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htetnandaraung/Desktop/MEITI/Work Plan/2020/May/"/>
    </mc:Choice>
  </mc:AlternateContent>
  <xr:revisionPtr revIDLastSave="0" documentId="8_{BC5C03C6-D010-894D-9637-0BB6E42A632B}" xr6:coauthVersionLast="45" xr6:coauthVersionMax="45" xr10:uidLastSave="{00000000-0000-0000-0000-000000000000}"/>
  <bookViews>
    <workbookView xWindow="0" yWindow="460" windowWidth="24960" windowHeight="15980" activeTab="1" xr2:uid="{00000000-000D-0000-FFFF-FFFF00000000}"/>
  </bookViews>
  <sheets>
    <sheet name="Clean Version" sheetId="11" state="hidden" r:id="rId1"/>
    <sheet name="Workplan 13-5-20" sheetId="2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20" i="25" l="1"/>
  <c r="AO86" i="25" l="1"/>
  <c r="AN86" i="25"/>
  <c r="AM86" i="25"/>
  <c r="AL86" i="25"/>
  <c r="AK86" i="25"/>
  <c r="AJ86" i="25"/>
  <c r="AI86" i="25"/>
  <c r="AH86" i="25"/>
  <c r="AD86" i="25"/>
  <c r="AC86" i="25"/>
  <c r="AA86" i="25"/>
  <c r="Z86" i="25"/>
  <c r="Y86" i="25"/>
  <c r="V86" i="25"/>
  <c r="U86" i="25"/>
  <c r="T86" i="25"/>
  <c r="R86" i="25"/>
  <c r="O86" i="25"/>
  <c r="M86" i="25"/>
  <c r="L86" i="25"/>
  <c r="K86" i="25"/>
  <c r="J86" i="25"/>
  <c r="I86" i="25"/>
  <c r="AP85" i="25"/>
  <c r="AB85" i="25"/>
  <c r="W85" i="25"/>
  <c r="X85" i="25" s="1"/>
  <c r="S85" i="25"/>
  <c r="N85" i="25"/>
  <c r="AF85" i="25" s="1"/>
  <c r="AP84" i="25"/>
  <c r="AB84" i="25"/>
  <c r="W84" i="25"/>
  <c r="Q84" i="25"/>
  <c r="Q86" i="25" s="1"/>
  <c r="N84" i="25"/>
  <c r="AP83" i="25"/>
  <c r="AG83" i="25"/>
  <c r="AG86" i="25" s="1"/>
  <c r="AB83" i="25"/>
  <c r="W83" i="25"/>
  <c r="S83" i="25"/>
  <c r="P83" i="25"/>
  <c r="P86" i="25" s="1"/>
  <c r="N83" i="25"/>
  <c r="AP82" i="25"/>
  <c r="AB82" i="25"/>
  <c r="W82" i="25"/>
  <c r="S82" i="25"/>
  <c r="N82" i="25"/>
  <c r="AP81" i="25"/>
  <c r="AB81" i="25"/>
  <c r="W81" i="25"/>
  <c r="S81" i="25"/>
  <c r="AP80" i="25"/>
  <c r="AB80" i="25"/>
  <c r="W80" i="25"/>
  <c r="X80" i="25" s="1"/>
  <c r="S80" i="25"/>
  <c r="N80" i="25"/>
  <c r="AF80" i="25" s="1"/>
  <c r="AJ78" i="25"/>
  <c r="AJ87" i="25" s="1"/>
  <c r="AI78" i="25"/>
  <c r="AI87" i="25" s="1"/>
  <c r="AH78" i="25"/>
  <c r="AH87" i="25" s="1"/>
  <c r="AD78" i="25"/>
  <c r="AC78" i="25"/>
  <c r="AA78" i="25"/>
  <c r="AA87" i="25" s="1"/>
  <c r="Z78" i="25"/>
  <c r="Z87" i="25" s="1"/>
  <c r="Y78" i="25"/>
  <c r="Y87" i="25" s="1"/>
  <c r="V78" i="25"/>
  <c r="U78" i="25"/>
  <c r="U87" i="25" s="1"/>
  <c r="T78" i="25"/>
  <c r="T87" i="25" s="1"/>
  <c r="R78" i="25"/>
  <c r="R87" i="25" s="1"/>
  <c r="P78" i="25"/>
  <c r="O78" i="25"/>
  <c r="M78" i="25"/>
  <c r="L78" i="25"/>
  <c r="L87" i="25" s="1"/>
  <c r="K78" i="25"/>
  <c r="K87" i="25" s="1"/>
  <c r="J78" i="25"/>
  <c r="J87" i="25" s="1"/>
  <c r="I78" i="25"/>
  <c r="I87" i="25" s="1"/>
  <c r="AP77" i="25"/>
  <c r="AB77" i="25"/>
  <c r="W77" i="25"/>
  <c r="S77" i="25"/>
  <c r="AP76" i="25"/>
  <c r="AB76" i="25"/>
  <c r="W76" i="25"/>
  <c r="S76" i="25"/>
  <c r="AP75" i="25"/>
  <c r="AB75" i="25"/>
  <c r="W75" i="25"/>
  <c r="X75" i="25" s="1"/>
  <c r="AE75" i="25" s="1"/>
  <c r="S75" i="25"/>
  <c r="AP74" i="25"/>
  <c r="AB74" i="25"/>
  <c r="W74" i="25"/>
  <c r="X74" i="25" s="1"/>
  <c r="AF74" i="25" s="1"/>
  <c r="S74" i="25"/>
  <c r="AP73" i="25"/>
  <c r="AG73" i="25"/>
  <c r="AG78" i="25" s="1"/>
  <c r="AG87" i="25" s="1"/>
  <c r="AB73" i="25"/>
  <c r="AA73" i="25"/>
  <c r="W73" i="25"/>
  <c r="Q73" i="25"/>
  <c r="S73" i="25" s="1"/>
  <c r="N73" i="25"/>
  <c r="AB72" i="25"/>
  <c r="W72" i="25"/>
  <c r="S72" i="25"/>
  <c r="AP71" i="25"/>
  <c r="AB71" i="25"/>
  <c r="W71" i="25"/>
  <c r="X71" i="25" s="1"/>
  <c r="AF71" i="25" s="1"/>
  <c r="S71" i="25"/>
  <c r="N71" i="25"/>
  <c r="AE71" i="25" s="1"/>
  <c r="AP70" i="25"/>
  <c r="AB70" i="25"/>
  <c r="W70" i="25"/>
  <c r="X70" i="25" s="1"/>
  <c r="S70" i="25"/>
  <c r="N70" i="25"/>
  <c r="AO69" i="25"/>
  <c r="AO78" i="25" s="1"/>
  <c r="AO87" i="25" s="1"/>
  <c r="AN69" i="25"/>
  <c r="AN78" i="25" s="1"/>
  <c r="AN87" i="25" s="1"/>
  <c r="AM69" i="25"/>
  <c r="AM78" i="25" s="1"/>
  <c r="AL69" i="25"/>
  <c r="AL78" i="25" s="1"/>
  <c r="AK69" i="25"/>
  <c r="AK78" i="25" s="1"/>
  <c r="AB69" i="25"/>
  <c r="W69" i="25"/>
  <c r="S69" i="25"/>
  <c r="N69" i="25"/>
  <c r="AP68" i="25"/>
  <c r="AB68" i="25"/>
  <c r="X68" i="25"/>
  <c r="W68" i="25"/>
  <c r="S68" i="25"/>
  <c r="N68" i="25"/>
  <c r="AP67" i="25"/>
  <c r="AB67" i="25"/>
  <c r="W67" i="25"/>
  <c r="X67" i="25" s="1"/>
  <c r="S67" i="25"/>
  <c r="N67" i="25"/>
  <c r="AP66" i="25"/>
  <c r="AB66" i="25"/>
  <c r="W66" i="25"/>
  <c r="S66" i="25"/>
  <c r="N66" i="25"/>
  <c r="AP65" i="25"/>
  <c r="AB65" i="25"/>
  <c r="W65" i="25"/>
  <c r="X65" i="25" s="1"/>
  <c r="S65" i="25"/>
  <c r="N65" i="25"/>
  <c r="AP64" i="25"/>
  <c r="AB64" i="25"/>
  <c r="X64" i="25"/>
  <c r="W64" i="25"/>
  <c r="Q64" i="25"/>
  <c r="S64" i="25" s="1"/>
  <c r="N64" i="25"/>
  <c r="AP63" i="25"/>
  <c r="AB63" i="25"/>
  <c r="W63" i="25"/>
  <c r="X63" i="25" s="1"/>
  <c r="AF63" i="25" s="1"/>
  <c r="Q63" i="25"/>
  <c r="S63" i="25" s="1"/>
  <c r="N63" i="25"/>
  <c r="AP62" i="25"/>
  <c r="AB62" i="25"/>
  <c r="W62" i="25"/>
  <c r="X62" i="25" s="1"/>
  <c r="S62" i="25"/>
  <c r="N62" i="25"/>
  <c r="AP61" i="25"/>
  <c r="AB61" i="25"/>
  <c r="W61" i="25"/>
  <c r="X61" i="25" s="1"/>
  <c r="S61" i="25"/>
  <c r="N61" i="25"/>
  <c r="AP60" i="25"/>
  <c r="AB60" i="25"/>
  <c r="W60" i="25"/>
  <c r="S60" i="25"/>
  <c r="N60" i="25"/>
  <c r="AP59" i="25"/>
  <c r="AB59" i="25"/>
  <c r="W59" i="25"/>
  <c r="X59" i="25" s="1"/>
  <c r="AE59" i="25" s="1"/>
  <c r="S59" i="25"/>
  <c r="N59" i="25"/>
  <c r="AP58" i="25"/>
  <c r="AB58" i="25"/>
  <c r="W58" i="25"/>
  <c r="S58" i="25"/>
  <c r="AP57" i="25"/>
  <c r="AB57" i="25"/>
  <c r="W57" i="25"/>
  <c r="X57" i="25" s="1"/>
  <c r="AF57" i="25" s="1"/>
  <c r="S57" i="25"/>
  <c r="Q57" i="25"/>
  <c r="N57" i="25"/>
  <c r="AP56" i="25"/>
  <c r="AB56" i="25"/>
  <c r="AF56" i="25" s="1"/>
  <c r="W56" i="25"/>
  <c r="X56" i="25" s="1"/>
  <c r="S56" i="25"/>
  <c r="AP55" i="25"/>
  <c r="AB55" i="25"/>
  <c r="W55" i="25"/>
  <c r="S55" i="25"/>
  <c r="X55" i="25" s="1"/>
  <c r="AF55" i="25" s="1"/>
  <c r="N55" i="25"/>
  <c r="AP54" i="25"/>
  <c r="AB54" i="25"/>
  <c r="X54" i="25"/>
  <c r="AF54" i="25" s="1"/>
  <c r="W54" i="25"/>
  <c r="S54" i="25"/>
  <c r="AP53" i="25"/>
  <c r="AB53" i="25"/>
  <c r="W53" i="25"/>
  <c r="X53" i="25" s="1"/>
  <c r="S53" i="25"/>
  <c r="AP52" i="25"/>
  <c r="AB52" i="25"/>
  <c r="W52" i="25"/>
  <c r="X52" i="25" s="1"/>
  <c r="S52" i="25"/>
  <c r="N52" i="25"/>
  <c r="AP51" i="25"/>
  <c r="AB51" i="25"/>
  <c r="W51" i="25"/>
  <c r="X51" i="25" s="1"/>
  <c r="S51" i="25"/>
  <c r="N51" i="25"/>
  <c r="AP50" i="25"/>
  <c r="AB50" i="25"/>
  <c r="W50" i="25"/>
  <c r="S50" i="25"/>
  <c r="N50" i="25"/>
  <c r="AP49" i="25"/>
  <c r="AB49" i="25"/>
  <c r="X49" i="25"/>
  <c r="AE49" i="25" s="1"/>
  <c r="W49" i="25"/>
  <c r="S49" i="25"/>
  <c r="N49" i="25"/>
  <c r="AL46" i="25"/>
  <c r="AK46" i="25"/>
  <c r="AO45" i="25"/>
  <c r="AN45" i="25"/>
  <c r="AM45" i="25"/>
  <c r="AL45" i="25"/>
  <c r="AK45" i="25"/>
  <c r="AJ45" i="25"/>
  <c r="AJ46" i="25" s="1"/>
  <c r="AJ88" i="25" s="1"/>
  <c r="AI45" i="25"/>
  <c r="AH45" i="25"/>
  <c r="AG45" i="25"/>
  <c r="AD45" i="25"/>
  <c r="AC45" i="25"/>
  <c r="AA45" i="25"/>
  <c r="Z45" i="25"/>
  <c r="Y45" i="25"/>
  <c r="V45" i="25"/>
  <c r="U45" i="25"/>
  <c r="T45" i="25"/>
  <c r="T46" i="25" s="1"/>
  <c r="R45" i="25"/>
  <c r="Q45" i="25"/>
  <c r="P45" i="25"/>
  <c r="O45" i="25"/>
  <c r="M45" i="25"/>
  <c r="L45" i="25"/>
  <c r="K45" i="25"/>
  <c r="J45" i="25"/>
  <c r="I45" i="25"/>
  <c r="AP44" i="25"/>
  <c r="AB44" i="25"/>
  <c r="W44" i="25"/>
  <c r="W45" i="25" s="1"/>
  <c r="S44" i="25"/>
  <c r="N44" i="25"/>
  <c r="AP43" i="25"/>
  <c r="AB43" i="25"/>
  <c r="W43" i="25"/>
  <c r="S43" i="25"/>
  <c r="X43" i="25" s="1"/>
  <c r="AE43" i="25" s="1"/>
  <c r="N43" i="25"/>
  <c r="N45" i="25" s="1"/>
  <c r="AO41" i="25"/>
  <c r="AN41" i="25"/>
  <c r="AM41" i="25"/>
  <c r="AL41" i="25"/>
  <c r="AK41" i="25"/>
  <c r="AJ41" i="25"/>
  <c r="AI41" i="25"/>
  <c r="AH41" i="25"/>
  <c r="AD41" i="25"/>
  <c r="AC41" i="25"/>
  <c r="AA41" i="25"/>
  <c r="V41" i="25"/>
  <c r="U41" i="25"/>
  <c r="T41" i="25"/>
  <c r="R41" i="25"/>
  <c r="Q41" i="25"/>
  <c r="P41" i="25"/>
  <c r="O41" i="25"/>
  <c r="M41" i="25"/>
  <c r="L41" i="25"/>
  <c r="L46" i="25" s="1"/>
  <c r="L88" i="25" s="1"/>
  <c r="K41" i="25"/>
  <c r="J41" i="25"/>
  <c r="I41" i="25"/>
  <c r="AP40" i="25"/>
  <c r="AB40" i="25"/>
  <c r="W40" i="25"/>
  <c r="S40" i="25"/>
  <c r="N40" i="25"/>
  <c r="AP39" i="25"/>
  <c r="AB39" i="25"/>
  <c r="W39" i="25"/>
  <c r="S39" i="25"/>
  <c r="N39" i="25"/>
  <c r="AP38" i="25"/>
  <c r="AG38" i="25"/>
  <c r="AG41" i="25" s="1"/>
  <c r="AB38" i="25"/>
  <c r="W38" i="25"/>
  <c r="S38" i="25"/>
  <c r="N38" i="25"/>
  <c r="AP37" i="25"/>
  <c r="AB37" i="25"/>
  <c r="W37" i="25"/>
  <c r="X37" i="25" s="1"/>
  <c r="AE37" i="25" s="1"/>
  <c r="S37" i="25"/>
  <c r="AP36" i="25"/>
  <c r="AB36" i="25"/>
  <c r="W36" i="25"/>
  <c r="S36" i="25"/>
  <c r="N36" i="25"/>
  <c r="AP35" i="25"/>
  <c r="AB35" i="25"/>
  <c r="AB41" i="25" s="1"/>
  <c r="W35" i="25"/>
  <c r="S35" i="25"/>
  <c r="N35" i="25"/>
  <c r="AP34" i="25"/>
  <c r="AB34" i="25"/>
  <c r="W34" i="25"/>
  <c r="W41" i="25" s="1"/>
  <c r="S34" i="25"/>
  <c r="N34" i="25"/>
  <c r="AM32" i="25"/>
  <c r="AL32" i="25"/>
  <c r="AK32" i="25"/>
  <c r="AJ32" i="25"/>
  <c r="AH32" i="25"/>
  <c r="AG32" i="25"/>
  <c r="Z32" i="25"/>
  <c r="Z46" i="25" s="1"/>
  <c r="Y32" i="25"/>
  <c r="V32" i="25"/>
  <c r="U32" i="25"/>
  <c r="U46" i="25" s="1"/>
  <c r="T32" i="25"/>
  <c r="R32" i="25"/>
  <c r="P32" i="25"/>
  <c r="O32" i="25"/>
  <c r="M32" i="25"/>
  <c r="M46" i="25" s="1"/>
  <c r="L32" i="25"/>
  <c r="K32" i="25"/>
  <c r="K46" i="25" s="1"/>
  <c r="J32" i="25"/>
  <c r="J46" i="25" s="1"/>
  <c r="I32" i="25"/>
  <c r="I46" i="25" s="1"/>
  <c r="AP31" i="25"/>
  <c r="AB31" i="25"/>
  <c r="W31" i="25"/>
  <c r="Q31" i="25"/>
  <c r="N31" i="25"/>
  <c r="AP30" i="25"/>
  <c r="AB30" i="25"/>
  <c r="W30" i="25"/>
  <c r="S30" i="25"/>
  <c r="AP29" i="25"/>
  <c r="AB29" i="25"/>
  <c r="W29" i="25"/>
  <c r="X29" i="25" s="1"/>
  <c r="S29" i="25"/>
  <c r="AP28" i="25"/>
  <c r="AA28" i="25"/>
  <c r="AB28" i="25" s="1"/>
  <c r="W28" i="25"/>
  <c r="S28" i="25"/>
  <c r="N28" i="25"/>
  <c r="AP27" i="25"/>
  <c r="AG27" i="25"/>
  <c r="AA27" i="25"/>
  <c r="AB27" i="25" s="1"/>
  <c r="W27" i="25"/>
  <c r="X27" i="25" s="1"/>
  <c r="AE27" i="25" s="1"/>
  <c r="S27" i="25"/>
  <c r="Q27" i="25"/>
  <c r="N27" i="25"/>
  <c r="AP26" i="25"/>
  <c r="AB26" i="25"/>
  <c r="W26" i="25"/>
  <c r="X26" i="25" s="1"/>
  <c r="S26" i="25"/>
  <c r="AP25" i="25"/>
  <c r="AI25" i="25"/>
  <c r="AB25" i="25"/>
  <c r="W25" i="25"/>
  <c r="X25" i="25" s="1"/>
  <c r="S25" i="25"/>
  <c r="N25" i="25"/>
  <c r="AP24" i="25"/>
  <c r="AI24" i="25"/>
  <c r="AB24" i="25"/>
  <c r="W24" i="25"/>
  <c r="S24" i="25"/>
  <c r="X24" i="25" s="1"/>
  <c r="AF24" i="25" s="1"/>
  <c r="N24" i="25"/>
  <c r="AP23" i="25"/>
  <c r="AB23" i="25"/>
  <c r="W23" i="25"/>
  <c r="X23" i="25" s="1"/>
  <c r="S23" i="25"/>
  <c r="N23" i="25"/>
  <c r="AF23" i="25" s="1"/>
  <c r="AP22" i="25"/>
  <c r="AI22" i="25"/>
  <c r="AC22" i="25"/>
  <c r="AA22" i="25"/>
  <c r="AB22" i="25" s="1"/>
  <c r="W22" i="25"/>
  <c r="Q22" i="25"/>
  <c r="S22" i="25" s="1"/>
  <c r="N22" i="25"/>
  <c r="AP21" i="25"/>
  <c r="AI21" i="25"/>
  <c r="AC21" i="25"/>
  <c r="AA21" i="25"/>
  <c r="AB21" i="25" s="1"/>
  <c r="W21" i="25"/>
  <c r="Q21" i="25"/>
  <c r="S21" i="25" s="1"/>
  <c r="N21" i="25"/>
  <c r="AO20" i="25"/>
  <c r="AI20" i="25" s="1"/>
  <c r="AI32" i="25" s="1"/>
  <c r="AI46" i="25" s="1"/>
  <c r="AI88" i="25" s="1"/>
  <c r="AN20" i="25"/>
  <c r="AN32" i="25" s="1"/>
  <c r="AD32" i="25"/>
  <c r="AC20" i="25"/>
  <c r="AA20" i="25"/>
  <c r="AA32" i="25" s="1"/>
  <c r="AA46" i="25" s="1"/>
  <c r="W20" i="25"/>
  <c r="Q20" i="25"/>
  <c r="S20" i="25" s="1"/>
  <c r="N20" i="25"/>
  <c r="AO17" i="25"/>
  <c r="AN17" i="25"/>
  <c r="AM17" i="25"/>
  <c r="AL17" i="25"/>
  <c r="AK17" i="25"/>
  <c r="AJ17" i="25"/>
  <c r="AI17" i="25"/>
  <c r="AH17" i="25"/>
  <c r="AG17" i="25"/>
  <c r="AD17" i="25"/>
  <c r="AC17" i="25"/>
  <c r="Z17" i="25"/>
  <c r="Z88" i="25" s="1"/>
  <c r="V17" i="25"/>
  <c r="U17" i="25"/>
  <c r="T17" i="25"/>
  <c r="R17" i="25"/>
  <c r="P17" i="25"/>
  <c r="O17" i="25"/>
  <c r="M17" i="25"/>
  <c r="L17" i="25"/>
  <c r="K17" i="25"/>
  <c r="K88" i="25" s="1"/>
  <c r="J17" i="25"/>
  <c r="J88" i="25" s="1"/>
  <c r="I17" i="25"/>
  <c r="I88" i="25" s="1"/>
  <c r="AP16" i="25"/>
  <c r="W16" i="25"/>
  <c r="S16" i="25"/>
  <c r="N16" i="25"/>
  <c r="AP15" i="25"/>
  <c r="AB15" i="25"/>
  <c r="W15" i="25"/>
  <c r="S15" i="25"/>
  <c r="N15" i="25"/>
  <c r="AP14" i="25"/>
  <c r="AB14" i="25"/>
  <c r="X14" i="25"/>
  <c r="W14" i="25"/>
  <c r="S14" i="25"/>
  <c r="N14" i="25"/>
  <c r="AP13" i="25"/>
  <c r="AB13" i="25"/>
  <c r="W13" i="25"/>
  <c r="X13" i="25" s="1"/>
  <c r="S13" i="25"/>
  <c r="N13" i="25"/>
  <c r="AP12" i="25"/>
  <c r="AA12" i="25"/>
  <c r="W12" i="25"/>
  <c r="S12" i="25"/>
  <c r="Q12" i="25"/>
  <c r="Q17" i="25" s="1"/>
  <c r="N12" i="25"/>
  <c r="AP11" i="25"/>
  <c r="AB11" i="25"/>
  <c r="W11" i="25"/>
  <c r="X11" i="25" s="1"/>
  <c r="S11" i="25"/>
  <c r="N11" i="25"/>
  <c r="AP10" i="25"/>
  <c r="AP17" i="25" s="1"/>
  <c r="AB10" i="25"/>
  <c r="W10" i="25"/>
  <c r="X10" i="25" s="1"/>
  <c r="S10" i="25"/>
  <c r="N10" i="25"/>
  <c r="AP9" i="25"/>
  <c r="AB9" i="25"/>
  <c r="W9" i="25"/>
  <c r="S9" i="25"/>
  <c r="N9" i="25"/>
  <c r="AP8" i="25"/>
  <c r="AB8" i="25"/>
  <c r="W8" i="25"/>
  <c r="X8" i="25" s="1"/>
  <c r="S8" i="25"/>
  <c r="N8" i="25"/>
  <c r="AP7" i="25"/>
  <c r="AB7" i="25"/>
  <c r="AE7" i="25" s="1"/>
  <c r="X7" i="25"/>
  <c r="W7" i="25"/>
  <c r="S7" i="25"/>
  <c r="N7" i="25"/>
  <c r="AE85" i="25" l="1"/>
  <c r="O87" i="25"/>
  <c r="V87" i="25"/>
  <c r="V88" i="25" s="1"/>
  <c r="AE23" i="25"/>
  <c r="X9" i="25"/>
  <c r="X12" i="25"/>
  <c r="X15" i="25"/>
  <c r="R46" i="25"/>
  <c r="Y46" i="25"/>
  <c r="X36" i="25"/>
  <c r="AE36" i="25" s="1"/>
  <c r="X38" i="25"/>
  <c r="AB78" i="25"/>
  <c r="X50" i="25"/>
  <c r="AE50" i="25" s="1"/>
  <c r="X58" i="25"/>
  <c r="X60" i="25"/>
  <c r="AF60" i="25" s="1"/>
  <c r="X66" i="25"/>
  <c r="X69" i="25"/>
  <c r="X72" i="25"/>
  <c r="P87" i="25"/>
  <c r="AP86" i="25"/>
  <c r="W86" i="25"/>
  <c r="AC87" i="25"/>
  <c r="V46" i="25"/>
  <c r="AD46" i="25"/>
  <c r="Q32" i="25"/>
  <c r="Q46" i="25" s="1"/>
  <c r="X35" i="25"/>
  <c r="AF35" i="25" s="1"/>
  <c r="AP41" i="25"/>
  <c r="X39" i="25"/>
  <c r="AE39" i="25" s="1"/>
  <c r="O46" i="25"/>
  <c r="AB45" i="25"/>
  <c r="X44" i="25"/>
  <c r="AE44" i="25" s="1"/>
  <c r="S78" i="25"/>
  <c r="AE51" i="25"/>
  <c r="AF61" i="25"/>
  <c r="AF70" i="25"/>
  <c r="R88" i="25"/>
  <c r="X83" i="25"/>
  <c r="AF83" i="25" s="1"/>
  <c r="AD87" i="25"/>
  <c r="AD88" i="25" s="1"/>
  <c r="AK87" i="25"/>
  <c r="S17" i="25"/>
  <c r="W32" i="25"/>
  <c r="X34" i="25"/>
  <c r="AF34" i="25" s="1"/>
  <c r="AE38" i="25"/>
  <c r="X40" i="25"/>
  <c r="AF40" i="25" s="1"/>
  <c r="AF43" i="25"/>
  <c r="AM46" i="25"/>
  <c r="AE52" i="25"/>
  <c r="AE62" i="25"/>
  <c r="AB86" i="25"/>
  <c r="AE83" i="25"/>
  <c r="M87" i="25"/>
  <c r="AF9" i="25"/>
  <c r="AE9" i="25"/>
  <c r="AE53" i="25"/>
  <c r="AF53" i="25"/>
  <c r="AF8" i="25"/>
  <c r="AE8" i="25"/>
  <c r="AF26" i="25"/>
  <c r="AE26" i="25"/>
  <c r="AF69" i="25"/>
  <c r="AE69" i="25"/>
  <c r="AE67" i="25"/>
  <c r="AF67" i="25"/>
  <c r="AF66" i="25"/>
  <c r="AE66" i="25"/>
  <c r="AF11" i="25"/>
  <c r="AE11" i="25"/>
  <c r="AE65" i="25"/>
  <c r="AF65" i="25"/>
  <c r="AF10" i="25"/>
  <c r="AE10" i="25"/>
  <c r="AE45" i="25"/>
  <c r="AF25" i="25"/>
  <c r="AE25" i="25"/>
  <c r="AF29" i="25"/>
  <c r="AE29" i="25"/>
  <c r="AE64" i="25"/>
  <c r="AF64" i="25"/>
  <c r="AF27" i="25"/>
  <c r="AF15" i="25"/>
  <c r="AE15" i="25"/>
  <c r="AM87" i="25"/>
  <c r="P88" i="25"/>
  <c r="P46" i="25"/>
  <c r="T88" i="25"/>
  <c r="Q78" i="25"/>
  <c r="Q87" i="25" s="1"/>
  <c r="Q88" i="25" s="1"/>
  <c r="AF39" i="25"/>
  <c r="U88" i="25"/>
  <c r="AE55" i="25"/>
  <c r="AF62" i="25"/>
  <c r="AF7" i="25"/>
  <c r="X22" i="25"/>
  <c r="AF22" i="25" s="1"/>
  <c r="AF44" i="25"/>
  <c r="AF45" i="25" s="1"/>
  <c r="AF59" i="25"/>
  <c r="N86" i="25"/>
  <c r="AF51" i="25"/>
  <c r="AE68" i="25"/>
  <c r="AF68" i="25"/>
  <c r="S31" i="25"/>
  <c r="S32" i="25" s="1"/>
  <c r="M88" i="25"/>
  <c r="AE56" i="25"/>
  <c r="AL87" i="25"/>
  <c r="AL88" i="25" s="1"/>
  <c r="X82" i="25"/>
  <c r="AE82" i="25" s="1"/>
  <c r="AE24" i="25"/>
  <c r="AK88" i="25"/>
  <c r="AE57" i="25"/>
  <c r="AE70" i="25"/>
  <c r="X73" i="25"/>
  <c r="AE73" i="25" s="1"/>
  <c r="AF75" i="25"/>
  <c r="X16" i="25"/>
  <c r="W46" i="25"/>
  <c r="AN46" i="25"/>
  <c r="AN88" i="25" s="1"/>
  <c r="AE63" i="25"/>
  <c r="AA17" i="25"/>
  <c r="AA88" i="25" s="1"/>
  <c r="AB12" i="25"/>
  <c r="AE22" i="25"/>
  <c r="X30" i="25"/>
  <c r="AO32" i="25"/>
  <c r="AO46" i="25" s="1"/>
  <c r="AO88" i="25" s="1"/>
  <c r="AF38" i="25"/>
  <c r="N78" i="25"/>
  <c r="AE61" i="25"/>
  <c r="AE74" i="25"/>
  <c r="AB20" i="25"/>
  <c r="AB32" i="25" s="1"/>
  <c r="AB46" i="25" s="1"/>
  <c r="AG46" i="25"/>
  <c r="AG88" i="25" s="1"/>
  <c r="AE54" i="25"/>
  <c r="AE60" i="25"/>
  <c r="AP69" i="25"/>
  <c r="AP78" i="25" s="1"/>
  <c r="AP87" i="25" s="1"/>
  <c r="X76" i="25"/>
  <c r="AE80" i="25"/>
  <c r="AP45" i="25"/>
  <c r="X77" i="25"/>
  <c r="O88" i="25"/>
  <c r="AP20" i="25"/>
  <c r="AP32" i="25" s="1"/>
  <c r="AP46" i="25" s="1"/>
  <c r="AP88" i="25" s="1"/>
  <c r="N41" i="25"/>
  <c r="AF50" i="25"/>
  <c r="X28" i="25"/>
  <c r="AF28" i="25" s="1"/>
  <c r="N17" i="25"/>
  <c r="AF14" i="25"/>
  <c r="AE14" i="25"/>
  <c r="X81" i="25"/>
  <c r="W17" i="25"/>
  <c r="AF13" i="25"/>
  <c r="AE13" i="25"/>
  <c r="AC32" i="25"/>
  <c r="AC46" i="25" s="1"/>
  <c r="X21" i="25"/>
  <c r="AF21" i="25" s="1"/>
  <c r="AH46" i="25"/>
  <c r="AH88" i="25" s="1"/>
  <c r="AF37" i="25"/>
  <c r="W78" i="25"/>
  <c r="AF52" i="25"/>
  <c r="S41" i="25"/>
  <c r="X41" i="25" s="1"/>
  <c r="S45" i="25"/>
  <c r="X45" i="25" s="1"/>
  <c r="AF49" i="25"/>
  <c r="S84" i="25"/>
  <c r="X84" i="25" s="1"/>
  <c r="N32" i="25"/>
  <c r="X20" i="25"/>
  <c r="AE20" i="25" s="1"/>
  <c r="AE72" i="25" l="1"/>
  <c r="AF72" i="25"/>
  <c r="AF36" i="25"/>
  <c r="AF41" i="25" s="1"/>
  <c r="S86" i="25"/>
  <c r="X86" i="25" s="1"/>
  <c r="AE40" i="25"/>
  <c r="X31" i="25"/>
  <c r="AF31" i="25" s="1"/>
  <c r="AM88" i="25"/>
  <c r="AE35" i="25"/>
  <c r="AE58" i="25"/>
  <c r="AF58" i="25"/>
  <c r="AC88" i="25"/>
  <c r="AE21" i="25"/>
  <c r="AF12" i="25"/>
  <c r="AB87" i="25"/>
  <c r="AE34" i="25"/>
  <c r="S46" i="25"/>
  <c r="X32" i="25"/>
  <c r="X46" i="25" s="1"/>
  <c r="AF84" i="25"/>
  <c r="AE84" i="25"/>
  <c r="AE78" i="25"/>
  <c r="X78" i="25"/>
  <c r="W87" i="25"/>
  <c r="AF81" i="25"/>
  <c r="AE81" i="25"/>
  <c r="AE86" i="25" s="1"/>
  <c r="AE31" i="25"/>
  <c r="N46" i="25"/>
  <c r="N88" i="25" s="1"/>
  <c r="AE28" i="25"/>
  <c r="N87" i="25"/>
  <c r="AF82" i="25"/>
  <c r="X17" i="25"/>
  <c r="W88" i="25"/>
  <c r="AF30" i="25"/>
  <c r="AE30" i="25"/>
  <c r="Y16" i="25"/>
  <c r="AF76" i="25"/>
  <c r="AE76" i="25"/>
  <c r="AF73" i="25"/>
  <c r="AF78" i="25" s="1"/>
  <c r="AF20" i="25"/>
  <c r="AF77" i="25"/>
  <c r="AE77" i="25"/>
  <c r="AE12" i="25"/>
  <c r="AE32" i="25" l="1"/>
  <c r="S87" i="25"/>
  <c r="AE41" i="25"/>
  <c r="AE87" i="25"/>
  <c r="X87" i="25"/>
  <c r="X88" i="25" s="1"/>
  <c r="AB16" i="25"/>
  <c r="Y17" i="25"/>
  <c r="Y88" i="25" s="1"/>
  <c r="AF32" i="25"/>
  <c r="AF46" i="25" s="1"/>
  <c r="AF86" i="25"/>
  <c r="AF87" i="25" s="1"/>
  <c r="S88" i="25"/>
  <c r="AE46" i="25" l="1"/>
  <c r="AB17" i="25"/>
  <c r="AB88" i="25" s="1"/>
  <c r="S91" i="25" s="1"/>
  <c r="AF16" i="25"/>
  <c r="AF17" i="25" s="1"/>
  <c r="AF88" i="25" s="1"/>
  <c r="AE16" i="25"/>
  <c r="AE17" i="25" s="1"/>
  <c r="AE88" i="25" l="1"/>
  <c r="N34" i="11" l="1"/>
  <c r="S34" i="11"/>
  <c r="R76" i="11"/>
  <c r="Q76" i="11"/>
  <c r="Q70" i="11"/>
  <c r="Q77" i="11" s="1"/>
  <c r="P76" i="11"/>
  <c r="O76" i="11"/>
  <c r="M76" i="11"/>
  <c r="M70" i="11"/>
  <c r="M77" i="11" s="1"/>
  <c r="S75" i="11"/>
  <c r="S74" i="11"/>
  <c r="S73" i="11"/>
  <c r="S72" i="11"/>
  <c r="N73" i="11"/>
  <c r="R70" i="11"/>
  <c r="P70" i="11"/>
  <c r="O70" i="11"/>
  <c r="S69" i="11"/>
  <c r="H69" i="11" s="1"/>
  <c r="S68" i="11"/>
  <c r="N68" i="11"/>
  <c r="S67" i="11"/>
  <c r="N67" i="11"/>
  <c r="S66" i="11"/>
  <c r="H66" i="11" s="1"/>
  <c r="N66" i="11"/>
  <c r="S65" i="11"/>
  <c r="N64" i="11"/>
  <c r="S64" i="11"/>
  <c r="S63" i="11"/>
  <c r="N62" i="11"/>
  <c r="H62" i="11" s="1"/>
  <c r="S62" i="11"/>
  <c r="S61" i="11"/>
  <c r="H61" i="11" s="1"/>
  <c r="N61" i="11"/>
  <c r="S60" i="11"/>
  <c r="N59" i="11"/>
  <c r="S59" i="11"/>
  <c r="N58" i="11"/>
  <c r="S58" i="11"/>
  <c r="N57" i="11"/>
  <c r="S57" i="11"/>
  <c r="N56" i="11"/>
  <c r="S56" i="11"/>
  <c r="S55" i="11"/>
  <c r="H55" i="11" s="1"/>
  <c r="S54" i="11"/>
  <c r="N54" i="11"/>
  <c r="S53" i="11"/>
  <c r="S52" i="11"/>
  <c r="N52" i="11"/>
  <c r="N51" i="11"/>
  <c r="S51" i="11"/>
  <c r="N50" i="11"/>
  <c r="S50" i="11"/>
  <c r="S49" i="11"/>
  <c r="R45" i="11"/>
  <c r="Q45" i="11"/>
  <c r="Q32" i="11"/>
  <c r="Q40" i="11"/>
  <c r="P45" i="11"/>
  <c r="P32" i="11"/>
  <c r="P40" i="11"/>
  <c r="P18" i="11"/>
  <c r="O45" i="11"/>
  <c r="M45" i="11"/>
  <c r="N44" i="11"/>
  <c r="S44" i="11"/>
  <c r="S43" i="11"/>
  <c r="N43" i="11"/>
  <c r="H43" i="11" s="1"/>
  <c r="S42" i="11"/>
  <c r="L45" i="11"/>
  <c r="K45" i="11"/>
  <c r="I45" i="11"/>
  <c r="I32" i="11"/>
  <c r="I40" i="11"/>
  <c r="R40" i="11"/>
  <c r="O40" i="11"/>
  <c r="M40" i="11"/>
  <c r="M32" i="11"/>
  <c r="M18" i="11"/>
  <c r="S39" i="11"/>
  <c r="N39" i="11"/>
  <c r="N38" i="11"/>
  <c r="S38" i="11"/>
  <c r="S37" i="11"/>
  <c r="N37" i="11"/>
  <c r="S36" i="11"/>
  <c r="N36" i="11"/>
  <c r="N35" i="11"/>
  <c r="S35" i="11"/>
  <c r="R32" i="11"/>
  <c r="R18" i="11"/>
  <c r="O32" i="11"/>
  <c r="S31" i="11"/>
  <c r="N31" i="11"/>
  <c r="S30" i="11"/>
  <c r="N30" i="11"/>
  <c r="S29" i="11"/>
  <c r="N29" i="11"/>
  <c r="S28" i="11"/>
  <c r="N28" i="11"/>
  <c r="S27" i="11"/>
  <c r="S26" i="11"/>
  <c r="N26" i="11"/>
  <c r="S25" i="11"/>
  <c r="N25" i="11"/>
  <c r="S24" i="11"/>
  <c r="N24" i="11"/>
  <c r="S23" i="11"/>
  <c r="S22" i="11"/>
  <c r="S21" i="11"/>
  <c r="Q18" i="11"/>
  <c r="O18" i="11"/>
  <c r="N17" i="11"/>
  <c r="S17" i="11"/>
  <c r="S16" i="11"/>
  <c r="N16" i="11"/>
  <c r="H16" i="11" s="1"/>
  <c r="S15" i="11"/>
  <c r="N15" i="11"/>
  <c r="S14" i="11"/>
  <c r="S13" i="11"/>
  <c r="N12" i="11"/>
  <c r="S12" i="11"/>
  <c r="S11" i="11"/>
  <c r="N11" i="11"/>
  <c r="H11" i="11" s="1"/>
  <c r="S10" i="11"/>
  <c r="N10" i="11"/>
  <c r="H10" i="11" s="1"/>
  <c r="N9" i="11"/>
  <c r="S9" i="11"/>
  <c r="S8" i="11"/>
  <c r="N13" i="11"/>
  <c r="L18" i="11"/>
  <c r="L32" i="11"/>
  <c r="L40" i="11"/>
  <c r="L70" i="11"/>
  <c r="L76" i="11"/>
  <c r="K18" i="11"/>
  <c r="N27" i="11"/>
  <c r="J40" i="11"/>
  <c r="N23" i="11"/>
  <c r="K40" i="11"/>
  <c r="N63" i="11"/>
  <c r="N53" i="11"/>
  <c r="H53" i="11" s="1"/>
  <c r="N60" i="11"/>
  <c r="H60" i="11" s="1"/>
  <c r="N74" i="11"/>
  <c r="H74" i="11" s="1"/>
  <c r="N75" i="11"/>
  <c r="K70" i="11"/>
  <c r="N65" i="11"/>
  <c r="K76" i="11"/>
  <c r="K32" i="11"/>
  <c r="K46" i="11" s="1"/>
  <c r="I76" i="11"/>
  <c r="I70" i="11"/>
  <c r="I77" i="11" s="1"/>
  <c r="N49" i="11"/>
  <c r="J70" i="11"/>
  <c r="N22" i="11"/>
  <c r="J32" i="11"/>
  <c r="I18" i="11"/>
  <c r="N8" i="11"/>
  <c r="N14" i="11"/>
  <c r="N72" i="11"/>
  <c r="H72" i="11" s="1"/>
  <c r="J76" i="11"/>
  <c r="J18" i="11"/>
  <c r="J45" i="11"/>
  <c r="N42" i="11"/>
  <c r="N21" i="11"/>
  <c r="H56" i="11"/>
  <c r="H22" i="11" l="1"/>
  <c r="H13" i="11"/>
  <c r="H28" i="11"/>
  <c r="H59" i="11"/>
  <c r="H73" i="11"/>
  <c r="H26" i="11"/>
  <c r="H54" i="11"/>
  <c r="H58" i="11"/>
  <c r="S45" i="11"/>
  <c r="H68" i="11"/>
  <c r="H24" i="11"/>
  <c r="H14" i="11"/>
  <c r="H44" i="11"/>
  <c r="H52" i="11"/>
  <c r="H34" i="11"/>
  <c r="H63" i="11"/>
  <c r="H9" i="11"/>
  <c r="H12" i="11"/>
  <c r="H25" i="11"/>
  <c r="H39" i="11"/>
  <c r="I46" i="11"/>
  <c r="I78" i="11" s="1"/>
  <c r="I80" i="11" s="1"/>
  <c r="I81" i="11" s="1"/>
  <c r="P46" i="11"/>
  <c r="H51" i="11"/>
  <c r="L46" i="11"/>
  <c r="L78" i="11" s="1"/>
  <c r="L80" i="11" s="1"/>
  <c r="O77" i="11"/>
  <c r="O46" i="11"/>
  <c r="H23" i="11"/>
  <c r="H31" i="11"/>
  <c r="N45" i="11"/>
  <c r="H49" i="11"/>
  <c r="H75" i="11"/>
  <c r="J46" i="11"/>
  <c r="H27" i="11"/>
  <c r="R46" i="11"/>
  <c r="H57" i="11"/>
  <c r="S76" i="11"/>
  <c r="H76" i="11"/>
  <c r="K77" i="11"/>
  <c r="K78" i="11" s="1"/>
  <c r="K80" i="11" s="1"/>
  <c r="L77" i="11"/>
  <c r="H36" i="11"/>
  <c r="H38" i="11"/>
  <c r="H50" i="11"/>
  <c r="P77" i="11"/>
  <c r="S40" i="11"/>
  <c r="H17" i="11"/>
  <c r="H29" i="11"/>
  <c r="H37" i="11"/>
  <c r="Q46" i="11"/>
  <c r="Q78" i="11" s="1"/>
  <c r="Q80" i="11" s="1"/>
  <c r="R77" i="11"/>
  <c r="N70" i="11"/>
  <c r="S32" i="11"/>
  <c r="N76" i="11"/>
  <c r="H42" i="11"/>
  <c r="H45" i="11" s="1"/>
  <c r="H21" i="11"/>
  <c r="S18" i="11"/>
  <c r="H15" i="11"/>
  <c r="H30" i="11"/>
  <c r="H8" i="11"/>
  <c r="N18" i="11"/>
  <c r="H64" i="11"/>
  <c r="N40" i="11"/>
  <c r="N32" i="11"/>
  <c r="J77" i="11"/>
  <c r="H35" i="11"/>
  <c r="M46" i="11"/>
  <c r="M78" i="11" s="1"/>
  <c r="M80" i="11" s="1"/>
  <c r="S70" i="11"/>
  <c r="J78" i="11" l="1"/>
  <c r="J80" i="11" s="1"/>
  <c r="H84" i="11"/>
  <c r="O78" i="11"/>
  <c r="O80" i="11" s="1"/>
  <c r="S77" i="11"/>
  <c r="H70" i="11"/>
  <c r="H77" i="11" s="1"/>
  <c r="S46" i="11"/>
  <c r="S78" i="11" s="1"/>
  <c r="S80" i="11" s="1"/>
  <c r="P78" i="11"/>
  <c r="P80" i="11" s="1"/>
  <c r="R78" i="11"/>
  <c r="R80" i="11" s="1"/>
  <c r="H40" i="11"/>
  <c r="H18" i="11"/>
  <c r="N77" i="11"/>
  <c r="H32" i="11"/>
  <c r="N46" i="11"/>
  <c r="J81" i="11"/>
  <c r="K81" i="11" s="1"/>
  <c r="L81" i="11" s="1"/>
  <c r="M81" i="11" s="1"/>
  <c r="H46" i="11" l="1"/>
  <c r="H78" i="11" s="1"/>
  <c r="N78" i="11"/>
  <c r="N80" i="11" s="1"/>
  <c r="N81" i="11" s="1"/>
  <c r="O81" i="11" s="1"/>
  <c r="P81" i="11" s="1"/>
  <c r="Q81" i="11" s="1"/>
  <c r="R81" i="11" s="1"/>
  <c r="S81" i="1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Shona Elaine Kirkwood</author>
  </authors>
  <commentList>
    <comment ref="B70" authorId="0" shapeId="0" xr:uid="{00000000-0006-0000-0200-000001000000}">
      <text>
        <r>
          <rPr>
            <b/>
            <sz val="16"/>
            <color indexed="81"/>
            <rFont val="Tahoma"/>
            <family val="2"/>
          </rPr>
          <t>To be funded from the 500 K Cost Exptension</t>
        </r>
      </text>
    </comment>
  </commentList>
</comments>
</file>

<file path=xl/sharedStrings.xml><?xml version="1.0" encoding="utf-8"?>
<sst xmlns="http://schemas.openxmlformats.org/spreadsheetml/2006/main" count="834" uniqueCount="397">
  <si>
    <t>Activities</t>
  </si>
  <si>
    <t>Activity No.</t>
  </si>
  <si>
    <t>2.2.6</t>
  </si>
  <si>
    <t>3.1.2</t>
  </si>
  <si>
    <t>3.2.1</t>
  </si>
  <si>
    <t>3.2.3</t>
  </si>
  <si>
    <t>Legislative institutionalization</t>
  </si>
  <si>
    <t>MOBD Staff travel and Office Supplies</t>
  </si>
  <si>
    <t>MOBD Financial management capacity development</t>
  </si>
  <si>
    <t>Secure increased government contribution to EITI</t>
  </si>
  <si>
    <t>MSG Meeting</t>
  </si>
  <si>
    <t>MSG Sub-Committee Meetings</t>
  </si>
  <si>
    <t>Review of annual progress (workplan), produce annual activity/progress report.</t>
  </si>
  <si>
    <t>Capacity Development- Study Tour</t>
  </si>
  <si>
    <t>SNU Formation and Coordination</t>
  </si>
  <si>
    <t>Category of Activity</t>
  </si>
  <si>
    <t>MOBD Operational Cost</t>
  </si>
  <si>
    <t>Strategic Goals: To promote transparency and accountability in the extractive industries and material revenue management of the Union of Myanmar. (in line with the National Economic Policy 1 and 2, laid down by the Republic of the Union of Myanmar)</t>
  </si>
  <si>
    <t xml:space="preserve">Design Phase </t>
  </si>
  <si>
    <t xml:space="preserve">Data Collection and Stakeholder Consultation workshops for initial assessment </t>
  </si>
  <si>
    <t xml:space="preserve">Validation </t>
  </si>
  <si>
    <t>NCS Staff Salaries</t>
  </si>
  <si>
    <t>NCS Office Rental</t>
  </si>
  <si>
    <t>MEITI Report Launch</t>
  </si>
  <si>
    <t>Public Debates</t>
  </si>
  <si>
    <t xml:space="preserve"> Report Print</t>
  </si>
  <si>
    <t>Prints and Publication</t>
  </si>
  <si>
    <t>Other prints and IEC material development</t>
  </si>
  <si>
    <t xml:space="preserve">Website </t>
  </si>
  <si>
    <t>Web-portal and Infographic</t>
  </si>
  <si>
    <t>Open data, Inforgraphic and updated data</t>
  </si>
  <si>
    <t>Objective 2: To create an enabling environment for the effective implementation of the EITI Standard</t>
  </si>
  <si>
    <t xml:space="preserve">NCS Operation Cost </t>
  </si>
  <si>
    <t xml:space="preserve">NCS Overheads ( Utilities, Travel, Communication service, Maintenance, Stationary, consumable material and other miscellaneous) </t>
  </si>
  <si>
    <t>Office Set Up Cost</t>
  </si>
  <si>
    <t>Equipment and Furniture</t>
  </si>
  <si>
    <t>Secure alternative funding from development partners</t>
  </si>
  <si>
    <t xml:space="preserve">Fund raising- Advocacy </t>
  </si>
  <si>
    <t>Sub-committee Meeting</t>
  </si>
  <si>
    <t>M&amp;E</t>
  </si>
  <si>
    <t xml:space="preserve">Establishing Sub-National Coordination Units at State and Division level and further coordination with Union EITI. </t>
  </si>
  <si>
    <t xml:space="preserve">Objective 3:To support implementation of sustainable development and natural resource governance reforms through the successful execution of EITI. </t>
  </si>
  <si>
    <t>Developing a draft EITI Law or amemdments to Sectoral Laws</t>
  </si>
  <si>
    <t>EITI Reconciliation Report</t>
  </si>
  <si>
    <t>Forestry Reconciliation Report</t>
  </si>
  <si>
    <t xml:space="preserve">Study of Artisanal and small scale mining (including Illegal mining) </t>
  </si>
  <si>
    <t>Research Study</t>
  </si>
  <si>
    <t>SOE Reform Workshop</t>
  </si>
  <si>
    <t>Two-day workshop on SOE situations and future reform plans for extractor sector</t>
  </si>
  <si>
    <t xml:space="preserve">Development and installation of cadaster. </t>
  </si>
  <si>
    <t>Purchase of IT equipment and furniture</t>
  </si>
  <si>
    <t>Mineral and Gemstone Cadaster</t>
  </si>
  <si>
    <t>Beneficial Ownership</t>
  </si>
  <si>
    <t>Development of Workplan, Communicaiton Plan, Capacity Building Plan and Pilot Project</t>
  </si>
  <si>
    <t>Capacity Development</t>
  </si>
  <si>
    <t xml:space="preserve">MSG Study Tours </t>
  </si>
  <si>
    <t>EITI Global/ Regional Conferences and Board Meetings</t>
  </si>
  <si>
    <t>Capacity Development- EITI events</t>
  </si>
  <si>
    <t>Workshop to develop the workplan for implementation of EITI recommendations</t>
  </si>
  <si>
    <t>Implement the workplan for EITI recommendations</t>
  </si>
  <si>
    <t>National EITI Conference</t>
  </si>
  <si>
    <t xml:space="preserve">Review and evaluate reports from SNUs and determine coordinate consistent response to issues raised. MSG to establish internal monitoring and evaluation mechanism on workplan implementation?? </t>
  </si>
  <si>
    <t>1.1.1</t>
  </si>
  <si>
    <t>1.1.2</t>
  </si>
  <si>
    <t>1.1.3</t>
  </si>
  <si>
    <t>1.1.4</t>
  </si>
  <si>
    <t>Forestry Report Launch</t>
  </si>
  <si>
    <t>1.1.5</t>
  </si>
  <si>
    <t>1.1.6</t>
  </si>
  <si>
    <t>1.1.8</t>
  </si>
  <si>
    <t>1.1.10</t>
  </si>
  <si>
    <t>Contribution to International Secretariat</t>
  </si>
  <si>
    <t>2.1.2</t>
  </si>
  <si>
    <t>2.1.4</t>
  </si>
  <si>
    <t>2.1.5</t>
  </si>
  <si>
    <t>2.1.1</t>
  </si>
  <si>
    <t>2.1.6</t>
  </si>
  <si>
    <t>2.1.7</t>
  </si>
  <si>
    <t>2.1.8</t>
  </si>
  <si>
    <t>2.1.9</t>
  </si>
  <si>
    <t>Coordination between MSG and SNUs</t>
  </si>
  <si>
    <t>IA - First report</t>
  </si>
  <si>
    <t>2.2.1</t>
  </si>
  <si>
    <t>2.2.4</t>
  </si>
  <si>
    <t>2.2.5</t>
  </si>
  <si>
    <t>2.2.7</t>
  </si>
  <si>
    <t>2.2.8</t>
  </si>
  <si>
    <t>Beneficial Ownership Meetings</t>
  </si>
  <si>
    <t>BO workshops and Taskforce Meetings</t>
  </si>
  <si>
    <t>2.3.1</t>
  </si>
  <si>
    <t>2.3.2</t>
  </si>
  <si>
    <t>2.3.3</t>
  </si>
  <si>
    <t>3.1.1</t>
  </si>
  <si>
    <t>3.1.5</t>
  </si>
  <si>
    <t>3.1.7</t>
  </si>
  <si>
    <t>3.1.8</t>
  </si>
  <si>
    <t>3.1.9</t>
  </si>
  <si>
    <t>3.1.10</t>
  </si>
  <si>
    <t>3.1.12</t>
  </si>
  <si>
    <t>Sub Total 2</t>
  </si>
  <si>
    <t>Sub Total 3</t>
  </si>
  <si>
    <t>3.2.4</t>
  </si>
  <si>
    <t>3.2.5</t>
  </si>
  <si>
    <r>
      <t>Communication and Outreach</t>
    </r>
    <r>
      <rPr>
        <b/>
        <sz val="16"/>
        <color theme="0"/>
        <rFont val="Calibri"/>
        <family val="2"/>
        <scheme val="minor"/>
      </rPr>
      <t xml:space="preserve"> </t>
    </r>
  </si>
  <si>
    <t>Sub Total 1</t>
  </si>
  <si>
    <t>HR, Operation and Office Administration</t>
  </si>
  <si>
    <t>Fund raising</t>
  </si>
  <si>
    <t>Media including TV, Radio,  events and activities includign press release</t>
  </si>
  <si>
    <t>Report reconciliation and Reporting entities workshops-Main IA</t>
  </si>
  <si>
    <t>Reporting entities workshops-Forestry IA</t>
  </si>
  <si>
    <r>
      <t>Independent Administrator and procure firm each year for the annual repor</t>
    </r>
    <r>
      <rPr>
        <b/>
        <sz val="12"/>
        <rFont val="Calibri"/>
        <family val="2"/>
        <scheme val="minor"/>
      </rPr>
      <t xml:space="preserve">t (including scoping study) </t>
    </r>
  </si>
  <si>
    <r>
      <t xml:space="preserve">EITI related </t>
    </r>
    <r>
      <rPr>
        <b/>
        <sz val="12"/>
        <rFont val="Calibri"/>
        <family val="2"/>
        <scheme val="minor"/>
      </rPr>
      <t>research</t>
    </r>
    <r>
      <rPr>
        <b/>
        <sz val="12"/>
        <color rgb="FF000000"/>
        <rFont val="Calibri"/>
        <family val="2"/>
        <scheme val="minor"/>
      </rPr>
      <t xml:space="preserve"> according to MSG including Feasibility Study (Hydro/ Fishery, etc)</t>
    </r>
  </si>
  <si>
    <t xml:space="preserve"> </t>
  </si>
  <si>
    <t xml:space="preserve">Research to recommend legal options to EITI institunalization. </t>
  </si>
  <si>
    <t>MYANMAR EITI PROJECT PHASE II</t>
  </si>
  <si>
    <t>Additional Travel and Accommodation costs to support consultants (BO, Cadastre etc)</t>
  </si>
  <si>
    <t>Domestic Consultant</t>
  </si>
  <si>
    <t>Consultant support service</t>
  </si>
  <si>
    <t>Pre-cadaster Working Group Consultant</t>
  </si>
  <si>
    <t>1.1.7a.</t>
  </si>
  <si>
    <t>1.1.7b.</t>
  </si>
  <si>
    <t>2.1.3b.</t>
  </si>
  <si>
    <t>Video Production and Broadcasting</t>
  </si>
  <si>
    <t>Sub Total 2.1</t>
  </si>
  <si>
    <t>Sub Total 2.2</t>
  </si>
  <si>
    <t>Sub Total 2.3</t>
  </si>
  <si>
    <t>Sub Total 3.1</t>
  </si>
  <si>
    <t>GRAND TOTAL</t>
  </si>
  <si>
    <t>Sub-National Coordination Unit (Formation and Functioning)</t>
  </si>
  <si>
    <t>Workplan and Governance (APR, M&amp;E- Review workshops)</t>
  </si>
  <si>
    <t>Redesign, regular update and maintenance MEITI Website &amp; on-line library</t>
  </si>
  <si>
    <t>Technical and Reporting (IA main report, Forestry, BO, Mining Cadaster, SOE, Review of Artisenal Mining, Fasibility studies, Sub-national study, Implementation of recommendations, &amp; other technical studies)</t>
  </si>
  <si>
    <t>Training and Capacity Development (Capacity Development for 3 MSG entities, MOBD, NCS &amp; SNU capacity building)</t>
  </si>
  <si>
    <t>3.1.11b.</t>
  </si>
  <si>
    <t>3.1.11a.</t>
  </si>
  <si>
    <t>Implementing Agency</t>
  </si>
  <si>
    <t>Category of Expense</t>
  </si>
  <si>
    <t>Outputs</t>
  </si>
  <si>
    <t>KPI</t>
  </si>
  <si>
    <t>Q-1'18</t>
  </si>
  <si>
    <t>Q-2'18</t>
  </si>
  <si>
    <t>Q-3'18</t>
  </si>
  <si>
    <t>Q-4'18</t>
  </si>
  <si>
    <t>2018 Total</t>
  </si>
  <si>
    <t>2019 Total</t>
  </si>
  <si>
    <t>Actual</t>
  </si>
  <si>
    <t>Budget</t>
  </si>
  <si>
    <t>NCS Communication, Communication and Outreach Sub-Committee</t>
  </si>
  <si>
    <t>Goods</t>
  </si>
  <si>
    <t>Printed copies of report (Executive Summary, Full Report, Myanmar Version, English Version)</t>
  </si>
  <si>
    <t xml:space="preserve">No. of copies of each version printed
No. of copies of each version distriubuted
</t>
  </si>
  <si>
    <t>Printed copy of Forestry Report (Myanmar and English version)</t>
  </si>
  <si>
    <t>Meeting and Workshop</t>
  </si>
  <si>
    <t>Increased knowledge of EITI and extractives in Myanmar</t>
  </si>
  <si>
    <t>Increased knowledge of Forestry  extractives in Myanmar</t>
  </si>
  <si>
    <t>No. of public gatherings, debates, roadshow events
No. and details of participants
Event Feedback and Reports</t>
  </si>
  <si>
    <t>IEC Materials</t>
  </si>
  <si>
    <t>No and type of materials produced
No and type of materails distributed/ viewed online
Feedback on materials (?)</t>
  </si>
  <si>
    <t>Non Consulting Services</t>
  </si>
  <si>
    <t>Website</t>
  </si>
  <si>
    <t>No. of hits on website
Feedback Survey
Validation Comments</t>
  </si>
  <si>
    <t>Videos</t>
  </si>
  <si>
    <t>Number of views, boradcasts, feedback</t>
  </si>
  <si>
    <t>Non Consulting/ Consulting</t>
  </si>
  <si>
    <t>Infographics and open data pages</t>
  </si>
  <si>
    <t>No. of users
Feedback and Validation Comments</t>
  </si>
  <si>
    <t xml:space="preserve">Increased understanding of MEITI
Improved multistakeholder participation
Documented assessment of progress, 
Input for planning
</t>
  </si>
  <si>
    <t>Event Report
No. and details of participants
Progress assessment and Planning input
Feedback from participants</t>
  </si>
  <si>
    <t>MOBD</t>
  </si>
  <si>
    <t>Operating Cost/ Goods</t>
  </si>
  <si>
    <t>Project Financial Management, Procurement and Grant Compliance</t>
  </si>
  <si>
    <t>FM reports to MSG and Donors, 
Procurement Plans and Documentation
OAG Audit
LC and WC Support to EITI process</t>
  </si>
  <si>
    <t>NCS</t>
  </si>
  <si>
    <t>Operating Cost</t>
  </si>
  <si>
    <t>Successful Implementation of Work Plan activities</t>
  </si>
  <si>
    <t>APR
EITI Reconciliation Reports
MSG and Subcommittee Minutes
Staff Performance Evaluations</t>
  </si>
  <si>
    <t>APR
EITI Reconciliation Reports
MSG and Subcommittee Minutes</t>
  </si>
  <si>
    <t>Facilitation of Consultants' Work</t>
  </si>
  <si>
    <t>Consultant Deliverables</t>
  </si>
  <si>
    <t>Office Space</t>
  </si>
  <si>
    <t>Office Rental Contract and Payment Reciept</t>
  </si>
  <si>
    <t>NCS, MOBD</t>
  </si>
  <si>
    <t>Furniture and Equipment</t>
  </si>
  <si>
    <t>MSG, NCS</t>
  </si>
  <si>
    <t>Workshop and Meeting</t>
  </si>
  <si>
    <t>Funds raised</t>
  </si>
  <si>
    <t>MOBD, MSG</t>
  </si>
  <si>
    <t>Non Consulting</t>
  </si>
  <si>
    <t>MSG Meeting Decisions and Outputs (approved TOR, reports etc)</t>
  </si>
  <si>
    <t>Meeting Minutes Approved (Myanmar and English)
Minutes posted on MEITI Website
Funds Raised</t>
  </si>
  <si>
    <t>Subcommittee Meeting Recommendations and Outputs (draft TOR, reports etc)</t>
  </si>
  <si>
    <t>NCS, MSG</t>
  </si>
  <si>
    <t>MOBD, NCS, Subcommittee, MSG</t>
  </si>
  <si>
    <t>Workshop and meeting</t>
  </si>
  <si>
    <t>Systematic assessment of EITI Recommendations from reports and planning for their implementation</t>
  </si>
  <si>
    <t>SMART Work Plan for implementation Recommendations</t>
  </si>
  <si>
    <t xml:space="preserve">NCS, MSG, Government Agencies </t>
  </si>
  <si>
    <t>Workshop and meeting/ Consultancy/ Goods</t>
  </si>
  <si>
    <t>Outputs according to the agreed work plan</t>
  </si>
  <si>
    <t>Indicators according to the agreed work plan</t>
  </si>
  <si>
    <t>Increased awareness of MEITI Report recommendtions on SOE Reform
Documented multi-stakeholder review of current SOE reform plans, achievements and challenges
Plans for ongoing reforms and their coordination with MEITI</t>
  </si>
  <si>
    <t>Workshop Report incl participation
Documentation of assessments, decisions and plans</t>
  </si>
  <si>
    <t>Multistakeholder assessment and documentation of MEITI process
Capacity Building for MEITI Stakeholders</t>
  </si>
  <si>
    <t>Validation Report</t>
  </si>
  <si>
    <t>MOBD, NCS</t>
  </si>
  <si>
    <t>Payment made</t>
  </si>
  <si>
    <t>Money transfer receipt, Bank Transaction Sheet, letter of acknowledgement from EITI</t>
  </si>
  <si>
    <t>NCS, MSG, Communication Officer</t>
  </si>
  <si>
    <t xml:space="preserve">SNUs Formed (Membership, TOR)
Meeting Records / Minutes/ Reports
</t>
  </si>
  <si>
    <t>No. of SNUs Formed
SNU Membership details (inclusivity, participation, geographic coverage)
SNU TORs and Work Plans</t>
  </si>
  <si>
    <t>MOBD, NCS, MSG, SNUs</t>
  </si>
  <si>
    <t>SNU Meetings Held
Meeting Minutes
SNU activities conducted (according to Workplan?)</t>
  </si>
  <si>
    <t>No. of meetings
Participation, Gender, Geogrpahic Coverage etc
Indicators according to SNU Objectives and activities</t>
  </si>
  <si>
    <t>NCS, MSG, SNU</t>
  </si>
  <si>
    <t>???</t>
  </si>
  <si>
    <t>NCS, Subcommittee, MSG</t>
  </si>
  <si>
    <t>Consultancy</t>
  </si>
  <si>
    <t>Research Report and Recommendations</t>
  </si>
  <si>
    <t>Research Report and Recommendations accpeted  by MSG</t>
  </si>
  <si>
    <t>Recommendations from above report implemented</t>
  </si>
  <si>
    <t>Indicators related to each recommendation</t>
  </si>
  <si>
    <t>MOBD, NCS, IA</t>
  </si>
  <si>
    <t>Consulting</t>
  </si>
  <si>
    <t>EITI Reconciliation Reports</t>
  </si>
  <si>
    <t xml:space="preserve">Reports produced by deadline
Reports approved by MSG
Validation results on EITI Standard 2-6
</t>
  </si>
  <si>
    <t xml:space="preserve">Forestry Reconconciliation Report(s) </t>
  </si>
  <si>
    <t>Report(s) approved by MSG</t>
  </si>
  <si>
    <t>MONREC, NCS, Subcommitte, MSG</t>
  </si>
  <si>
    <t>Preliminary, Intermediate and Final Report
Mineral Cadastre Conceptual Design
TOR for Phase 2</t>
  </si>
  <si>
    <t>Documents received and approved by MONREC and MSG</t>
  </si>
  <si>
    <t>Training and on the job support
Precadastre developed</t>
  </si>
  <si>
    <t>No. of staff trained
No. of Training Hours completed
Completeness of Precadastre</t>
  </si>
  <si>
    <t>Deliverables outlined in TOR for Phase 2</t>
  </si>
  <si>
    <t>Indicators according to deliverables from TOR Phase 2</t>
  </si>
  <si>
    <t>MONREC, NCS, MOBD</t>
  </si>
  <si>
    <t>Procurement report
Purchase Receipt
Inventory</t>
  </si>
  <si>
    <t>IA, NCS, Subcommittee, MSG</t>
  </si>
  <si>
    <t>Report approved by MSG</t>
  </si>
  <si>
    <t>BO Work Plan, BO Communications Plan, BO Capacity Development Plan, BO Pilot Project</t>
  </si>
  <si>
    <t>Deliverables approved by MSG</t>
  </si>
  <si>
    <t>NCS, Task Force</t>
  </si>
  <si>
    <t>No. of workshop/ meeting</t>
  </si>
  <si>
    <t>Outputs defined in capacity development plan</t>
  </si>
  <si>
    <t>Indicators defined in Capacity Development Plan
Incld No. of participants, participant criteria (gender, stakeholder group, geographic location etc)
Participant feedback</t>
  </si>
  <si>
    <t>MSG</t>
  </si>
  <si>
    <t>Outputs defined in Study Tour Concept Note or Plan</t>
  </si>
  <si>
    <t>Indicators from concpet note or plan
Incld No. of participants, participant criteria (gender, stakeholder group, geographic location etc)
Participant feedback and cascading activities</t>
  </si>
  <si>
    <t>EITI Internnational Events attended</t>
  </si>
  <si>
    <t>No. of events attended, No. of participants, cascade activities</t>
  </si>
  <si>
    <t xml:space="preserve">Consulting </t>
  </si>
  <si>
    <t xml:space="preserve">Training and on the job support
</t>
  </si>
  <si>
    <t>No. of MOBD staff trained</t>
  </si>
  <si>
    <t>Grand Total</t>
  </si>
  <si>
    <t>Objective 3 (Capacity Building)</t>
  </si>
  <si>
    <t xml:space="preserve">Purchase Receipts
Procurement Report Inventory </t>
  </si>
  <si>
    <t>Meeting Minutes
Workshop Reports Funds Raised</t>
  </si>
  <si>
    <t>Meeting Minutes Approved (Myanmar and English)Minutes posted on MEITI Website
Funds Raised</t>
  </si>
  <si>
    <t>Public Gathering/Debate and Road Show</t>
  </si>
  <si>
    <t>2.1.10</t>
  </si>
  <si>
    <t>Translation Fee for related documents</t>
  </si>
  <si>
    <t>Office Set Up Equipment for Pre Cadaster Working</t>
  </si>
  <si>
    <t>Office Set up-Furniture for Pre-Cadastre working group</t>
  </si>
  <si>
    <t>ARC,GIS Software</t>
  </si>
  <si>
    <r>
      <t>Objective 1:  To acquire &amp; disseminate</t>
    </r>
    <r>
      <rPr>
        <b/>
        <sz val="20"/>
        <color rgb="FFFF0000"/>
        <rFont val="Calibri"/>
        <family val="2"/>
        <scheme val="minor"/>
      </rPr>
      <t xml:space="preserve"> </t>
    </r>
    <r>
      <rPr>
        <b/>
        <sz val="20"/>
        <color theme="0"/>
        <rFont val="Calibri"/>
        <family val="2"/>
        <scheme val="minor"/>
      </rPr>
      <t>accurate, correct and up-to-date information regarding the management of natural resources and associated material revenues in a timely manner and to make the information publicly available</t>
    </r>
  </si>
  <si>
    <r>
      <t xml:space="preserve">No. of events, TV /Radio Programs/ Media Articles
No. and details of participants and audiences (gender, geographical location, </t>
    </r>
    <r>
      <rPr>
        <i/>
        <sz val="10"/>
        <color rgb="FF0000FF"/>
        <rFont val="Calibri"/>
        <family val="2"/>
        <scheme val="minor"/>
      </rPr>
      <t>ethnicity</t>
    </r>
    <r>
      <rPr>
        <sz val="10"/>
        <color rgb="FF0000FF"/>
        <rFont val="Calibri"/>
        <family val="2"/>
        <scheme val="minor"/>
      </rPr>
      <t xml:space="preserve">  etc)
Event Reports / quaility (accuracy of media reports)</t>
    </r>
  </si>
  <si>
    <t>3-YEAR MASTER PLAN &amp; BUDGET (2017-2019)</t>
  </si>
  <si>
    <t>Q  1'19</t>
  </si>
  <si>
    <t>Q -2,19</t>
  </si>
  <si>
    <t>Q3'19</t>
  </si>
  <si>
    <t>Q4'19</t>
  </si>
  <si>
    <t>2.1.3a</t>
  </si>
  <si>
    <t>NCS Operation Cost -Salaries</t>
  </si>
  <si>
    <t>NCS Operation Cost - Rent</t>
  </si>
  <si>
    <t>Maps, Stationery</t>
  </si>
  <si>
    <t>3.1.3 b</t>
  </si>
  <si>
    <t>3.1.3 a</t>
  </si>
  <si>
    <t>3.1.4 a</t>
  </si>
  <si>
    <t>3.1.4 b</t>
  </si>
  <si>
    <t>Sub Total 3.2</t>
  </si>
  <si>
    <t>3.1.6 a</t>
  </si>
  <si>
    <t>3.1.6 b</t>
  </si>
  <si>
    <t>3.1.6 c</t>
  </si>
  <si>
    <t>3.1.6 d</t>
  </si>
  <si>
    <r>
      <t>MEITI Report Launch</t>
    </r>
    <r>
      <rPr>
        <b/>
        <sz val="12"/>
        <color theme="9" tint="-0.249977111117893"/>
        <rFont val="Calibri"/>
        <family val="2"/>
        <scheme val="minor"/>
      </rPr>
      <t xml:space="preserve"> (Including Dinner)</t>
    </r>
  </si>
  <si>
    <t>3.1.6 e</t>
  </si>
  <si>
    <t>Financial Management Training (MOBD/NCS)</t>
  </si>
  <si>
    <t>Projected Budget % against total grant</t>
  </si>
  <si>
    <t>SNU Meetings / Workshops</t>
  </si>
  <si>
    <t xml:space="preserve">Supporting regular meetings /workshops </t>
  </si>
  <si>
    <t>3.1.4 c</t>
  </si>
  <si>
    <t>Hydro Reconcillation Report</t>
  </si>
  <si>
    <t>3.1.13</t>
  </si>
  <si>
    <t>Implement Capacicty Development Plan (MSG, Private Sector, Governemnt, CSO, Media, EAOs, MOBD, NCS, Parliament and others)</t>
  </si>
  <si>
    <t>Cumulative %</t>
  </si>
  <si>
    <t>TOTAL BUDGET to Dec 2019</t>
  </si>
  <si>
    <t>Disbursement Category 3</t>
  </si>
  <si>
    <t>Implementation of EITI report Recommendations Workshop</t>
  </si>
  <si>
    <t>Implementation of EITI report Recommendations Workplan</t>
  </si>
  <si>
    <t>Additional expenses for contracts to be signed in 2019</t>
  </si>
  <si>
    <t>M&amp;E Workshop</t>
  </si>
  <si>
    <t>EITI Reconciliation Report 2 &amp;3</t>
  </si>
  <si>
    <t>EITI Reconciliation Report 4</t>
  </si>
  <si>
    <t xml:space="preserve">EITI Reconciliation Report 5 </t>
  </si>
  <si>
    <t>EITI Reconciliation Report Workshops</t>
  </si>
  <si>
    <t>Forestry Reconciliation Report Workshops</t>
  </si>
  <si>
    <t xml:space="preserve">Hydro Reconcillation Report </t>
  </si>
  <si>
    <t>Mineral and Gemstone Cadaster Phase 1 Consultant</t>
  </si>
  <si>
    <t>Mineral and Gemstone Pre-Cadastre Consultant</t>
  </si>
  <si>
    <t>Mineral and Gemstone Cadaster Phase 2 Consultant</t>
  </si>
  <si>
    <t>Mineral and Gemstone Cadaster Equipment</t>
  </si>
  <si>
    <t>Gemstone Mapping Consultant</t>
  </si>
  <si>
    <t>Beneficial Ownership (ASI)</t>
  </si>
  <si>
    <t>Capacity Development- Int'l EITI events</t>
  </si>
  <si>
    <t>Q-4'2018</t>
  </si>
  <si>
    <t xml:space="preserve">2018 Total </t>
  </si>
  <si>
    <t>MEITI Report Print</t>
  </si>
  <si>
    <t>Forestry Report Launch Events etc</t>
  </si>
  <si>
    <t>Q -2,20</t>
  </si>
  <si>
    <t>Q3'20</t>
  </si>
  <si>
    <t>Q4'20</t>
  </si>
  <si>
    <t xml:space="preserve">2.2.5 </t>
  </si>
  <si>
    <t xml:space="preserve">MSG Governance Review Workshop </t>
  </si>
  <si>
    <t>MSG Reform and Selection</t>
  </si>
  <si>
    <t>Research to recommend legal options to EITI institunalization. Developing a draft EITI Law or amemdments to Sectoral Laws</t>
  </si>
  <si>
    <t>3.2.1 a</t>
  </si>
  <si>
    <t>3.2.1 b</t>
  </si>
  <si>
    <t>Forestry Report Printing</t>
  </si>
  <si>
    <t>Forestry Reconciliation Report-1</t>
  </si>
  <si>
    <t>Forestry Reconciliation Report-2</t>
  </si>
  <si>
    <t>3.1.4 d</t>
  </si>
  <si>
    <t>3.1.3</t>
  </si>
  <si>
    <t>EITI Reconciliation Report 6</t>
  </si>
  <si>
    <t>Q -1,20</t>
  </si>
  <si>
    <t>Systematic Disclosure Feasibility Study</t>
  </si>
  <si>
    <t>Systematic Disclosure Consultancy</t>
  </si>
  <si>
    <t>3.1.14a.</t>
  </si>
  <si>
    <t>3.1.4b</t>
  </si>
  <si>
    <t xml:space="preserve">Corrective Action Planning and Workshop </t>
  </si>
  <si>
    <t>Q -1,19</t>
  </si>
  <si>
    <t>Q -1,21</t>
  </si>
  <si>
    <t>Up to 2021 March</t>
  </si>
  <si>
    <t>July &amp; August 2019</t>
  </si>
  <si>
    <t>Beneficial Ownership (Matheiu)</t>
  </si>
  <si>
    <t xml:space="preserve">BO Template </t>
  </si>
  <si>
    <t>2.1.8 a</t>
  </si>
  <si>
    <t>Work Plan Review Workshop</t>
  </si>
  <si>
    <t>2.1.8 b</t>
  </si>
  <si>
    <t>EITI Awareness Meeting</t>
  </si>
  <si>
    <t>3.1.12 a</t>
  </si>
  <si>
    <t>DICA</t>
  </si>
  <si>
    <t>Development of Beneficial Ownership discloure  Online system</t>
  </si>
  <si>
    <t xml:space="preserve">3.1.3 </t>
  </si>
  <si>
    <t>3.1.3 c</t>
  </si>
  <si>
    <t>EITI Report Template Training</t>
  </si>
  <si>
    <t>Template Training with IA and respective Agency</t>
  </si>
  <si>
    <t>3.1.12 c</t>
  </si>
  <si>
    <t>2.2.5 a</t>
  </si>
  <si>
    <t xml:space="preserve">Implementation of EITI restructuring </t>
  </si>
  <si>
    <t xml:space="preserve">MOBD, NCS, Subcommittee, MSG, Government Agencies </t>
  </si>
  <si>
    <t>3.2.2</t>
  </si>
  <si>
    <t>Corrective Actions and recommendation, SOE workshop, follow up action</t>
  </si>
  <si>
    <t>Capacity Development for Awareness</t>
  </si>
  <si>
    <t>EITI Standard Awareness</t>
  </si>
  <si>
    <t>EITI Restructure Review</t>
  </si>
  <si>
    <t xml:space="preserve"> Beneficial Ownership  (Online Disclosure Form)</t>
  </si>
  <si>
    <t>TOTAL BUDGET WB 3.5 MUSD Grant</t>
  </si>
  <si>
    <t>Hydro Reconcillation Report Meetings</t>
  </si>
  <si>
    <t>Budget for 3.5 Million USD Remainder</t>
  </si>
  <si>
    <t>Nov'19</t>
  </si>
  <si>
    <t xml:space="preserve"> Budget</t>
  </si>
  <si>
    <r>
      <t>Communication and Outreach</t>
    </r>
    <r>
      <rPr>
        <b/>
        <sz val="20"/>
        <color theme="0"/>
        <rFont val="Calibri"/>
        <family val="2"/>
        <scheme val="minor"/>
      </rPr>
      <t xml:space="preserve"> </t>
    </r>
  </si>
  <si>
    <r>
      <t>MEITI Report Launch</t>
    </r>
    <r>
      <rPr>
        <b/>
        <sz val="20"/>
        <color theme="9" tint="-0.249977111117893"/>
        <rFont val="Calibri"/>
        <family val="2"/>
        <scheme val="minor"/>
      </rPr>
      <t xml:space="preserve"> Events etc</t>
    </r>
  </si>
  <si>
    <r>
      <t xml:space="preserve">No. of events, TV /Radio Programs/ Media Articles
No. and details of participants and audiences (gender, geographical location, </t>
    </r>
    <r>
      <rPr>
        <i/>
        <sz val="20"/>
        <color rgb="FF0000FF"/>
        <rFont val="Calibri"/>
        <family val="2"/>
        <scheme val="minor"/>
      </rPr>
      <t>ethnicity</t>
    </r>
    <r>
      <rPr>
        <sz val="20"/>
        <color rgb="FF0000FF"/>
        <rFont val="Calibri"/>
        <family val="2"/>
        <scheme val="minor"/>
      </rPr>
      <t xml:space="preserve">  etc)
Event Reports / quaility (accuracy of media reports)</t>
    </r>
  </si>
  <si>
    <r>
      <t>Independent Administrator and procure firm each year for the annual repor</t>
    </r>
    <r>
      <rPr>
        <b/>
        <sz val="20"/>
        <rFont val="Calibri"/>
        <family val="2"/>
        <scheme val="minor"/>
      </rPr>
      <t xml:space="preserve">t (including scoping study) </t>
    </r>
  </si>
  <si>
    <t>Sept'19</t>
  </si>
  <si>
    <t>Oct'19</t>
  </si>
  <si>
    <t>Q -3,19</t>
  </si>
  <si>
    <t>Dec'19</t>
  </si>
  <si>
    <t>Q -4,19</t>
  </si>
  <si>
    <t>Jan'2020</t>
  </si>
  <si>
    <t>Balance</t>
  </si>
  <si>
    <t>BO workshops and Taskforce Meetings/ Template Training/ BO Press Condference</t>
  </si>
  <si>
    <t>SOE workshop, Pre-meeting  on SOE situations and future reform plans for extractor sector</t>
  </si>
  <si>
    <t xml:space="preserve">Data Collection and Stakeholder Consultation workshops for initial assessment /Validation Group Meeting and Consultation Meeting for 12 Correction Action </t>
  </si>
  <si>
    <t>Feb'2020</t>
  </si>
  <si>
    <t xml:space="preserve">2019 Total </t>
  </si>
  <si>
    <t xml:space="preserve">  </t>
  </si>
  <si>
    <t xml:space="preserve">Actual </t>
  </si>
  <si>
    <t>Budget for 3.5 Million USD Remainder
W&amp;G Sub-Committee
(13,14-2-2020)</t>
  </si>
  <si>
    <t xml:space="preserve">MOBD Operational Cost </t>
  </si>
  <si>
    <t>Mar'2020</t>
  </si>
  <si>
    <t>Apr'2020</t>
  </si>
  <si>
    <t>Q -1,2020</t>
  </si>
  <si>
    <t>Up to 13 May 2020</t>
  </si>
  <si>
    <t>Budget for 3.5 Million USD Remainder  (13-5-20)</t>
  </si>
  <si>
    <t>13th May' 2020</t>
  </si>
  <si>
    <t xml:space="preserve">2017-2021 WORK  PLAN &amp; BUDGET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</si>
</sst>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_(* #,##0_);_(* \(#,##0\);_(* &quot;-&quot;??_);_(@_)"/>
  </numFmts>
  <fonts count="68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name val="Zawgyi-One"/>
      <family val="2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0"/>
      <color rgb="FF3366FF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rgb="FF3366FF"/>
      <name val="Calibri"/>
      <family val="2"/>
      <scheme val="minor"/>
    </font>
    <font>
      <i/>
      <sz val="10"/>
      <color rgb="FF0000FF"/>
      <name val="Calibri"/>
      <family val="2"/>
      <scheme val="minor"/>
    </font>
    <font>
      <sz val="10"/>
      <name val="Calibri"/>
      <family val="2"/>
      <scheme val="minor"/>
    </font>
    <font>
      <b/>
      <sz val="18"/>
      <name val="Calibri"/>
      <family val="2"/>
      <scheme val="minor"/>
    </font>
    <font>
      <sz val="16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indexed="81"/>
      <name val="Tahoma"/>
      <family val="2"/>
    </font>
    <font>
      <sz val="20"/>
      <color theme="1"/>
      <name val="Calibri"/>
      <family val="2"/>
      <scheme val="minor"/>
    </font>
    <font>
      <sz val="20"/>
      <color rgb="FF0000FF"/>
      <name val="Calibri"/>
      <family val="2"/>
      <scheme val="minor"/>
    </font>
    <font>
      <sz val="20"/>
      <name val="Calibri"/>
      <family val="2"/>
      <scheme val="minor"/>
    </font>
    <font>
      <sz val="20"/>
      <color rgb="FF3366FF"/>
      <name val="Calibri"/>
      <family val="2"/>
      <scheme val="minor"/>
    </font>
    <font>
      <b/>
      <sz val="20"/>
      <color theme="9" tint="-0.249977111117893"/>
      <name val="Calibri"/>
      <family val="2"/>
      <scheme val="minor"/>
    </font>
    <font>
      <i/>
      <sz val="20"/>
      <color rgb="FF0000FF"/>
      <name val="Calibri"/>
      <family val="2"/>
      <scheme val="minor"/>
    </font>
    <font>
      <sz val="20"/>
      <color rgb="FF0033CC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20"/>
      <color rgb="FF0000FF"/>
      <name val="Calibri"/>
      <family val="2"/>
      <scheme val="minor"/>
    </font>
    <font>
      <b/>
      <sz val="20"/>
      <color rgb="FF0033CC"/>
      <name val="Calibri"/>
      <family val="2"/>
      <scheme val="minor"/>
    </font>
    <font>
      <sz val="20"/>
      <color rgb="FFFFFF00"/>
      <name val="Calibri"/>
      <family val="2"/>
      <scheme val="minor"/>
    </font>
    <font>
      <b/>
      <sz val="20"/>
      <color rgb="FFFFFF00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1108">
    <xf numFmtId="0" fontId="0" fillId="0" borderId="0"/>
    <xf numFmtId="43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0" fillId="0" borderId="0"/>
    <xf numFmtId="164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7">
    <xf numFmtId="0" fontId="0" fillId="0" borderId="0" xfId="0"/>
    <xf numFmtId="165" fontId="9" fillId="0" borderId="1" xfId="1" applyNumberFormat="1" applyFont="1" applyBorder="1" applyAlignment="1">
      <alignment horizontal="right" vertical="center"/>
    </xf>
    <xf numFmtId="0" fontId="9" fillId="0" borderId="0" xfId="0" applyFont="1"/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165" fontId="16" fillId="0" borderId="1" xfId="1" applyNumberFormat="1" applyFont="1" applyBorder="1" applyAlignment="1">
      <alignment horizontal="right" vertical="center"/>
    </xf>
    <xf numFmtId="0" fontId="18" fillId="0" borderId="1" xfId="0" applyFont="1" applyBorder="1" applyAlignment="1">
      <alignment vertical="center" wrapText="1"/>
    </xf>
    <xf numFmtId="0" fontId="9" fillId="0" borderId="1" xfId="0" applyFont="1" applyBorder="1" applyAlignment="1">
      <alignment wrapText="1"/>
    </xf>
    <xf numFmtId="0" fontId="9" fillId="0" borderId="0" xfId="0" applyFont="1" applyAlignment="1">
      <alignment wrapText="1"/>
    </xf>
    <xf numFmtId="0" fontId="17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165" fontId="9" fillId="0" borderId="1" xfId="1" applyNumberFormat="1" applyFont="1" applyBorder="1" applyAlignment="1">
      <alignment vertical="center"/>
    </xf>
    <xf numFmtId="165" fontId="15" fillId="0" borderId="1" xfId="1" applyNumberFormat="1" applyFont="1" applyBorder="1" applyAlignment="1">
      <alignment horizontal="right" vertical="center"/>
    </xf>
    <xf numFmtId="165" fontId="22" fillId="8" borderId="1" xfId="1" applyNumberFormat="1" applyFont="1" applyFill="1" applyBorder="1" applyAlignment="1">
      <alignment horizontal="right" vertical="center"/>
    </xf>
    <xf numFmtId="0" fontId="16" fillId="0" borderId="0" xfId="0" applyFont="1"/>
    <xf numFmtId="0" fontId="23" fillId="0" borderId="0" xfId="0" applyFont="1"/>
    <xf numFmtId="0" fontId="16" fillId="0" borderId="1" xfId="0" applyFont="1" applyBorder="1" applyAlignment="1">
      <alignment vertical="center"/>
    </xf>
    <xf numFmtId="165" fontId="9" fillId="0" borderId="1" xfId="1" applyNumberFormat="1" applyFont="1" applyBorder="1" applyAlignment="1">
      <alignment horizontal="left" vertical="center"/>
    </xf>
    <xf numFmtId="0" fontId="14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165" fontId="6" fillId="0" borderId="1" xfId="1" applyNumberFormat="1" applyBorder="1" applyAlignment="1">
      <alignment horizontal="right" vertical="center"/>
    </xf>
    <xf numFmtId="165" fontId="23" fillId="0" borderId="1" xfId="1" applyNumberFormat="1" applyFont="1" applyBorder="1" applyAlignment="1">
      <alignment horizontal="right" vertical="center"/>
    </xf>
    <xf numFmtId="165" fontId="24" fillId="0" borderId="1" xfId="1" applyNumberFormat="1" applyFont="1" applyBorder="1" applyAlignment="1">
      <alignment horizontal="right" vertical="center"/>
    </xf>
    <xf numFmtId="165" fontId="25" fillId="0" borderId="1" xfId="1" applyNumberFormat="1" applyFont="1" applyBorder="1" applyAlignment="1">
      <alignment horizontal="right" vertical="center"/>
    </xf>
    <xf numFmtId="0" fontId="11" fillId="5" borderId="1" xfId="0" applyFont="1" applyFill="1" applyBorder="1" applyAlignment="1">
      <alignment horizontal="right" vertical="center" wrapText="1"/>
    </xf>
    <xf numFmtId="0" fontId="10" fillId="3" borderId="1" xfId="0" applyFont="1" applyFill="1" applyBorder="1" applyAlignment="1">
      <alignment horizontal="center" vertical="center"/>
    </xf>
    <xf numFmtId="0" fontId="27" fillId="0" borderId="1" xfId="0" applyFont="1" applyBorder="1" applyAlignment="1">
      <alignment vertical="top" wrapText="1"/>
    </xf>
    <xf numFmtId="165" fontId="23" fillId="0" borderId="1" xfId="1" applyNumberFormat="1" applyFont="1" applyBorder="1" applyAlignment="1">
      <alignment horizontal="right" vertical="center" wrapText="1"/>
    </xf>
    <xf numFmtId="0" fontId="9" fillId="0" borderId="1" xfId="0" applyFont="1" applyBorder="1"/>
    <xf numFmtId="0" fontId="27" fillId="0" borderId="1" xfId="0" applyFont="1" applyBorder="1" applyAlignment="1">
      <alignment vertical="top"/>
    </xf>
    <xf numFmtId="165" fontId="29" fillId="0" borderId="1" xfId="1" applyNumberFormat="1" applyFont="1" applyBorder="1" applyAlignment="1">
      <alignment horizontal="right" vertical="center" wrapText="1"/>
    </xf>
    <xf numFmtId="0" fontId="30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left"/>
    </xf>
    <xf numFmtId="0" fontId="31" fillId="0" borderId="1" xfId="0" applyFont="1" applyBorder="1" applyAlignment="1">
      <alignment vertical="center" wrapText="1"/>
    </xf>
    <xf numFmtId="0" fontId="27" fillId="0" borderId="1" xfId="0" applyFont="1" applyBorder="1" applyAlignment="1">
      <alignment vertical="center" wrapText="1"/>
    </xf>
    <xf numFmtId="0" fontId="27" fillId="0" borderId="1" xfId="0" applyFont="1" applyBorder="1" applyAlignment="1">
      <alignment vertical="center"/>
    </xf>
    <xf numFmtId="0" fontId="32" fillId="0" borderId="1" xfId="0" applyFont="1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165" fontId="9" fillId="0" borderId="0" xfId="0" applyNumberFormat="1" applyFont="1" applyAlignment="1">
      <alignment vertical="center"/>
    </xf>
    <xf numFmtId="165" fontId="9" fillId="0" borderId="1" xfId="0" applyNumberFormat="1" applyFont="1" applyBorder="1" applyAlignment="1">
      <alignment vertical="center" wrapText="1"/>
    </xf>
    <xf numFmtId="165" fontId="29" fillId="6" borderId="1" xfId="1" applyNumberFormat="1" applyFont="1" applyFill="1" applyBorder="1" applyAlignment="1">
      <alignment horizontal="right" vertical="center" wrapText="1"/>
    </xf>
    <xf numFmtId="0" fontId="36" fillId="0" borderId="0" xfId="0" applyFont="1" applyAlignment="1">
      <alignment vertical="center"/>
    </xf>
    <xf numFmtId="165" fontId="0" fillId="0" borderId="1" xfId="1" applyNumberFormat="1" applyFont="1" applyBorder="1" applyAlignment="1">
      <alignment vertical="center" wrapText="1"/>
    </xf>
    <xf numFmtId="165" fontId="41" fillId="0" borderId="1" xfId="1" applyNumberFormat="1" applyFont="1" applyBorder="1" applyAlignment="1">
      <alignment vertical="center" wrapText="1"/>
    </xf>
    <xf numFmtId="165" fontId="4" fillId="0" borderId="1" xfId="1" applyNumberFormat="1" applyFont="1" applyBorder="1" applyAlignment="1">
      <alignment vertical="center" wrapText="1"/>
    </xf>
    <xf numFmtId="165" fontId="42" fillId="0" borderId="1" xfId="1" applyNumberFormat="1" applyFont="1" applyBorder="1" applyAlignment="1">
      <alignment vertical="top" wrapText="1"/>
    </xf>
    <xf numFmtId="165" fontId="0" fillId="0" borderId="1" xfId="1" applyNumberFormat="1" applyFont="1" applyBorder="1" applyAlignment="1">
      <alignment vertical="center"/>
    </xf>
    <xf numFmtId="165" fontId="43" fillId="0" borderId="1" xfId="1" applyNumberFormat="1" applyFont="1" applyBorder="1" applyAlignment="1">
      <alignment vertical="top" wrapText="1"/>
    </xf>
    <xf numFmtId="165" fontId="23" fillId="0" borderId="1" xfId="1" applyNumberFormat="1" applyFont="1" applyBorder="1" applyAlignment="1">
      <alignment vertical="center" wrapText="1"/>
    </xf>
    <xf numFmtId="165" fontId="42" fillId="0" borderId="1" xfId="1" applyNumberFormat="1" applyFont="1" applyBorder="1" applyAlignment="1">
      <alignment vertical="top"/>
    </xf>
    <xf numFmtId="165" fontId="45" fillId="0" borderId="1" xfId="1" applyNumberFormat="1" applyFont="1" applyBorder="1" applyAlignment="1">
      <alignment vertical="center" wrapText="1"/>
    </xf>
    <xf numFmtId="0" fontId="13" fillId="0" borderId="0" xfId="0" applyFont="1"/>
    <xf numFmtId="165" fontId="13" fillId="8" borderId="1" xfId="1" applyNumberFormat="1" applyFont="1" applyFill="1" applyBorder="1" applyAlignment="1">
      <alignment horizontal="right" vertical="center"/>
    </xf>
    <xf numFmtId="165" fontId="46" fillId="8" borderId="1" xfId="1" applyNumberFormat="1" applyFont="1" applyFill="1" applyBorder="1" applyAlignment="1">
      <alignment horizontal="right" vertical="center"/>
    </xf>
    <xf numFmtId="165" fontId="13" fillId="7" borderId="1" xfId="1" applyNumberFormat="1" applyFont="1" applyFill="1" applyBorder="1"/>
    <xf numFmtId="165" fontId="13" fillId="7" borderId="1" xfId="1" applyNumberFormat="1" applyFont="1" applyFill="1" applyBorder="1" applyAlignment="1">
      <alignment horizontal="center" vertical="center"/>
    </xf>
    <xf numFmtId="165" fontId="6" fillId="10" borderId="1" xfId="1" applyNumberFormat="1" applyFill="1" applyBorder="1" applyAlignment="1">
      <alignment horizontal="right" vertical="center"/>
    </xf>
    <xf numFmtId="165" fontId="16" fillId="10" borderId="1" xfId="1" applyNumberFormat="1" applyFont="1" applyFill="1" applyBorder="1" applyAlignment="1">
      <alignment horizontal="right" vertical="center"/>
    </xf>
    <xf numFmtId="165" fontId="9" fillId="10" borderId="1" xfId="1" applyNumberFormat="1" applyFont="1" applyFill="1" applyBorder="1" applyAlignment="1">
      <alignment horizontal="right" vertical="center"/>
    </xf>
    <xf numFmtId="165" fontId="15" fillId="10" borderId="1" xfId="1" applyNumberFormat="1" applyFont="1" applyFill="1" applyBorder="1" applyAlignment="1">
      <alignment horizontal="right" vertical="center"/>
    </xf>
    <xf numFmtId="165" fontId="39" fillId="10" borderId="1" xfId="1" applyNumberFormat="1" applyFont="1" applyFill="1" applyBorder="1" applyAlignment="1">
      <alignment horizontal="right" vertical="center"/>
    </xf>
    <xf numFmtId="165" fontId="22" fillId="10" borderId="1" xfId="1" applyNumberFormat="1" applyFont="1" applyFill="1" applyBorder="1" applyAlignment="1">
      <alignment horizontal="right" vertical="center"/>
    </xf>
    <xf numFmtId="165" fontId="9" fillId="0" borderId="1" xfId="1" applyNumberFormat="1" applyFont="1" applyBorder="1" applyAlignment="1">
      <alignment horizontal="left" vertical="center" wrapText="1"/>
    </xf>
    <xf numFmtId="165" fontId="16" fillId="0" borderId="1" xfId="1" applyNumberFormat="1" applyFont="1" applyBorder="1" applyAlignment="1">
      <alignment vertical="center" wrapText="1"/>
    </xf>
    <xf numFmtId="165" fontId="9" fillId="0" borderId="1" xfId="1" applyNumberFormat="1" applyFont="1" applyBorder="1" applyAlignment="1">
      <alignment vertical="center" wrapText="1"/>
    </xf>
    <xf numFmtId="165" fontId="47" fillId="0" borderId="1" xfId="1" applyNumberFormat="1" applyFont="1" applyBorder="1" applyAlignment="1">
      <alignment horizontal="right" vertical="center"/>
    </xf>
    <xf numFmtId="0" fontId="13" fillId="6" borderId="0" xfId="0" applyFont="1" applyFill="1"/>
    <xf numFmtId="0" fontId="13" fillId="0" borderId="0" xfId="0" applyFont="1" applyAlignment="1">
      <alignment horizontal="center" vertical="center"/>
    </xf>
    <xf numFmtId="0" fontId="33" fillId="4" borderId="1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left" wrapText="1"/>
    </xf>
    <xf numFmtId="0" fontId="12" fillId="5" borderId="1" xfId="0" applyFont="1" applyFill="1" applyBorder="1" applyAlignment="1">
      <alignment horizontal="left" vertical="top" wrapText="1"/>
    </xf>
    <xf numFmtId="0" fontId="11" fillId="5" borderId="1" xfId="0" applyFont="1" applyFill="1" applyBorder="1" applyAlignment="1">
      <alignment horizontal="left" wrapText="1"/>
    </xf>
    <xf numFmtId="0" fontId="35" fillId="5" borderId="1" xfId="0" applyFont="1" applyFill="1" applyBorder="1" applyAlignment="1">
      <alignment horizontal="right" vertical="center" wrapText="1"/>
    </xf>
    <xf numFmtId="0" fontId="12" fillId="5" borderId="1" xfId="0" applyFont="1" applyFill="1" applyBorder="1" applyAlignment="1">
      <alignment horizontal="left" vertical="top"/>
    </xf>
    <xf numFmtId="165" fontId="0" fillId="0" borderId="1" xfId="1" applyNumberFormat="1" applyFont="1" applyBorder="1" applyAlignment="1">
      <alignment horizontal="right" vertical="center"/>
    </xf>
    <xf numFmtId="165" fontId="24" fillId="6" borderId="1" xfId="1" applyNumberFormat="1" applyFont="1" applyFill="1" applyBorder="1" applyAlignment="1">
      <alignment horizontal="right" vertical="center"/>
    </xf>
    <xf numFmtId="165" fontId="6" fillId="6" borderId="1" xfId="1" applyNumberFormat="1" applyFill="1" applyBorder="1" applyAlignment="1">
      <alignment horizontal="right" vertical="center"/>
    </xf>
    <xf numFmtId="43" fontId="13" fillId="0" borderId="0" xfId="0" applyNumberFormat="1" applyFont="1"/>
    <xf numFmtId="165" fontId="23" fillId="0" borderId="1" xfId="1" applyNumberFormat="1" applyFont="1" applyBorder="1" applyAlignment="1">
      <alignment vertical="center"/>
    </xf>
    <xf numFmtId="43" fontId="9" fillId="6" borderId="1" xfId="0" applyNumberFormat="1" applyFont="1" applyFill="1" applyBorder="1"/>
    <xf numFmtId="165" fontId="23" fillId="6" borderId="1" xfId="1" applyNumberFormat="1" applyFont="1" applyFill="1" applyBorder="1" applyAlignment="1">
      <alignment horizontal="right" vertical="center"/>
    </xf>
    <xf numFmtId="165" fontId="23" fillId="6" borderId="1" xfId="1" applyNumberFormat="1" applyFont="1" applyFill="1" applyBorder="1" applyAlignment="1">
      <alignment horizontal="right" vertical="center" wrapText="1"/>
    </xf>
    <xf numFmtId="165" fontId="6" fillId="6" borderId="1" xfId="1" applyNumberFormat="1" applyFill="1" applyBorder="1" applyAlignment="1">
      <alignment horizontal="right" vertical="center" wrapText="1"/>
    </xf>
    <xf numFmtId="43" fontId="6" fillId="6" borderId="1" xfId="1" applyFill="1" applyBorder="1" applyAlignment="1">
      <alignment horizontal="right" vertical="center"/>
    </xf>
    <xf numFmtId="165" fontId="23" fillId="6" borderId="1" xfId="1" applyNumberFormat="1" applyFont="1" applyFill="1" applyBorder="1" applyAlignment="1">
      <alignment vertical="center"/>
    </xf>
    <xf numFmtId="165" fontId="16" fillId="6" borderId="1" xfId="1" applyNumberFormat="1" applyFont="1" applyFill="1" applyBorder="1" applyAlignment="1">
      <alignment horizontal="right" vertical="center"/>
    </xf>
    <xf numFmtId="165" fontId="16" fillId="13" borderId="1" xfId="1" applyNumberFormat="1" applyFont="1" applyFill="1" applyBorder="1" applyAlignment="1">
      <alignment horizontal="right" vertical="center"/>
    </xf>
    <xf numFmtId="165" fontId="50" fillId="14" borderId="1" xfId="1" applyNumberFormat="1" applyFont="1" applyFill="1" applyBorder="1" applyAlignment="1">
      <alignment horizontal="right" vertical="center"/>
    </xf>
    <xf numFmtId="0" fontId="10" fillId="3" borderId="4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left" wrapText="1"/>
    </xf>
    <xf numFmtId="165" fontId="13" fillId="8" borderId="5" xfId="1" applyNumberFormat="1" applyFont="1" applyFill="1" applyBorder="1" applyAlignment="1">
      <alignment horizontal="right" vertical="center"/>
    </xf>
    <xf numFmtId="165" fontId="13" fillId="8" borderId="6" xfId="1" applyNumberFormat="1" applyFont="1" applyFill="1" applyBorder="1" applyAlignment="1">
      <alignment horizontal="right" vertical="center"/>
    </xf>
    <xf numFmtId="165" fontId="16" fillId="10" borderId="6" xfId="1" applyNumberFormat="1" applyFont="1" applyFill="1" applyBorder="1" applyAlignment="1">
      <alignment horizontal="right" vertical="center"/>
    </xf>
    <xf numFmtId="165" fontId="23" fillId="0" borderId="6" xfId="1" applyNumberFormat="1" applyFont="1" applyBorder="1" applyAlignment="1">
      <alignment horizontal="right" vertical="center"/>
    </xf>
    <xf numFmtId="165" fontId="23" fillId="6" borderId="6" xfId="1" applyNumberFormat="1" applyFont="1" applyFill="1" applyBorder="1" applyAlignment="1">
      <alignment horizontal="right" vertical="center"/>
    </xf>
    <xf numFmtId="165" fontId="6" fillId="0" borderId="6" xfId="1" applyNumberFormat="1" applyBorder="1" applyAlignment="1">
      <alignment horizontal="right" vertical="center"/>
    </xf>
    <xf numFmtId="165" fontId="9" fillId="10" borderId="6" xfId="1" applyNumberFormat="1" applyFont="1" applyFill="1" applyBorder="1" applyAlignment="1">
      <alignment horizontal="right" vertical="center"/>
    </xf>
    <xf numFmtId="0" fontId="13" fillId="5" borderId="2" xfId="0" applyFont="1" applyFill="1" applyBorder="1" applyAlignment="1">
      <alignment horizontal="right" vertical="center"/>
    </xf>
    <xf numFmtId="0" fontId="16" fillId="5" borderId="3" xfId="0" applyFont="1" applyFill="1" applyBorder="1" applyAlignment="1">
      <alignment horizontal="right" vertical="center"/>
    </xf>
    <xf numFmtId="0" fontId="9" fillId="5" borderId="3" xfId="0" applyFont="1" applyFill="1" applyBorder="1" applyAlignment="1">
      <alignment horizontal="right" vertical="center"/>
    </xf>
    <xf numFmtId="0" fontId="0" fillId="0" borderId="1" xfId="0" applyBorder="1"/>
    <xf numFmtId="0" fontId="36" fillId="0" borderId="0" xfId="0" applyFont="1"/>
    <xf numFmtId="165" fontId="36" fillId="0" borderId="0" xfId="0" applyNumberFormat="1" applyFont="1"/>
    <xf numFmtId="165" fontId="13" fillId="8" borderId="1" xfId="1" applyNumberFormat="1" applyFont="1" applyFill="1" applyBorder="1"/>
    <xf numFmtId="165" fontId="46" fillId="8" borderId="5" xfId="1" applyNumberFormat="1" applyFont="1" applyFill="1" applyBorder="1" applyAlignment="1">
      <alignment horizontal="right" vertical="center"/>
    </xf>
    <xf numFmtId="165" fontId="33" fillId="2" borderId="1" xfId="1" applyNumberFormat="1" applyFont="1" applyFill="1" applyBorder="1"/>
    <xf numFmtId="9" fontId="13" fillId="0" borderId="0" xfId="0" applyNumberFormat="1" applyFont="1" applyAlignment="1">
      <alignment horizontal="left" vertical="center" wrapText="1"/>
    </xf>
    <xf numFmtId="165" fontId="13" fillId="0" borderId="0" xfId="1" applyNumberFormat="1" applyFont="1"/>
    <xf numFmtId="9" fontId="13" fillId="15" borderId="1" xfId="0" applyNumberFormat="1" applyFont="1" applyFill="1" applyBorder="1"/>
    <xf numFmtId="9" fontId="13" fillId="9" borderId="1" xfId="0" applyNumberFormat="1" applyFont="1" applyFill="1" applyBorder="1"/>
    <xf numFmtId="165" fontId="37" fillId="0" borderId="0" xfId="1" applyNumberFormat="1" applyFont="1"/>
    <xf numFmtId="0" fontId="36" fillId="8" borderId="0" xfId="0" applyFont="1" applyFill="1"/>
    <xf numFmtId="165" fontId="36" fillId="8" borderId="0" xfId="0" applyNumberFormat="1" applyFont="1" applyFill="1"/>
    <xf numFmtId="0" fontId="19" fillId="0" borderId="0" xfId="0" applyFont="1"/>
    <xf numFmtId="3" fontId="19" fillId="0" borderId="0" xfId="0" applyNumberFormat="1" applyFont="1" applyAlignment="1">
      <alignment vertical="center"/>
    </xf>
    <xf numFmtId="0" fontId="47" fillId="0" borderId="0" xfId="0" applyFont="1"/>
    <xf numFmtId="43" fontId="19" fillId="0" borderId="0" xfId="0" applyNumberFormat="1" applyFont="1"/>
    <xf numFmtId="0" fontId="39" fillId="0" borderId="0" xfId="0" applyFont="1"/>
    <xf numFmtId="0" fontId="22" fillId="0" borderId="0" xfId="0" applyFont="1"/>
    <xf numFmtId="0" fontId="22" fillId="0" borderId="0" xfId="0" applyFont="1" applyAlignment="1">
      <alignment vertical="center"/>
    </xf>
    <xf numFmtId="0" fontId="52" fillId="6" borderId="0" xfId="0" applyFont="1" applyFill="1"/>
    <xf numFmtId="0" fontId="22" fillId="6" borderId="0" xfId="0" applyFont="1" applyFill="1"/>
    <xf numFmtId="0" fontId="51" fillId="0" borderId="0" xfId="0" applyFont="1"/>
    <xf numFmtId="43" fontId="22" fillId="0" borderId="0" xfId="0" applyNumberFormat="1" applyFont="1"/>
    <xf numFmtId="0" fontId="22" fillId="0" borderId="0" xfId="0" applyFont="1" applyAlignment="1">
      <alignment wrapText="1"/>
    </xf>
    <xf numFmtId="0" fontId="22" fillId="0" borderId="0" xfId="0" applyFont="1" applyAlignment="1">
      <alignment horizontal="center" vertical="center"/>
    </xf>
    <xf numFmtId="165" fontId="22" fillId="0" borderId="0" xfId="0" applyNumberFormat="1" applyFont="1"/>
    <xf numFmtId="0" fontId="19" fillId="8" borderId="0" xfId="0" applyFont="1" applyFill="1" applyAlignment="1">
      <alignment horizontal="center" vertical="top" wrapText="1"/>
    </xf>
    <xf numFmtId="0" fontId="19" fillId="8" borderId="0" xfId="0" applyFont="1" applyFill="1"/>
    <xf numFmtId="0" fontId="53" fillId="0" borderId="0" xfId="0" applyFont="1"/>
    <xf numFmtId="0" fontId="22" fillId="0" borderId="0" xfId="0" applyFont="1" applyFill="1" applyAlignment="1">
      <alignment wrapText="1"/>
    </xf>
    <xf numFmtId="0" fontId="22" fillId="0" borderId="0" xfId="0" applyFont="1" applyFill="1"/>
    <xf numFmtId="0" fontId="36" fillId="8" borderId="4" xfId="0" applyFont="1" applyFill="1" applyBorder="1" applyAlignment="1">
      <alignment horizontal="center" vertical="center"/>
    </xf>
    <xf numFmtId="0" fontId="36" fillId="8" borderId="1" xfId="1232" applyFont="1" applyFill="1" applyBorder="1" applyAlignment="1">
      <alignment horizontal="center" vertical="center"/>
    </xf>
    <xf numFmtId="0" fontId="36" fillId="8" borderId="1" xfId="0" applyFont="1" applyFill="1" applyBorder="1" applyAlignment="1">
      <alignment horizontal="center" vertical="center"/>
    </xf>
    <xf numFmtId="17" fontId="36" fillId="8" borderId="1" xfId="1232" applyNumberFormat="1" applyFont="1" applyFill="1" applyBorder="1" applyAlignment="1">
      <alignment horizontal="center" vertical="center" wrapText="1"/>
    </xf>
    <xf numFmtId="0" fontId="36" fillId="8" borderId="1" xfId="0" applyFont="1" applyFill="1" applyBorder="1" applyAlignment="1">
      <alignment horizontal="center" vertical="center" wrapText="1"/>
    </xf>
    <xf numFmtId="14" fontId="36" fillId="8" borderId="1" xfId="0" applyNumberFormat="1" applyFont="1" applyFill="1" applyBorder="1" applyAlignment="1">
      <alignment horizontal="center" vertical="center" wrapText="1"/>
    </xf>
    <xf numFmtId="0" fontId="36" fillId="8" borderId="1" xfId="1232" applyFont="1" applyFill="1" applyBorder="1" applyAlignment="1">
      <alignment horizontal="center" vertical="center" wrapText="1"/>
    </xf>
    <xf numFmtId="0" fontId="40" fillId="10" borderId="3" xfId="0" applyFont="1" applyFill="1" applyBorder="1" applyAlignment="1">
      <alignment vertical="center"/>
    </xf>
    <xf numFmtId="0" fontId="36" fillId="10" borderId="3" xfId="0" applyFont="1" applyFill="1" applyBorder="1" applyAlignment="1">
      <alignment vertical="center"/>
    </xf>
    <xf numFmtId="165" fontId="36" fillId="8" borderId="1" xfId="1" applyNumberFormat="1" applyFont="1" applyFill="1" applyBorder="1" applyAlignment="1">
      <alignment horizontal="right" vertical="center"/>
    </xf>
    <xf numFmtId="165" fontId="57" fillId="6" borderId="2" xfId="0" applyNumberFormat="1" applyFont="1" applyFill="1" applyBorder="1" applyAlignment="1">
      <alignment vertical="center"/>
    </xf>
    <xf numFmtId="165" fontId="36" fillId="6" borderId="1" xfId="1" applyNumberFormat="1" applyFont="1" applyFill="1" applyBorder="1" applyAlignment="1">
      <alignment horizontal="right" vertical="center"/>
    </xf>
    <xf numFmtId="165" fontId="57" fillId="6" borderId="1" xfId="1" applyNumberFormat="1" applyFont="1" applyFill="1" applyBorder="1" applyAlignment="1">
      <alignment horizontal="right" vertical="center"/>
    </xf>
    <xf numFmtId="165" fontId="40" fillId="6" borderId="1" xfId="1" applyNumberFormat="1" applyFont="1" applyFill="1" applyBorder="1" applyAlignment="1">
      <alignment horizontal="right" vertical="center"/>
    </xf>
    <xf numFmtId="165" fontId="62" fillId="6" borderId="1" xfId="1" applyNumberFormat="1" applyFont="1" applyFill="1" applyBorder="1" applyAlignment="1">
      <alignment vertical="center"/>
    </xf>
    <xf numFmtId="165" fontId="38" fillId="6" borderId="1" xfId="1" applyNumberFormat="1" applyFont="1" applyFill="1" applyBorder="1" applyAlignment="1">
      <alignment horizontal="right" vertical="center"/>
    </xf>
    <xf numFmtId="0" fontId="62" fillId="6" borderId="1" xfId="0" applyFont="1" applyFill="1" applyBorder="1" applyAlignment="1">
      <alignment vertical="center"/>
    </xf>
    <xf numFmtId="165" fontId="36" fillId="5" borderId="1" xfId="1" applyNumberFormat="1" applyFont="1" applyFill="1" applyBorder="1" applyAlignment="1">
      <alignment vertical="center"/>
    </xf>
    <xf numFmtId="0" fontId="40" fillId="5" borderId="2" xfId="0" applyFont="1" applyFill="1" applyBorder="1"/>
    <xf numFmtId="0" fontId="36" fillId="5" borderId="2" xfId="0" applyFont="1" applyFill="1" applyBorder="1"/>
    <xf numFmtId="165" fontId="40" fillId="18" borderId="1" xfId="1" applyNumberFormat="1" applyFont="1" applyFill="1" applyBorder="1" applyAlignment="1">
      <alignment horizontal="right" vertical="center"/>
    </xf>
    <xf numFmtId="165" fontId="57" fillId="19" borderId="1" xfId="1" applyNumberFormat="1" applyFont="1" applyFill="1" applyBorder="1" applyAlignment="1">
      <alignment horizontal="right" vertical="center"/>
    </xf>
    <xf numFmtId="165" fontId="40" fillId="19" borderId="1" xfId="1" applyNumberFormat="1" applyFont="1" applyFill="1" applyBorder="1" applyAlignment="1">
      <alignment horizontal="right" vertical="center"/>
    </xf>
    <xf numFmtId="165" fontId="36" fillId="8" borderId="1" xfId="1" applyNumberFormat="1" applyFont="1" applyFill="1" applyBorder="1" applyAlignment="1">
      <alignment vertical="center"/>
    </xf>
    <xf numFmtId="165" fontId="55" fillId="6" borderId="1" xfId="1" applyNumberFormat="1" applyFont="1" applyFill="1" applyBorder="1" applyAlignment="1">
      <alignment vertical="center"/>
    </xf>
    <xf numFmtId="0" fontId="36" fillId="6" borderId="1" xfId="0" applyFont="1" applyFill="1" applyBorder="1"/>
    <xf numFmtId="165" fontId="55" fillId="6" borderId="1" xfId="1" applyNumberFormat="1" applyFont="1" applyFill="1" applyBorder="1" applyAlignment="1">
      <alignment horizontal="right" vertical="center"/>
    </xf>
    <xf numFmtId="0" fontId="40" fillId="5" borderId="1" xfId="0" applyFont="1" applyFill="1" applyBorder="1" applyAlignment="1">
      <alignment horizontal="left" vertical="center"/>
    </xf>
    <xf numFmtId="3" fontId="55" fillId="6" borderId="1" xfId="0" applyNumberFormat="1" applyFont="1" applyFill="1" applyBorder="1" applyAlignment="1">
      <alignment vertical="center"/>
    </xf>
    <xf numFmtId="0" fontId="36" fillId="0" borderId="1" xfId="0" applyFont="1" applyBorder="1"/>
    <xf numFmtId="0" fontId="36" fillId="6" borderId="0" xfId="0" applyFont="1" applyFill="1"/>
    <xf numFmtId="165" fontId="64" fillId="6" borderId="1" xfId="1" applyNumberFormat="1" applyFont="1" applyFill="1" applyBorder="1" applyAlignment="1">
      <alignment horizontal="right" vertical="center"/>
    </xf>
    <xf numFmtId="165" fontId="55" fillId="6" borderId="1" xfId="1" applyNumberFormat="1" applyFont="1" applyFill="1" applyBorder="1" applyAlignment="1">
      <alignment vertical="center" wrapText="1"/>
    </xf>
    <xf numFmtId="0" fontId="55" fillId="6" borderId="2" xfId="0" applyFont="1" applyFill="1" applyBorder="1" applyAlignment="1">
      <alignment vertical="center"/>
    </xf>
    <xf numFmtId="0" fontId="55" fillId="6" borderId="1" xfId="0" applyFont="1" applyFill="1" applyBorder="1" applyAlignment="1">
      <alignment vertical="center"/>
    </xf>
    <xf numFmtId="165" fontId="57" fillId="6" borderId="1" xfId="0" applyNumberFormat="1" applyFont="1" applyFill="1" applyBorder="1" applyAlignment="1">
      <alignment vertical="center"/>
    </xf>
    <xf numFmtId="0" fontId="40" fillId="6" borderId="1" xfId="0" applyFont="1" applyFill="1" applyBorder="1"/>
    <xf numFmtId="165" fontId="40" fillId="8" borderId="1" xfId="1" applyNumberFormat="1" applyFont="1" applyFill="1" applyBorder="1" applyAlignment="1">
      <alignment horizontal="right" vertical="center"/>
    </xf>
    <xf numFmtId="165" fontId="36" fillId="5" borderId="1" xfId="1" applyNumberFormat="1" applyFont="1" applyFill="1" applyBorder="1" applyAlignment="1">
      <alignment horizontal="center" vertical="center"/>
    </xf>
    <xf numFmtId="165" fontId="33" fillId="2" borderId="1" xfId="1" applyNumberFormat="1" applyFont="1" applyFill="1" applyBorder="1" applyAlignment="1">
      <alignment vertical="center"/>
    </xf>
    <xf numFmtId="165" fontId="57" fillId="6" borderId="1" xfId="1" applyNumberFormat="1" applyFont="1" applyFill="1" applyBorder="1" applyAlignment="1">
      <alignment vertical="center"/>
    </xf>
    <xf numFmtId="0" fontId="57" fillId="6" borderId="1" xfId="0" applyFont="1" applyFill="1" applyBorder="1"/>
    <xf numFmtId="165" fontId="57" fillId="5" borderId="1" xfId="1" applyNumberFormat="1" applyFont="1" applyFill="1" applyBorder="1" applyAlignment="1">
      <alignment horizontal="right" vertical="center"/>
    </xf>
    <xf numFmtId="165" fontId="57" fillId="16" borderId="1" xfId="1" applyNumberFormat="1" applyFont="1" applyFill="1" applyBorder="1" applyAlignment="1">
      <alignment horizontal="right" vertical="center"/>
    </xf>
    <xf numFmtId="165" fontId="36" fillId="19" borderId="1" xfId="1" applyNumberFormat="1" applyFont="1" applyFill="1" applyBorder="1" applyAlignment="1">
      <alignment horizontal="right" vertical="center"/>
    </xf>
    <xf numFmtId="165" fontId="57" fillId="19" borderId="2" xfId="0" applyNumberFormat="1" applyFont="1" applyFill="1" applyBorder="1" applyAlignment="1">
      <alignment vertical="center"/>
    </xf>
    <xf numFmtId="0" fontId="22" fillId="19" borderId="0" xfId="0" applyFont="1" applyFill="1"/>
    <xf numFmtId="17" fontId="36" fillId="8" borderId="1" xfId="0" applyNumberFormat="1" applyFont="1" applyFill="1" applyBorder="1" applyAlignment="1">
      <alignment horizontal="center" vertical="center" wrapText="1"/>
    </xf>
    <xf numFmtId="0" fontId="22" fillId="17" borderId="0" xfId="0" applyFont="1" applyFill="1"/>
    <xf numFmtId="0" fontId="67" fillId="0" borderId="0" xfId="0" applyFont="1"/>
    <xf numFmtId="165" fontId="36" fillId="5" borderId="5" xfId="1" applyNumberFormat="1" applyFont="1" applyFill="1" applyBorder="1" applyAlignment="1">
      <alignment horizontal="right" vertical="center"/>
    </xf>
    <xf numFmtId="165" fontId="33" fillId="20" borderId="1" xfId="1" applyNumberFormat="1" applyFont="1" applyFill="1" applyBorder="1" applyAlignment="1">
      <alignment vertical="center"/>
    </xf>
    <xf numFmtId="165" fontId="22" fillId="0" borderId="0" xfId="0" applyNumberFormat="1" applyFont="1" applyFill="1"/>
    <xf numFmtId="0" fontId="39" fillId="0" borderId="0" xfId="0" applyFont="1" applyFill="1"/>
    <xf numFmtId="0" fontId="52" fillId="0" borderId="0" xfId="0" applyFont="1" applyFill="1"/>
    <xf numFmtId="0" fontId="22" fillId="0" borderId="0" xfId="0" applyFont="1" applyFill="1" applyAlignment="1">
      <alignment vertical="center"/>
    </xf>
    <xf numFmtId="0" fontId="40" fillId="8" borderId="1" xfId="0" applyFont="1" applyFill="1" applyBorder="1" applyAlignment="1">
      <alignment horizontal="left" vertical="center"/>
    </xf>
    <xf numFmtId="0" fontId="40" fillId="10" borderId="1" xfId="0" applyFont="1" applyFill="1" applyBorder="1" applyAlignment="1">
      <alignment horizontal="left" vertical="center" wrapText="1"/>
    </xf>
    <xf numFmtId="0" fontId="40" fillId="5" borderId="1" xfId="0" applyFont="1" applyFill="1" applyBorder="1" applyAlignment="1">
      <alignment horizontal="left" vertical="center" wrapText="1"/>
    </xf>
    <xf numFmtId="0" fontId="40" fillId="10" borderId="1" xfId="0" applyFont="1" applyFill="1" applyBorder="1" applyAlignment="1">
      <alignment vertical="center" wrapText="1"/>
    </xf>
    <xf numFmtId="165" fontId="36" fillId="0" borderId="1" xfId="1" applyNumberFormat="1" applyFont="1" applyBorder="1" applyAlignment="1">
      <alignment horizontal="left" vertical="center"/>
    </xf>
    <xf numFmtId="165" fontId="36" fillId="0" borderId="1" xfId="1" applyNumberFormat="1" applyFont="1" applyBorder="1" applyAlignment="1">
      <alignment horizontal="left" vertical="center" wrapText="1"/>
    </xf>
    <xf numFmtId="165" fontId="55" fillId="0" borderId="1" xfId="1" applyNumberFormat="1" applyFont="1" applyBorder="1" applyAlignment="1">
      <alignment vertical="center" wrapText="1"/>
    </xf>
    <xf numFmtId="165" fontId="56" fillId="0" borderId="1" xfId="1" applyNumberFormat="1" applyFont="1" applyBorder="1" applyAlignment="1">
      <alignment vertical="top" wrapText="1"/>
    </xf>
    <xf numFmtId="165" fontId="36" fillId="0" borderId="1" xfId="1" applyNumberFormat="1" applyFont="1" applyBorder="1" applyAlignment="1">
      <alignment horizontal="right" vertical="center"/>
    </xf>
    <xf numFmtId="165" fontId="57" fillId="0" borderId="1" xfId="1" applyNumberFormat="1" applyFont="1" applyBorder="1" applyAlignment="1">
      <alignment horizontal="right" vertical="center"/>
    </xf>
    <xf numFmtId="165" fontId="40" fillId="0" borderId="1" xfId="1" applyNumberFormat="1" applyFont="1" applyBorder="1" applyAlignment="1">
      <alignment horizontal="right" vertical="center"/>
    </xf>
    <xf numFmtId="165" fontId="58" fillId="0" borderId="1" xfId="1" applyNumberFormat="1" applyFont="1" applyBorder="1" applyAlignment="1">
      <alignment vertical="top" wrapText="1"/>
    </xf>
    <xf numFmtId="165" fontId="55" fillId="0" borderId="1" xfId="1" applyNumberFormat="1" applyFont="1" applyBorder="1" applyAlignment="1">
      <alignment horizontal="right" vertical="center"/>
    </xf>
    <xf numFmtId="165" fontId="57" fillId="0" borderId="1" xfId="1234" applyNumberFormat="1" applyFont="1" applyBorder="1" applyAlignment="1">
      <alignment horizontal="right" vertical="center" wrapText="1"/>
    </xf>
    <xf numFmtId="165" fontId="57" fillId="0" borderId="4" xfId="1234" applyNumberFormat="1" applyFont="1" applyBorder="1" applyAlignment="1">
      <alignment horizontal="right" vertical="center" wrapText="1"/>
    </xf>
    <xf numFmtId="165" fontId="57" fillId="0" borderId="4" xfId="1" applyNumberFormat="1" applyFont="1" applyBorder="1" applyAlignment="1">
      <alignment horizontal="right" vertical="center"/>
    </xf>
    <xf numFmtId="165" fontId="61" fillId="0" borderId="4" xfId="1" applyNumberFormat="1" applyFont="1" applyBorder="1" applyAlignment="1">
      <alignment horizontal="right" vertical="center"/>
    </xf>
    <xf numFmtId="165" fontId="40" fillId="0" borderId="1" xfId="1" applyNumberFormat="1" applyFont="1" applyBorder="1" applyAlignment="1">
      <alignment vertical="center" wrapText="1"/>
    </xf>
    <xf numFmtId="165" fontId="57" fillId="0" borderId="1" xfId="1" applyNumberFormat="1" applyFont="1" applyBorder="1" applyAlignment="1">
      <alignment vertical="center" wrapText="1"/>
    </xf>
    <xf numFmtId="165" fontId="62" fillId="0" borderId="4" xfId="1" applyNumberFormat="1" applyFont="1" applyBorder="1" applyAlignment="1">
      <alignment horizontal="right" vertical="center"/>
    </xf>
    <xf numFmtId="165" fontId="56" fillId="0" borderId="1" xfId="1" applyNumberFormat="1" applyFont="1" applyBorder="1" applyAlignment="1">
      <alignment vertical="top"/>
    </xf>
    <xf numFmtId="165" fontId="36" fillId="0" borderId="1" xfId="1" applyNumberFormat="1" applyFont="1" applyBorder="1" applyAlignment="1">
      <alignment vertical="center"/>
    </xf>
    <xf numFmtId="165" fontId="36" fillId="0" borderId="1" xfId="1" applyNumberFormat="1" applyFont="1" applyBorder="1" applyAlignment="1">
      <alignment vertical="center" wrapText="1"/>
    </xf>
    <xf numFmtId="0" fontId="55" fillId="0" borderId="1" xfId="0" applyFont="1" applyBorder="1"/>
    <xf numFmtId="165" fontId="65" fillId="0" borderId="1" xfId="1" applyNumberFormat="1" applyFont="1" applyBorder="1" applyAlignment="1">
      <alignment horizontal="right" vertical="center"/>
    </xf>
    <xf numFmtId="165" fontId="66" fillId="0" borderId="1" xfId="1" applyNumberFormat="1" applyFont="1" applyBorder="1" applyAlignment="1">
      <alignment horizontal="right" vertical="center"/>
    </xf>
    <xf numFmtId="165" fontId="40" fillId="0" borderId="1" xfId="1" applyNumberFormat="1" applyFont="1" applyBorder="1" applyAlignment="1">
      <alignment horizontal="left" vertical="center"/>
    </xf>
    <xf numFmtId="165" fontId="40" fillId="0" borderId="1" xfId="1" applyNumberFormat="1" applyFont="1" applyBorder="1" applyAlignment="1">
      <alignment vertical="center"/>
    </xf>
    <xf numFmtId="165" fontId="62" fillId="0" borderId="1" xfId="1" applyNumberFormat="1" applyFont="1" applyBorder="1" applyAlignment="1">
      <alignment vertical="center"/>
    </xf>
    <xf numFmtId="165" fontId="62" fillId="0" borderId="1" xfId="1" applyNumberFormat="1" applyFont="1" applyBorder="1" applyAlignment="1">
      <alignment vertical="center" wrapText="1"/>
    </xf>
    <xf numFmtId="165" fontId="62" fillId="0" borderId="1" xfId="1" applyNumberFormat="1" applyFont="1" applyBorder="1" applyAlignment="1">
      <alignment vertical="top" wrapText="1"/>
    </xf>
    <xf numFmtId="0" fontId="36" fillId="10" borderId="2" xfId="0" applyFont="1" applyFill="1" applyBorder="1" applyAlignment="1">
      <alignment vertical="center"/>
    </xf>
    <xf numFmtId="0" fontId="40" fillId="5" borderId="1" xfId="0" applyFont="1" applyFill="1" applyBorder="1" applyAlignment="1">
      <alignment vertical="center" wrapText="1"/>
    </xf>
    <xf numFmtId="0" fontId="36" fillId="0" borderId="1" xfId="0" applyFont="1" applyBorder="1" applyAlignment="1">
      <alignment vertical="center" wrapText="1"/>
    </xf>
    <xf numFmtId="0" fontId="40" fillId="0" borderId="1" xfId="0" applyFont="1" applyBorder="1" applyAlignment="1">
      <alignment horizontal="left" vertical="center" wrapText="1"/>
    </xf>
    <xf numFmtId="0" fontId="55" fillId="0" borderId="1" xfId="0" applyFont="1" applyBorder="1" applyAlignment="1">
      <alignment vertical="center"/>
    </xf>
    <xf numFmtId="0" fontId="55" fillId="0" borderId="1" xfId="0" applyFont="1" applyBorder="1" applyAlignment="1">
      <alignment vertical="center" wrapText="1"/>
    </xf>
    <xf numFmtId="0" fontId="56" fillId="0" borderId="1" xfId="0" applyFont="1" applyBorder="1" applyAlignment="1">
      <alignment vertical="center" wrapText="1"/>
    </xf>
    <xf numFmtId="165" fontId="57" fillId="0" borderId="1" xfId="1234" applyNumberFormat="1" applyFont="1" applyBorder="1" applyAlignment="1">
      <alignment horizontal="right" vertical="center" indent="2"/>
    </xf>
    <xf numFmtId="165" fontId="57" fillId="0" borderId="2" xfId="0" applyNumberFormat="1" applyFont="1" applyBorder="1" applyAlignment="1">
      <alignment vertical="center"/>
    </xf>
    <xf numFmtId="0" fontId="40" fillId="0" borderId="1" xfId="0" applyFont="1" applyBorder="1" applyAlignment="1">
      <alignment vertical="center" wrapText="1"/>
    </xf>
    <xf numFmtId="165" fontId="57" fillId="0" borderId="1" xfId="1234" applyNumberFormat="1" applyFont="1" applyBorder="1" applyAlignment="1">
      <alignment horizontal="right" vertical="center"/>
    </xf>
    <xf numFmtId="43" fontId="57" fillId="0" borderId="1" xfId="1234" applyFont="1" applyBorder="1" applyAlignment="1">
      <alignment horizontal="right" vertical="center"/>
    </xf>
    <xf numFmtId="0" fontId="57" fillId="0" borderId="1" xfId="0" applyFont="1" applyBorder="1" applyAlignment="1">
      <alignment vertical="center" wrapText="1"/>
    </xf>
    <xf numFmtId="0" fontId="36" fillId="0" borderId="1" xfId="0" applyFont="1" applyBorder="1" applyAlignment="1">
      <alignment vertical="center"/>
    </xf>
    <xf numFmtId="0" fontId="63" fillId="0" borderId="1" xfId="0" applyFont="1" applyBorder="1" applyAlignment="1">
      <alignment vertical="top" wrapText="1"/>
    </xf>
    <xf numFmtId="165" fontId="38" fillId="0" borderId="1" xfId="1" applyNumberFormat="1" applyFont="1" applyBorder="1" applyAlignment="1">
      <alignment horizontal="right" vertical="center"/>
    </xf>
    <xf numFmtId="165" fontId="55" fillId="0" borderId="1" xfId="1" applyNumberFormat="1" applyFont="1" applyBorder="1" applyAlignment="1">
      <alignment vertical="center"/>
    </xf>
    <xf numFmtId="0" fontId="40" fillId="0" borderId="1" xfId="0" applyFont="1" applyBorder="1" applyAlignment="1">
      <alignment horizontal="left" vertical="center"/>
    </xf>
    <xf numFmtId="0" fontId="38" fillId="0" borderId="1" xfId="0" applyFont="1" applyBorder="1" applyAlignment="1">
      <alignment vertical="center" wrapText="1"/>
    </xf>
    <xf numFmtId="0" fontId="63" fillId="0" borderId="1" xfId="0" applyFont="1" applyBorder="1" applyAlignment="1">
      <alignment vertical="center" wrapText="1"/>
    </xf>
    <xf numFmtId="165" fontId="36" fillId="0" borderId="5" xfId="1" applyNumberFormat="1" applyFont="1" applyBorder="1" applyAlignment="1">
      <alignment horizontal="right" vertical="center"/>
    </xf>
    <xf numFmtId="0" fontId="40" fillId="8" borderId="2" xfId="0" applyFont="1" applyFill="1" applyBorder="1" applyAlignment="1">
      <alignment vertical="center"/>
    </xf>
    <xf numFmtId="0" fontId="40" fillId="8" borderId="3" xfId="0" applyFont="1" applyFill="1" applyBorder="1" applyAlignment="1">
      <alignment vertical="center"/>
    </xf>
    <xf numFmtId="165" fontId="57" fillId="0" borderId="6" xfId="1" applyNumberFormat="1" applyFont="1" applyBorder="1" applyAlignment="1">
      <alignment horizontal="right" vertical="center"/>
    </xf>
    <xf numFmtId="165" fontId="40" fillId="0" borderId="6" xfId="1234" applyNumberFormat="1" applyFont="1" applyBorder="1" applyAlignment="1">
      <alignment horizontal="right" vertical="center" wrapText="1"/>
    </xf>
    <xf numFmtId="165" fontId="55" fillId="0" borderId="6" xfId="1" applyNumberFormat="1" applyFont="1" applyBorder="1" applyAlignment="1">
      <alignment horizontal="right" vertical="center"/>
    </xf>
    <xf numFmtId="165" fontId="36" fillId="0" borderId="6" xfId="1" applyNumberFormat="1" applyFont="1" applyBorder="1" applyAlignment="1">
      <alignment horizontal="right" vertical="center"/>
    </xf>
    <xf numFmtId="0" fontId="63" fillId="0" borderId="1" xfId="0" applyFont="1" applyBorder="1" applyAlignment="1">
      <alignment vertical="top"/>
    </xf>
    <xf numFmtId="165" fontId="40" fillId="0" borderId="1" xfId="1234" applyNumberFormat="1" applyFont="1" applyBorder="1" applyAlignment="1">
      <alignment horizontal="right" vertical="center" wrapText="1"/>
    </xf>
    <xf numFmtId="0" fontId="36" fillId="10" borderId="2" xfId="0" applyFont="1" applyFill="1" applyBorder="1" applyAlignment="1">
      <alignment vertical="center" wrapText="1"/>
    </xf>
    <xf numFmtId="0" fontId="36" fillId="10" borderId="3" xfId="0" applyFont="1" applyFill="1" applyBorder="1" applyAlignment="1">
      <alignment vertical="center" wrapText="1"/>
    </xf>
    <xf numFmtId="0" fontId="40" fillId="5" borderId="3" xfId="0" applyFont="1" applyFill="1" applyBorder="1" applyAlignment="1">
      <alignment vertical="center" wrapText="1"/>
    </xf>
    <xf numFmtId="0" fontId="36" fillId="0" borderId="5" xfId="0" applyFont="1" applyBorder="1" applyAlignment="1">
      <alignment horizontal="left" vertical="center" wrapText="1"/>
    </xf>
    <xf numFmtId="0" fontId="36" fillId="0" borderId="1" xfId="0" applyFont="1" applyBorder="1" applyAlignment="1">
      <alignment horizontal="center" vertical="center" wrapText="1"/>
    </xf>
    <xf numFmtId="0" fontId="63" fillId="0" borderId="1" xfId="0" applyFont="1" applyBorder="1" applyAlignment="1">
      <alignment vertical="center"/>
    </xf>
    <xf numFmtId="165" fontId="62" fillId="0" borderId="1" xfId="1" applyNumberFormat="1" applyFont="1" applyBorder="1" applyAlignment="1">
      <alignment horizontal="right" vertical="center"/>
    </xf>
    <xf numFmtId="0" fontId="36" fillId="0" borderId="1" xfId="0" applyFont="1" applyBorder="1" applyAlignment="1">
      <alignment horizontal="left" vertical="center" wrapText="1"/>
    </xf>
    <xf numFmtId="165" fontId="36" fillId="0" borderId="1" xfId="0" applyNumberFormat="1" applyFont="1" applyBorder="1" applyAlignment="1">
      <alignment vertical="center" wrapText="1"/>
    </xf>
    <xf numFmtId="0" fontId="40" fillId="0" borderId="1" xfId="0" applyFont="1" applyBorder="1" applyAlignment="1">
      <alignment vertical="center"/>
    </xf>
    <xf numFmtId="0" fontId="40" fillId="0" borderId="1" xfId="0" applyFont="1" applyBorder="1"/>
    <xf numFmtId="0" fontId="57" fillId="0" borderId="1" xfId="0" applyFont="1" applyBorder="1"/>
    <xf numFmtId="0" fontId="40" fillId="0" borderId="1" xfId="0" applyFont="1" applyBorder="1" applyAlignment="1">
      <alignment wrapText="1"/>
    </xf>
    <xf numFmtId="165" fontId="57" fillId="0" borderId="1" xfId="1" applyNumberFormat="1" applyFont="1" applyBorder="1" applyAlignment="1">
      <alignment vertical="center"/>
    </xf>
    <xf numFmtId="165" fontId="57" fillId="0" borderId="1" xfId="1" applyNumberFormat="1" applyFont="1" applyBorder="1" applyAlignment="1">
      <alignment horizontal="right" vertical="center" wrapText="1"/>
    </xf>
    <xf numFmtId="165" fontId="38" fillId="0" borderId="0" xfId="0" applyNumberFormat="1" applyFont="1" applyFill="1" applyAlignment="1">
      <alignment vertical="center"/>
    </xf>
    <xf numFmtId="43" fontId="22" fillId="0" borderId="0" xfId="0" applyNumberFormat="1" applyFont="1" applyFill="1"/>
    <xf numFmtId="0" fontId="51" fillId="0" borderId="0" xfId="0" applyFont="1" applyFill="1"/>
    <xf numFmtId="0" fontId="13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165" fontId="13" fillId="0" borderId="0" xfId="0" applyNumberFormat="1" applyFont="1" applyFill="1" applyAlignment="1">
      <alignment vertical="center"/>
    </xf>
    <xf numFmtId="0" fontId="38" fillId="0" borderId="5" xfId="0" applyFont="1" applyBorder="1" applyAlignment="1">
      <alignment vertical="center" wrapText="1"/>
    </xf>
    <xf numFmtId="0" fontId="38" fillId="0" borderId="6" xfId="0" applyFont="1" applyBorder="1" applyAlignment="1">
      <alignment vertical="center" wrapText="1"/>
    </xf>
    <xf numFmtId="0" fontId="19" fillId="11" borderId="1" xfId="0" applyFont="1" applyFill="1" applyBorder="1" applyAlignment="1">
      <alignment horizontal="left"/>
    </xf>
    <xf numFmtId="0" fontId="34" fillId="12" borderId="1" xfId="0" applyFont="1" applyFill="1" applyBorder="1" applyAlignment="1">
      <alignment horizontal="left" vertical="center"/>
    </xf>
    <xf numFmtId="0" fontId="40" fillId="11" borderId="5" xfId="0" applyFont="1" applyFill="1" applyBorder="1" applyAlignment="1">
      <alignment horizontal="left" vertical="top" wrapText="1"/>
    </xf>
    <xf numFmtId="0" fontId="40" fillId="11" borderId="1" xfId="0" applyFont="1" applyFill="1" applyBorder="1" applyAlignment="1">
      <alignment horizontal="left" vertical="top" wrapText="1"/>
    </xf>
    <xf numFmtId="0" fontId="10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13" fillId="8" borderId="2" xfId="0" applyFont="1" applyFill="1" applyBorder="1" applyAlignment="1">
      <alignment horizontal="left" vertical="center"/>
    </xf>
    <xf numFmtId="0" fontId="13" fillId="8" borderId="3" xfId="0" applyFont="1" applyFill="1" applyBorder="1" applyAlignment="1">
      <alignment horizontal="left" vertical="center"/>
    </xf>
    <xf numFmtId="0" fontId="13" fillId="8" borderId="4" xfId="0" applyFont="1" applyFill="1" applyBorder="1" applyAlignment="1">
      <alignment horizontal="left" vertical="center"/>
    </xf>
    <xf numFmtId="0" fontId="12" fillId="5" borderId="1" xfId="0" applyFont="1" applyFill="1" applyBorder="1" applyAlignment="1">
      <alignment horizontal="left" wrapText="1"/>
    </xf>
    <xf numFmtId="0" fontId="13" fillId="8" borderId="1" xfId="0" applyFont="1" applyFill="1" applyBorder="1" applyAlignment="1">
      <alignment horizontal="left" vertical="center"/>
    </xf>
    <xf numFmtId="0" fontId="33" fillId="4" borderId="6" xfId="0" applyFont="1" applyFill="1" applyBorder="1" applyAlignment="1">
      <alignment horizontal="left" vertical="center" wrapText="1"/>
    </xf>
    <xf numFmtId="0" fontId="33" fillId="4" borderId="1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left" vertical="top" wrapText="1"/>
    </xf>
    <xf numFmtId="0" fontId="13" fillId="7" borderId="1" xfId="0" applyFont="1" applyFill="1" applyBorder="1" applyAlignment="1">
      <alignment horizontal="left" vertical="center"/>
    </xf>
    <xf numFmtId="0" fontId="48" fillId="0" borderId="0" xfId="0" applyFont="1" applyAlignment="1">
      <alignment horizontal="left" vertical="center"/>
    </xf>
    <xf numFmtId="9" fontId="13" fillId="9" borderId="1" xfId="0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22" fillId="8" borderId="1" xfId="0" applyFont="1" applyFill="1" applyBorder="1" applyAlignment="1">
      <alignment horizontal="left" vertical="center"/>
    </xf>
    <xf numFmtId="0" fontId="12" fillId="5" borderId="2" xfId="0" applyFont="1" applyFill="1" applyBorder="1" applyAlignment="1">
      <alignment horizontal="left" vertical="center" wrapText="1"/>
    </xf>
    <xf numFmtId="165" fontId="33" fillId="2" borderId="1" xfId="0" applyNumberFormat="1" applyFont="1" applyFill="1" applyBorder="1" applyAlignment="1">
      <alignment horizontal="left" vertical="center"/>
    </xf>
    <xf numFmtId="43" fontId="13" fillId="7" borderId="1" xfId="0" applyNumberFormat="1" applyFont="1" applyFill="1" applyBorder="1" applyAlignment="1">
      <alignment horizontal="left" vertical="center"/>
    </xf>
    <xf numFmtId="0" fontId="19" fillId="8" borderId="5" xfId="0" applyFont="1" applyFill="1" applyBorder="1" applyAlignment="1">
      <alignment horizontal="left" vertical="top" wrapText="1"/>
    </xf>
    <xf numFmtId="0" fontId="19" fillId="8" borderId="1" xfId="0" applyFont="1" applyFill="1" applyBorder="1" applyAlignment="1">
      <alignment horizontal="left" vertical="top" wrapText="1"/>
    </xf>
    <xf numFmtId="0" fontId="36" fillId="8" borderId="5" xfId="0" applyFont="1" applyFill="1" applyBorder="1" applyAlignment="1">
      <alignment horizontal="center" vertical="center" wrapText="1"/>
    </xf>
    <xf numFmtId="0" fontId="36" fillId="8" borderId="6" xfId="0" applyFont="1" applyFill="1" applyBorder="1" applyAlignment="1">
      <alignment horizontal="center" vertical="center" wrapText="1"/>
    </xf>
    <xf numFmtId="0" fontId="36" fillId="8" borderId="5" xfId="0" applyFont="1" applyFill="1" applyBorder="1" applyAlignment="1">
      <alignment horizontal="center" vertical="center"/>
    </xf>
    <xf numFmtId="0" fontId="36" fillId="8" borderId="6" xfId="0" applyFont="1" applyFill="1" applyBorder="1" applyAlignment="1">
      <alignment horizontal="center" vertical="center"/>
    </xf>
    <xf numFmtId="0" fontId="36" fillId="5" borderId="1" xfId="0" applyFont="1" applyFill="1" applyBorder="1" applyAlignment="1">
      <alignment horizontal="left" vertical="center"/>
    </xf>
    <xf numFmtId="0" fontId="36" fillId="5" borderId="2" xfId="0" applyFont="1" applyFill="1" applyBorder="1" applyAlignment="1">
      <alignment horizontal="left" vertical="center"/>
    </xf>
    <xf numFmtId="0" fontId="36" fillId="5" borderId="3" xfId="0" applyFont="1" applyFill="1" applyBorder="1" applyAlignment="1">
      <alignment horizontal="left" vertical="center"/>
    </xf>
    <xf numFmtId="0" fontId="36" fillId="5" borderId="4" xfId="0" applyFont="1" applyFill="1" applyBorder="1" applyAlignment="1">
      <alignment horizontal="left" vertical="center"/>
    </xf>
    <xf numFmtId="0" fontId="36" fillId="8" borderId="1" xfId="0" applyFont="1" applyFill="1" applyBorder="1" applyAlignment="1">
      <alignment horizontal="left" vertical="center"/>
    </xf>
    <xf numFmtId="43" fontId="36" fillId="5" borderId="1" xfId="0" applyNumberFormat="1" applyFont="1" applyFill="1" applyBorder="1" applyAlignment="1">
      <alignment horizontal="left" vertical="center"/>
    </xf>
    <xf numFmtId="165" fontId="33" fillId="20" borderId="1" xfId="0" applyNumberFormat="1" applyFont="1" applyFill="1" applyBorder="1" applyAlignment="1">
      <alignment horizontal="left" vertical="center"/>
    </xf>
    <xf numFmtId="0" fontId="40" fillId="5" borderId="2" xfId="0" applyFont="1" applyFill="1" applyBorder="1" applyAlignment="1">
      <alignment horizontal="left" vertical="center" wrapText="1"/>
    </xf>
    <xf numFmtId="0" fontId="40" fillId="5" borderId="3" xfId="0" applyFont="1" applyFill="1" applyBorder="1" applyAlignment="1">
      <alignment horizontal="left" vertical="center" wrapText="1"/>
    </xf>
    <xf numFmtId="0" fontId="40" fillId="8" borderId="1" xfId="0" applyFont="1" applyFill="1" applyBorder="1" applyAlignment="1">
      <alignment horizontal="left" vertical="center"/>
    </xf>
    <xf numFmtId="0" fontId="22" fillId="11" borderId="1" xfId="0" applyFont="1" applyFill="1" applyBorder="1" applyAlignment="1">
      <alignment horizontal="left" vertical="center"/>
    </xf>
    <xf numFmtId="0" fontId="19" fillId="8" borderId="1" xfId="0" applyFont="1" applyFill="1" applyBorder="1" applyAlignment="1">
      <alignment horizontal="left" vertical="center"/>
    </xf>
  </cellXfs>
  <cellStyles count="11108">
    <cellStyle name="Comma" xfId="1" builtinId="3"/>
    <cellStyle name="Comma 2" xfId="1234" xr:uid="{00000000-0005-0000-0000-000001000000}"/>
    <cellStyle name="Comma 3" xfId="1235" xr:uid="{00000000-0005-0000-0000-000002000000}"/>
    <cellStyle name="Comma 4" xfId="11080" xr:uid="{00000000-0005-0000-0000-000003000000}"/>
    <cellStyle name="Comma 4 2" xfId="11106" xr:uid="{00000000-0005-0000-0000-000004000000}"/>
    <cellStyle name="Comma 5" xfId="11099" xr:uid="{00000000-0005-0000-0000-000005000000}"/>
    <cellStyle name="Comma 6" xfId="11097" xr:uid="{00000000-0005-0000-0000-000006000000}"/>
    <cellStyle name="Currency 2" xfId="1233" xr:uid="{00000000-0005-0000-0000-000007000000}"/>
    <cellStyle name="Currency 2 2" xfId="2469" xr:uid="{00000000-0005-0000-0000-000008000000}"/>
    <cellStyle name="Currency 2 2 2" xfId="11103" xr:uid="{00000000-0005-0000-0000-000009000000}"/>
    <cellStyle name="Currency 2 3" xfId="11101" xr:uid="{00000000-0005-0000-0000-00000A000000}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Followed Hyperlink" xfId="755" builtinId="9" hidden="1"/>
    <cellStyle name="Followed Hyperlink" xfId="757" builtinId="9" hidden="1"/>
    <cellStyle name="Followed Hyperlink" xfId="759" builtinId="9" hidden="1"/>
    <cellStyle name="Followed Hyperlink" xfId="761" builtinId="9" hidden="1"/>
    <cellStyle name="Followed Hyperlink" xfId="763" builtinId="9" hidden="1"/>
    <cellStyle name="Followed Hyperlink" xfId="765" builtinId="9" hidden="1"/>
    <cellStyle name="Followed Hyperlink" xfId="767" builtinId="9" hidden="1"/>
    <cellStyle name="Followed Hyperlink" xfId="769" builtinId="9" hidden="1"/>
    <cellStyle name="Followed Hyperlink" xfId="771" builtinId="9" hidden="1"/>
    <cellStyle name="Followed Hyperlink" xfId="773" builtinId="9" hidden="1"/>
    <cellStyle name="Followed Hyperlink" xfId="775" builtinId="9" hidden="1"/>
    <cellStyle name="Followed Hyperlink" xfId="777" builtinId="9" hidden="1"/>
    <cellStyle name="Followed Hyperlink" xfId="779" builtinId="9" hidden="1"/>
    <cellStyle name="Followed Hyperlink" xfId="781" builtinId="9" hidden="1"/>
    <cellStyle name="Followed Hyperlink" xfId="783" builtinId="9" hidden="1"/>
    <cellStyle name="Followed Hyperlink" xfId="785" builtinId="9" hidden="1"/>
    <cellStyle name="Followed Hyperlink" xfId="787" builtinId="9" hidden="1"/>
    <cellStyle name="Followed Hyperlink" xfId="789" builtinId="9" hidden="1"/>
    <cellStyle name="Followed Hyperlink" xfId="791" builtinId="9" hidden="1"/>
    <cellStyle name="Followed Hyperlink" xfId="793" builtinId="9" hidden="1"/>
    <cellStyle name="Followed Hyperlink" xfId="795" builtinId="9" hidden="1"/>
    <cellStyle name="Followed Hyperlink" xfId="797" builtinId="9" hidden="1"/>
    <cellStyle name="Followed Hyperlink" xfId="799" builtinId="9" hidden="1"/>
    <cellStyle name="Followed Hyperlink" xfId="801" builtinId="9" hidden="1"/>
    <cellStyle name="Followed Hyperlink" xfId="803" builtinId="9" hidden="1"/>
    <cellStyle name="Followed Hyperlink" xfId="805" builtinId="9" hidden="1"/>
    <cellStyle name="Followed Hyperlink" xfId="807" builtinId="9" hidden="1"/>
    <cellStyle name="Followed Hyperlink" xfId="809" builtinId="9" hidden="1"/>
    <cellStyle name="Followed Hyperlink" xfId="811" builtinId="9" hidden="1"/>
    <cellStyle name="Followed Hyperlink" xfId="813" builtinId="9" hidden="1"/>
    <cellStyle name="Followed Hyperlink" xfId="815" builtinId="9" hidden="1"/>
    <cellStyle name="Followed Hyperlink" xfId="817" builtinId="9" hidden="1"/>
    <cellStyle name="Followed Hyperlink" xfId="819" builtinId="9" hidden="1"/>
    <cellStyle name="Followed Hyperlink" xfId="821" builtinId="9" hidden="1"/>
    <cellStyle name="Followed Hyperlink" xfId="823" builtinId="9" hidden="1"/>
    <cellStyle name="Followed Hyperlink" xfId="825" builtinId="9" hidden="1"/>
    <cellStyle name="Followed Hyperlink" xfId="827" builtinId="9" hidden="1"/>
    <cellStyle name="Followed Hyperlink" xfId="829" builtinId="9" hidden="1"/>
    <cellStyle name="Followed Hyperlink" xfId="831" builtinId="9" hidden="1"/>
    <cellStyle name="Followed Hyperlink" xfId="833" builtinId="9" hidden="1"/>
    <cellStyle name="Followed Hyperlink" xfId="835" builtinId="9" hidden="1"/>
    <cellStyle name="Followed Hyperlink" xfId="837" builtinId="9" hidden="1"/>
    <cellStyle name="Followed Hyperlink" xfId="839" builtinId="9" hidden="1"/>
    <cellStyle name="Followed Hyperlink" xfId="841" builtinId="9" hidden="1"/>
    <cellStyle name="Followed Hyperlink" xfId="843" builtinId="9" hidden="1"/>
    <cellStyle name="Followed Hyperlink" xfId="845" builtinId="9" hidden="1"/>
    <cellStyle name="Followed Hyperlink" xfId="847" builtinId="9" hidden="1"/>
    <cellStyle name="Followed Hyperlink" xfId="849" builtinId="9" hidden="1"/>
    <cellStyle name="Followed Hyperlink" xfId="851" builtinId="9" hidden="1"/>
    <cellStyle name="Followed Hyperlink" xfId="853" builtinId="9" hidden="1"/>
    <cellStyle name="Followed Hyperlink" xfId="855" builtinId="9" hidden="1"/>
    <cellStyle name="Followed Hyperlink" xfId="857" builtinId="9" hidden="1"/>
    <cellStyle name="Followed Hyperlink" xfId="859" builtinId="9" hidden="1"/>
    <cellStyle name="Followed Hyperlink" xfId="861" builtinId="9" hidden="1"/>
    <cellStyle name="Followed Hyperlink" xfId="863" builtinId="9" hidden="1"/>
    <cellStyle name="Followed Hyperlink" xfId="865" builtinId="9" hidden="1"/>
    <cellStyle name="Followed Hyperlink" xfId="867" builtinId="9" hidden="1"/>
    <cellStyle name="Followed Hyperlink" xfId="869" builtinId="9" hidden="1"/>
    <cellStyle name="Followed Hyperlink" xfId="871" builtinId="9" hidden="1"/>
    <cellStyle name="Followed Hyperlink" xfId="873" builtinId="9" hidden="1"/>
    <cellStyle name="Followed Hyperlink" xfId="875" builtinId="9" hidden="1"/>
    <cellStyle name="Followed Hyperlink" xfId="877" builtinId="9" hidden="1"/>
    <cellStyle name="Followed Hyperlink" xfId="879" builtinId="9" hidden="1"/>
    <cellStyle name="Followed Hyperlink" xfId="881" builtinId="9" hidden="1"/>
    <cellStyle name="Followed Hyperlink" xfId="883" builtinId="9" hidden="1"/>
    <cellStyle name="Followed Hyperlink" xfId="885" builtinId="9" hidden="1"/>
    <cellStyle name="Followed Hyperlink" xfId="887" builtinId="9" hidden="1"/>
    <cellStyle name="Followed Hyperlink" xfId="889" builtinId="9" hidden="1"/>
    <cellStyle name="Followed Hyperlink" xfId="891" builtinId="9" hidden="1"/>
    <cellStyle name="Followed Hyperlink" xfId="893" builtinId="9" hidden="1"/>
    <cellStyle name="Followed Hyperlink" xfId="895" builtinId="9" hidden="1"/>
    <cellStyle name="Followed Hyperlink" xfId="897" builtinId="9" hidden="1"/>
    <cellStyle name="Followed Hyperlink" xfId="899" builtinId="9" hidden="1"/>
    <cellStyle name="Followed Hyperlink" xfId="901" builtinId="9" hidden="1"/>
    <cellStyle name="Followed Hyperlink" xfId="903" builtinId="9" hidden="1"/>
    <cellStyle name="Followed Hyperlink" xfId="905" builtinId="9" hidden="1"/>
    <cellStyle name="Followed Hyperlink" xfId="907" builtinId="9" hidden="1"/>
    <cellStyle name="Followed Hyperlink" xfId="909" builtinId="9" hidden="1"/>
    <cellStyle name="Followed Hyperlink" xfId="911" builtinId="9" hidden="1"/>
    <cellStyle name="Followed Hyperlink" xfId="913" builtinId="9" hidden="1"/>
    <cellStyle name="Followed Hyperlink" xfId="915" builtinId="9" hidden="1"/>
    <cellStyle name="Followed Hyperlink" xfId="917" builtinId="9" hidden="1"/>
    <cellStyle name="Followed Hyperlink" xfId="919" builtinId="9" hidden="1"/>
    <cellStyle name="Followed Hyperlink" xfId="921" builtinId="9" hidden="1"/>
    <cellStyle name="Followed Hyperlink" xfId="923" builtinId="9" hidden="1"/>
    <cellStyle name="Followed Hyperlink" xfId="925" builtinId="9" hidden="1"/>
    <cellStyle name="Followed Hyperlink" xfId="927" builtinId="9" hidden="1"/>
    <cellStyle name="Followed Hyperlink" xfId="929" builtinId="9" hidden="1"/>
    <cellStyle name="Followed Hyperlink" xfId="931" builtinId="9" hidden="1"/>
    <cellStyle name="Followed Hyperlink" xfId="933" builtinId="9" hidden="1"/>
    <cellStyle name="Followed Hyperlink" xfId="935" builtinId="9" hidden="1"/>
    <cellStyle name="Followed Hyperlink" xfId="937" builtinId="9" hidden="1"/>
    <cellStyle name="Followed Hyperlink" xfId="939" builtinId="9" hidden="1"/>
    <cellStyle name="Followed Hyperlink" xfId="941" builtinId="9" hidden="1"/>
    <cellStyle name="Followed Hyperlink" xfId="943" builtinId="9" hidden="1"/>
    <cellStyle name="Followed Hyperlink" xfId="945" builtinId="9" hidden="1"/>
    <cellStyle name="Followed Hyperlink" xfId="947" builtinId="9" hidden="1"/>
    <cellStyle name="Followed Hyperlink" xfId="949" builtinId="9" hidden="1"/>
    <cellStyle name="Followed Hyperlink" xfId="951" builtinId="9" hidden="1"/>
    <cellStyle name="Followed Hyperlink" xfId="953" builtinId="9" hidden="1"/>
    <cellStyle name="Followed Hyperlink" xfId="955" builtinId="9" hidden="1"/>
    <cellStyle name="Followed Hyperlink" xfId="957" builtinId="9" hidden="1"/>
    <cellStyle name="Followed Hyperlink" xfId="959" builtinId="9" hidden="1"/>
    <cellStyle name="Followed Hyperlink" xfId="961" builtinId="9" hidden="1"/>
    <cellStyle name="Followed Hyperlink" xfId="963" builtinId="9" hidden="1"/>
    <cellStyle name="Followed Hyperlink" xfId="965" builtinId="9" hidden="1"/>
    <cellStyle name="Followed Hyperlink" xfId="967" builtinId="9" hidden="1"/>
    <cellStyle name="Followed Hyperlink" xfId="969" builtinId="9" hidden="1"/>
    <cellStyle name="Followed Hyperlink" xfId="971" builtinId="9" hidden="1"/>
    <cellStyle name="Followed Hyperlink" xfId="973" builtinId="9" hidden="1"/>
    <cellStyle name="Followed Hyperlink" xfId="975" builtinId="9" hidden="1"/>
    <cellStyle name="Followed Hyperlink" xfId="977" builtinId="9" hidden="1"/>
    <cellStyle name="Followed Hyperlink" xfId="979" builtinId="9" hidden="1"/>
    <cellStyle name="Followed Hyperlink" xfId="981" builtinId="9" hidden="1"/>
    <cellStyle name="Followed Hyperlink" xfId="983" builtinId="9" hidden="1"/>
    <cellStyle name="Followed Hyperlink" xfId="985" builtinId="9" hidden="1"/>
    <cellStyle name="Followed Hyperlink" xfId="987" builtinId="9" hidden="1"/>
    <cellStyle name="Followed Hyperlink" xfId="989" builtinId="9" hidden="1"/>
    <cellStyle name="Followed Hyperlink" xfId="991" builtinId="9" hidden="1"/>
    <cellStyle name="Followed Hyperlink" xfId="993" builtinId="9" hidden="1"/>
    <cellStyle name="Followed Hyperlink" xfId="995" builtinId="9" hidden="1"/>
    <cellStyle name="Followed Hyperlink" xfId="997" builtinId="9" hidden="1"/>
    <cellStyle name="Followed Hyperlink" xfId="999" builtinId="9" hidden="1"/>
    <cellStyle name="Followed Hyperlink" xfId="1001" builtinId="9" hidden="1"/>
    <cellStyle name="Followed Hyperlink" xfId="1003" builtinId="9" hidden="1"/>
    <cellStyle name="Followed Hyperlink" xfId="1005" builtinId="9" hidden="1"/>
    <cellStyle name="Followed Hyperlink" xfId="1007" builtinId="9" hidden="1"/>
    <cellStyle name="Followed Hyperlink" xfId="1009" builtinId="9" hidden="1"/>
    <cellStyle name="Followed Hyperlink" xfId="1011" builtinId="9" hidden="1"/>
    <cellStyle name="Followed Hyperlink" xfId="1013" builtinId="9" hidden="1"/>
    <cellStyle name="Followed Hyperlink" xfId="1015" builtinId="9" hidden="1"/>
    <cellStyle name="Followed Hyperlink" xfId="1017" builtinId="9" hidden="1"/>
    <cellStyle name="Followed Hyperlink" xfId="1019" builtinId="9" hidden="1"/>
    <cellStyle name="Followed Hyperlink" xfId="1021" builtinId="9" hidden="1"/>
    <cellStyle name="Followed Hyperlink" xfId="1023" builtinId="9" hidden="1"/>
    <cellStyle name="Followed Hyperlink" xfId="1025" builtinId="9" hidden="1"/>
    <cellStyle name="Followed Hyperlink" xfId="1027" builtinId="9" hidden="1"/>
    <cellStyle name="Followed Hyperlink" xfId="1029" builtinId="9" hidden="1"/>
    <cellStyle name="Followed Hyperlink" xfId="1031" builtinId="9" hidden="1"/>
    <cellStyle name="Followed Hyperlink" xfId="1033" builtinId="9" hidden="1"/>
    <cellStyle name="Followed Hyperlink" xfId="1035" builtinId="9" hidden="1"/>
    <cellStyle name="Followed Hyperlink" xfId="1037" builtinId="9" hidden="1"/>
    <cellStyle name="Followed Hyperlink" xfId="1039" builtinId="9" hidden="1"/>
    <cellStyle name="Followed Hyperlink" xfId="1041" builtinId="9" hidden="1"/>
    <cellStyle name="Followed Hyperlink" xfId="1043" builtinId="9" hidden="1"/>
    <cellStyle name="Followed Hyperlink" xfId="1045" builtinId="9" hidden="1"/>
    <cellStyle name="Followed Hyperlink" xfId="1047" builtinId="9" hidden="1"/>
    <cellStyle name="Followed Hyperlink" xfId="1049" builtinId="9" hidden="1"/>
    <cellStyle name="Followed Hyperlink" xfId="1051" builtinId="9" hidden="1"/>
    <cellStyle name="Followed Hyperlink" xfId="1053" builtinId="9" hidden="1"/>
    <cellStyle name="Followed Hyperlink" xfId="1055" builtinId="9" hidden="1"/>
    <cellStyle name="Followed Hyperlink" xfId="1057" builtinId="9" hidden="1"/>
    <cellStyle name="Followed Hyperlink" xfId="1059" builtinId="9" hidden="1"/>
    <cellStyle name="Followed Hyperlink" xfId="1061" builtinId="9" hidden="1"/>
    <cellStyle name="Followed Hyperlink" xfId="1063" builtinId="9" hidden="1"/>
    <cellStyle name="Followed Hyperlink" xfId="1065" builtinId="9" hidden="1"/>
    <cellStyle name="Followed Hyperlink" xfId="1067" builtinId="9" hidden="1"/>
    <cellStyle name="Followed Hyperlink" xfId="1069" builtinId="9" hidden="1"/>
    <cellStyle name="Followed Hyperlink" xfId="1071" builtinId="9" hidden="1"/>
    <cellStyle name="Followed Hyperlink" xfId="1073" builtinId="9" hidden="1"/>
    <cellStyle name="Followed Hyperlink" xfId="1075" builtinId="9" hidden="1"/>
    <cellStyle name="Followed Hyperlink" xfId="1077" builtinId="9" hidden="1"/>
    <cellStyle name="Followed Hyperlink" xfId="1079" builtinId="9" hidden="1"/>
    <cellStyle name="Followed Hyperlink" xfId="1081" builtinId="9" hidden="1"/>
    <cellStyle name="Followed Hyperlink" xfId="1083" builtinId="9" hidden="1"/>
    <cellStyle name="Followed Hyperlink" xfId="1085" builtinId="9" hidden="1"/>
    <cellStyle name="Followed Hyperlink" xfId="1087" builtinId="9" hidden="1"/>
    <cellStyle name="Followed Hyperlink" xfId="1089" builtinId="9" hidden="1"/>
    <cellStyle name="Followed Hyperlink" xfId="1091" builtinId="9" hidden="1"/>
    <cellStyle name="Followed Hyperlink" xfId="1093" builtinId="9" hidden="1"/>
    <cellStyle name="Followed Hyperlink" xfId="1095" builtinId="9" hidden="1"/>
    <cellStyle name="Followed Hyperlink" xfId="1097" builtinId="9" hidden="1"/>
    <cellStyle name="Followed Hyperlink" xfId="1099" builtinId="9" hidden="1"/>
    <cellStyle name="Followed Hyperlink" xfId="1101" builtinId="9" hidden="1"/>
    <cellStyle name="Followed Hyperlink" xfId="1103" builtinId="9" hidden="1"/>
    <cellStyle name="Followed Hyperlink" xfId="1105" builtinId="9" hidden="1"/>
    <cellStyle name="Followed Hyperlink" xfId="1107" builtinId="9" hidden="1"/>
    <cellStyle name="Followed Hyperlink" xfId="1109" builtinId="9" hidden="1"/>
    <cellStyle name="Followed Hyperlink" xfId="1111" builtinId="9" hidden="1"/>
    <cellStyle name="Followed Hyperlink" xfId="1113" builtinId="9" hidden="1"/>
    <cellStyle name="Followed Hyperlink" xfId="1115" builtinId="9" hidden="1"/>
    <cellStyle name="Followed Hyperlink" xfId="1117" builtinId="9" hidden="1"/>
    <cellStyle name="Followed Hyperlink" xfId="1119" builtinId="9" hidden="1"/>
    <cellStyle name="Followed Hyperlink" xfId="1121" builtinId="9" hidden="1"/>
    <cellStyle name="Followed Hyperlink" xfId="1123" builtinId="9" hidden="1"/>
    <cellStyle name="Followed Hyperlink" xfId="1125" builtinId="9" hidden="1"/>
    <cellStyle name="Followed Hyperlink" xfId="1127" builtinId="9" hidden="1"/>
    <cellStyle name="Followed Hyperlink" xfId="1129" builtinId="9" hidden="1"/>
    <cellStyle name="Followed Hyperlink" xfId="1131" builtinId="9" hidden="1"/>
    <cellStyle name="Followed Hyperlink" xfId="1133" builtinId="9" hidden="1"/>
    <cellStyle name="Followed Hyperlink" xfId="1135" builtinId="9" hidden="1"/>
    <cellStyle name="Followed Hyperlink" xfId="1137" builtinId="9" hidden="1"/>
    <cellStyle name="Followed Hyperlink" xfId="1139" builtinId="9" hidden="1"/>
    <cellStyle name="Followed Hyperlink" xfId="1141" builtinId="9" hidden="1"/>
    <cellStyle name="Followed Hyperlink" xfId="1143" builtinId="9" hidden="1"/>
    <cellStyle name="Followed Hyperlink" xfId="1145" builtinId="9" hidden="1"/>
    <cellStyle name="Followed Hyperlink" xfId="1147" builtinId="9" hidden="1"/>
    <cellStyle name="Followed Hyperlink" xfId="1149" builtinId="9" hidden="1"/>
    <cellStyle name="Followed Hyperlink" xfId="1151" builtinId="9" hidden="1"/>
    <cellStyle name="Followed Hyperlink" xfId="1153" builtinId="9" hidden="1"/>
    <cellStyle name="Followed Hyperlink" xfId="1155" builtinId="9" hidden="1"/>
    <cellStyle name="Followed Hyperlink" xfId="1157" builtinId="9" hidden="1"/>
    <cellStyle name="Followed Hyperlink" xfId="1159" builtinId="9" hidden="1"/>
    <cellStyle name="Followed Hyperlink" xfId="1161" builtinId="9" hidden="1"/>
    <cellStyle name="Followed Hyperlink" xfId="1163" builtinId="9" hidden="1"/>
    <cellStyle name="Followed Hyperlink" xfId="1165" builtinId="9" hidden="1"/>
    <cellStyle name="Followed Hyperlink" xfId="1167" builtinId="9" hidden="1"/>
    <cellStyle name="Followed Hyperlink" xfId="1169" builtinId="9" hidden="1"/>
    <cellStyle name="Followed Hyperlink" xfId="1171" builtinId="9" hidden="1"/>
    <cellStyle name="Followed Hyperlink" xfId="1173" builtinId="9" hidden="1"/>
    <cellStyle name="Followed Hyperlink" xfId="1175" builtinId="9" hidden="1"/>
    <cellStyle name="Followed Hyperlink" xfId="1177" builtinId="9" hidden="1"/>
    <cellStyle name="Followed Hyperlink" xfId="1179" builtinId="9" hidden="1"/>
    <cellStyle name="Followed Hyperlink" xfId="1181" builtinId="9" hidden="1"/>
    <cellStyle name="Followed Hyperlink" xfId="1183" builtinId="9" hidden="1"/>
    <cellStyle name="Followed Hyperlink" xfId="1185" builtinId="9" hidden="1"/>
    <cellStyle name="Followed Hyperlink" xfId="1187" builtinId="9" hidden="1"/>
    <cellStyle name="Followed Hyperlink" xfId="1189" builtinId="9" hidden="1"/>
    <cellStyle name="Followed Hyperlink" xfId="1191" builtinId="9" hidden="1"/>
    <cellStyle name="Followed Hyperlink" xfId="1193" builtinId="9" hidden="1"/>
    <cellStyle name="Followed Hyperlink" xfId="1195" builtinId="9" hidden="1"/>
    <cellStyle name="Followed Hyperlink" xfId="1197" builtinId="9" hidden="1"/>
    <cellStyle name="Followed Hyperlink" xfId="1199" builtinId="9" hidden="1"/>
    <cellStyle name="Followed Hyperlink" xfId="1201" builtinId="9" hidden="1"/>
    <cellStyle name="Followed Hyperlink" xfId="1203" builtinId="9" hidden="1"/>
    <cellStyle name="Followed Hyperlink" xfId="1205" builtinId="9" hidden="1"/>
    <cellStyle name="Followed Hyperlink" xfId="1207" builtinId="9" hidden="1"/>
    <cellStyle name="Followed Hyperlink" xfId="1209" builtinId="9" hidden="1"/>
    <cellStyle name="Followed Hyperlink" xfId="1211" builtinId="9" hidden="1"/>
    <cellStyle name="Followed Hyperlink" xfId="1213" builtinId="9" hidden="1"/>
    <cellStyle name="Followed Hyperlink" xfId="1215" builtinId="9" hidden="1"/>
    <cellStyle name="Followed Hyperlink" xfId="1217" builtinId="9" hidden="1"/>
    <cellStyle name="Followed Hyperlink" xfId="1219" builtinId="9" hidden="1"/>
    <cellStyle name="Followed Hyperlink" xfId="1221" builtinId="9" hidden="1"/>
    <cellStyle name="Followed Hyperlink" xfId="1223" builtinId="9" hidden="1"/>
    <cellStyle name="Followed Hyperlink" xfId="1225" builtinId="9" hidden="1"/>
    <cellStyle name="Followed Hyperlink" xfId="1227" builtinId="9" hidden="1"/>
    <cellStyle name="Followed Hyperlink" xfId="1229" builtinId="9" hidden="1"/>
    <cellStyle name="Followed Hyperlink" xfId="1231" builtinId="9" hidden="1"/>
    <cellStyle name="Followed Hyperlink" xfId="1239" builtinId="9" hidden="1"/>
    <cellStyle name="Followed Hyperlink" xfId="1241" builtinId="9" hidden="1"/>
    <cellStyle name="Followed Hyperlink" xfId="1243" builtinId="9" hidden="1"/>
    <cellStyle name="Followed Hyperlink" xfId="1245" builtinId="9" hidden="1"/>
    <cellStyle name="Followed Hyperlink" xfId="1247" builtinId="9" hidden="1"/>
    <cellStyle name="Followed Hyperlink" xfId="1249" builtinId="9" hidden="1"/>
    <cellStyle name="Followed Hyperlink" xfId="1251" builtinId="9" hidden="1"/>
    <cellStyle name="Followed Hyperlink" xfId="1253" builtinId="9" hidden="1"/>
    <cellStyle name="Followed Hyperlink" xfId="1255" builtinId="9" hidden="1"/>
    <cellStyle name="Followed Hyperlink" xfId="1257" builtinId="9" hidden="1"/>
    <cellStyle name="Followed Hyperlink" xfId="1259" builtinId="9" hidden="1"/>
    <cellStyle name="Followed Hyperlink" xfId="1261" builtinId="9" hidden="1"/>
    <cellStyle name="Followed Hyperlink" xfId="1263" builtinId="9" hidden="1"/>
    <cellStyle name="Followed Hyperlink" xfId="1265" builtinId="9" hidden="1"/>
    <cellStyle name="Followed Hyperlink" xfId="1267" builtinId="9" hidden="1"/>
    <cellStyle name="Followed Hyperlink" xfId="1269" builtinId="9" hidden="1"/>
    <cellStyle name="Followed Hyperlink" xfId="1271" builtinId="9" hidden="1"/>
    <cellStyle name="Followed Hyperlink" xfId="1273" builtinId="9" hidden="1"/>
    <cellStyle name="Followed Hyperlink" xfId="1275" builtinId="9" hidden="1"/>
    <cellStyle name="Followed Hyperlink" xfId="1277" builtinId="9" hidden="1"/>
    <cellStyle name="Followed Hyperlink" xfId="1279" builtinId="9" hidden="1"/>
    <cellStyle name="Followed Hyperlink" xfId="1281" builtinId="9" hidden="1"/>
    <cellStyle name="Followed Hyperlink" xfId="1283" builtinId="9" hidden="1"/>
    <cellStyle name="Followed Hyperlink" xfId="1285" builtinId="9" hidden="1"/>
    <cellStyle name="Followed Hyperlink" xfId="1287" builtinId="9" hidden="1"/>
    <cellStyle name="Followed Hyperlink" xfId="1289" builtinId="9" hidden="1"/>
    <cellStyle name="Followed Hyperlink" xfId="1291" builtinId="9" hidden="1"/>
    <cellStyle name="Followed Hyperlink" xfId="1293" builtinId="9" hidden="1"/>
    <cellStyle name="Followed Hyperlink" xfId="1295" builtinId="9" hidden="1"/>
    <cellStyle name="Followed Hyperlink" xfId="1297" builtinId="9" hidden="1"/>
    <cellStyle name="Followed Hyperlink" xfId="1299" builtinId="9" hidden="1"/>
    <cellStyle name="Followed Hyperlink" xfId="1301" builtinId="9" hidden="1"/>
    <cellStyle name="Followed Hyperlink" xfId="1303" builtinId="9" hidden="1"/>
    <cellStyle name="Followed Hyperlink" xfId="1305" builtinId="9" hidden="1"/>
    <cellStyle name="Followed Hyperlink" xfId="1307" builtinId="9" hidden="1"/>
    <cellStyle name="Followed Hyperlink" xfId="1309" builtinId="9" hidden="1"/>
    <cellStyle name="Followed Hyperlink" xfId="1311" builtinId="9" hidden="1"/>
    <cellStyle name="Followed Hyperlink" xfId="1313" builtinId="9" hidden="1"/>
    <cellStyle name="Followed Hyperlink" xfId="1315" builtinId="9" hidden="1"/>
    <cellStyle name="Followed Hyperlink" xfId="1317" builtinId="9" hidden="1"/>
    <cellStyle name="Followed Hyperlink" xfId="1319" builtinId="9" hidden="1"/>
    <cellStyle name="Followed Hyperlink" xfId="1321" builtinId="9" hidden="1"/>
    <cellStyle name="Followed Hyperlink" xfId="1323" builtinId="9" hidden="1"/>
    <cellStyle name="Followed Hyperlink" xfId="1325" builtinId="9" hidden="1"/>
    <cellStyle name="Followed Hyperlink" xfId="1327" builtinId="9" hidden="1"/>
    <cellStyle name="Followed Hyperlink" xfId="1329" builtinId="9" hidden="1"/>
    <cellStyle name="Followed Hyperlink" xfId="1331" builtinId="9" hidden="1"/>
    <cellStyle name="Followed Hyperlink" xfId="1333" builtinId="9" hidden="1"/>
    <cellStyle name="Followed Hyperlink" xfId="1335" builtinId="9" hidden="1"/>
    <cellStyle name="Followed Hyperlink" xfId="1337" builtinId="9" hidden="1"/>
    <cellStyle name="Followed Hyperlink" xfId="1339" builtinId="9" hidden="1"/>
    <cellStyle name="Followed Hyperlink" xfId="1341" builtinId="9" hidden="1"/>
    <cellStyle name="Followed Hyperlink" xfId="1343" builtinId="9" hidden="1"/>
    <cellStyle name="Followed Hyperlink" xfId="1345" builtinId="9" hidden="1"/>
    <cellStyle name="Followed Hyperlink" xfId="1347" builtinId="9" hidden="1"/>
    <cellStyle name="Followed Hyperlink" xfId="1349" builtinId="9" hidden="1"/>
    <cellStyle name="Followed Hyperlink" xfId="1351" builtinId="9" hidden="1"/>
    <cellStyle name="Followed Hyperlink" xfId="1353" builtinId="9" hidden="1"/>
    <cellStyle name="Followed Hyperlink" xfId="1355" builtinId="9" hidden="1"/>
    <cellStyle name="Followed Hyperlink" xfId="1357" builtinId="9" hidden="1"/>
    <cellStyle name="Followed Hyperlink" xfId="1359" builtinId="9" hidden="1"/>
    <cellStyle name="Followed Hyperlink" xfId="1361" builtinId="9" hidden="1"/>
    <cellStyle name="Followed Hyperlink" xfId="1363" builtinId="9" hidden="1"/>
    <cellStyle name="Followed Hyperlink" xfId="1365" builtinId="9" hidden="1"/>
    <cellStyle name="Followed Hyperlink" xfId="1367" builtinId="9" hidden="1"/>
    <cellStyle name="Followed Hyperlink" xfId="1369" builtinId="9" hidden="1"/>
    <cellStyle name="Followed Hyperlink" xfId="1371" builtinId="9" hidden="1"/>
    <cellStyle name="Followed Hyperlink" xfId="1373" builtinId="9" hidden="1"/>
    <cellStyle name="Followed Hyperlink" xfId="1375" builtinId="9" hidden="1"/>
    <cellStyle name="Followed Hyperlink" xfId="1377" builtinId="9" hidden="1"/>
    <cellStyle name="Followed Hyperlink" xfId="1379" builtinId="9" hidden="1"/>
    <cellStyle name="Followed Hyperlink" xfId="1381" builtinId="9" hidden="1"/>
    <cellStyle name="Followed Hyperlink" xfId="1383" builtinId="9" hidden="1"/>
    <cellStyle name="Followed Hyperlink" xfId="1385" builtinId="9" hidden="1"/>
    <cellStyle name="Followed Hyperlink" xfId="1387" builtinId="9" hidden="1"/>
    <cellStyle name="Followed Hyperlink" xfId="1389" builtinId="9" hidden="1"/>
    <cellStyle name="Followed Hyperlink" xfId="1391" builtinId="9" hidden="1"/>
    <cellStyle name="Followed Hyperlink" xfId="1393" builtinId="9" hidden="1"/>
    <cellStyle name="Followed Hyperlink" xfId="1395" builtinId="9" hidden="1"/>
    <cellStyle name="Followed Hyperlink" xfId="1397" builtinId="9" hidden="1"/>
    <cellStyle name="Followed Hyperlink" xfId="1399" builtinId="9" hidden="1"/>
    <cellStyle name="Followed Hyperlink" xfId="1401" builtinId="9" hidden="1"/>
    <cellStyle name="Followed Hyperlink" xfId="1403" builtinId="9" hidden="1"/>
    <cellStyle name="Followed Hyperlink" xfId="1405" builtinId="9" hidden="1"/>
    <cellStyle name="Followed Hyperlink" xfId="1407" builtinId="9" hidden="1"/>
    <cellStyle name="Followed Hyperlink" xfId="1409" builtinId="9" hidden="1"/>
    <cellStyle name="Followed Hyperlink" xfId="1411" builtinId="9" hidden="1"/>
    <cellStyle name="Followed Hyperlink" xfId="1413" builtinId="9" hidden="1"/>
    <cellStyle name="Followed Hyperlink" xfId="1415" builtinId="9" hidden="1"/>
    <cellStyle name="Followed Hyperlink" xfId="1417" builtinId="9" hidden="1"/>
    <cellStyle name="Followed Hyperlink" xfId="1419" builtinId="9" hidden="1"/>
    <cellStyle name="Followed Hyperlink" xfId="1421" builtinId="9" hidden="1"/>
    <cellStyle name="Followed Hyperlink" xfId="1423" builtinId="9" hidden="1"/>
    <cellStyle name="Followed Hyperlink" xfId="1425" builtinId="9" hidden="1"/>
    <cellStyle name="Followed Hyperlink" xfId="1427" builtinId="9" hidden="1"/>
    <cellStyle name="Followed Hyperlink" xfId="1429" builtinId="9" hidden="1"/>
    <cellStyle name="Followed Hyperlink" xfId="1431" builtinId="9" hidden="1"/>
    <cellStyle name="Followed Hyperlink" xfId="1433" builtinId="9" hidden="1"/>
    <cellStyle name="Followed Hyperlink" xfId="1435" builtinId="9" hidden="1"/>
    <cellStyle name="Followed Hyperlink" xfId="1437" builtinId="9" hidden="1"/>
    <cellStyle name="Followed Hyperlink" xfId="1439" builtinId="9" hidden="1"/>
    <cellStyle name="Followed Hyperlink" xfId="1441" builtinId="9" hidden="1"/>
    <cellStyle name="Followed Hyperlink" xfId="1443" builtinId="9" hidden="1"/>
    <cellStyle name="Followed Hyperlink" xfId="1445" builtinId="9" hidden="1"/>
    <cellStyle name="Followed Hyperlink" xfId="1447" builtinId="9" hidden="1"/>
    <cellStyle name="Followed Hyperlink" xfId="1449" builtinId="9" hidden="1"/>
    <cellStyle name="Followed Hyperlink" xfId="1451" builtinId="9" hidden="1"/>
    <cellStyle name="Followed Hyperlink" xfId="1453" builtinId="9" hidden="1"/>
    <cellStyle name="Followed Hyperlink" xfId="1455" builtinId="9" hidden="1"/>
    <cellStyle name="Followed Hyperlink" xfId="1457" builtinId="9" hidden="1"/>
    <cellStyle name="Followed Hyperlink" xfId="1459" builtinId="9" hidden="1"/>
    <cellStyle name="Followed Hyperlink" xfId="1461" builtinId="9" hidden="1"/>
    <cellStyle name="Followed Hyperlink" xfId="1463" builtinId="9" hidden="1"/>
    <cellStyle name="Followed Hyperlink" xfId="1465" builtinId="9" hidden="1"/>
    <cellStyle name="Followed Hyperlink" xfId="1467" builtinId="9" hidden="1"/>
    <cellStyle name="Followed Hyperlink" xfId="1469" builtinId="9" hidden="1"/>
    <cellStyle name="Followed Hyperlink" xfId="1471" builtinId="9" hidden="1"/>
    <cellStyle name="Followed Hyperlink" xfId="1473" builtinId="9" hidden="1"/>
    <cellStyle name="Followed Hyperlink" xfId="1475" builtinId="9" hidden="1"/>
    <cellStyle name="Followed Hyperlink" xfId="1477" builtinId="9" hidden="1"/>
    <cellStyle name="Followed Hyperlink" xfId="1479" builtinId="9" hidden="1"/>
    <cellStyle name="Followed Hyperlink" xfId="1481" builtinId="9" hidden="1"/>
    <cellStyle name="Followed Hyperlink" xfId="1483" builtinId="9" hidden="1"/>
    <cellStyle name="Followed Hyperlink" xfId="1485" builtinId="9" hidden="1"/>
    <cellStyle name="Followed Hyperlink" xfId="1487" builtinId="9" hidden="1"/>
    <cellStyle name="Followed Hyperlink" xfId="1489" builtinId="9" hidden="1"/>
    <cellStyle name="Followed Hyperlink" xfId="1491" builtinId="9" hidden="1"/>
    <cellStyle name="Followed Hyperlink" xfId="1493" builtinId="9" hidden="1"/>
    <cellStyle name="Followed Hyperlink" xfId="1495" builtinId="9" hidden="1"/>
    <cellStyle name="Followed Hyperlink" xfId="1497" builtinId="9" hidden="1"/>
    <cellStyle name="Followed Hyperlink" xfId="1499" builtinId="9" hidden="1"/>
    <cellStyle name="Followed Hyperlink" xfId="1501" builtinId="9" hidden="1"/>
    <cellStyle name="Followed Hyperlink" xfId="1503" builtinId="9" hidden="1"/>
    <cellStyle name="Followed Hyperlink" xfId="1505" builtinId="9" hidden="1"/>
    <cellStyle name="Followed Hyperlink" xfId="1507" builtinId="9" hidden="1"/>
    <cellStyle name="Followed Hyperlink" xfId="1509" builtinId="9" hidden="1"/>
    <cellStyle name="Followed Hyperlink" xfId="1511" builtinId="9" hidden="1"/>
    <cellStyle name="Followed Hyperlink" xfId="1513" builtinId="9" hidden="1"/>
    <cellStyle name="Followed Hyperlink" xfId="1515" builtinId="9" hidden="1"/>
    <cellStyle name="Followed Hyperlink" xfId="1517" builtinId="9" hidden="1"/>
    <cellStyle name="Followed Hyperlink" xfId="1519" builtinId="9" hidden="1"/>
    <cellStyle name="Followed Hyperlink" xfId="1521" builtinId="9" hidden="1"/>
    <cellStyle name="Followed Hyperlink" xfId="1523" builtinId="9" hidden="1"/>
    <cellStyle name="Followed Hyperlink" xfId="1525" builtinId="9" hidden="1"/>
    <cellStyle name="Followed Hyperlink" xfId="1527" builtinId="9" hidden="1"/>
    <cellStyle name="Followed Hyperlink" xfId="1529" builtinId="9" hidden="1"/>
    <cellStyle name="Followed Hyperlink" xfId="1531" builtinId="9" hidden="1"/>
    <cellStyle name="Followed Hyperlink" xfId="1533" builtinId="9" hidden="1"/>
    <cellStyle name="Followed Hyperlink" xfId="1535" builtinId="9" hidden="1"/>
    <cellStyle name="Followed Hyperlink" xfId="1537" builtinId="9" hidden="1"/>
    <cellStyle name="Followed Hyperlink" xfId="1539" builtinId="9" hidden="1"/>
    <cellStyle name="Followed Hyperlink" xfId="1541" builtinId="9" hidden="1"/>
    <cellStyle name="Followed Hyperlink" xfId="1543" builtinId="9" hidden="1"/>
    <cellStyle name="Followed Hyperlink" xfId="1545" builtinId="9" hidden="1"/>
    <cellStyle name="Followed Hyperlink" xfId="1547" builtinId="9" hidden="1"/>
    <cellStyle name="Followed Hyperlink" xfId="1549" builtinId="9" hidden="1"/>
    <cellStyle name="Followed Hyperlink" xfId="1551" builtinId="9" hidden="1"/>
    <cellStyle name="Followed Hyperlink" xfId="1553" builtinId="9" hidden="1"/>
    <cellStyle name="Followed Hyperlink" xfId="1555" builtinId="9" hidden="1"/>
    <cellStyle name="Followed Hyperlink" xfId="1557" builtinId="9" hidden="1"/>
    <cellStyle name="Followed Hyperlink" xfId="1559" builtinId="9" hidden="1"/>
    <cellStyle name="Followed Hyperlink" xfId="1561" builtinId="9" hidden="1"/>
    <cellStyle name="Followed Hyperlink" xfId="1563" builtinId="9" hidden="1"/>
    <cellStyle name="Followed Hyperlink" xfId="1565" builtinId="9" hidden="1"/>
    <cellStyle name="Followed Hyperlink" xfId="1567" builtinId="9" hidden="1"/>
    <cellStyle name="Followed Hyperlink" xfId="1569" builtinId="9" hidden="1"/>
    <cellStyle name="Followed Hyperlink" xfId="1571" builtinId="9" hidden="1"/>
    <cellStyle name="Followed Hyperlink" xfId="1573" builtinId="9" hidden="1"/>
    <cellStyle name="Followed Hyperlink" xfId="1575" builtinId="9" hidden="1"/>
    <cellStyle name="Followed Hyperlink" xfId="1577" builtinId="9" hidden="1"/>
    <cellStyle name="Followed Hyperlink" xfId="1579" builtinId="9" hidden="1"/>
    <cellStyle name="Followed Hyperlink" xfId="1581" builtinId="9" hidden="1"/>
    <cellStyle name="Followed Hyperlink" xfId="1583" builtinId="9" hidden="1"/>
    <cellStyle name="Followed Hyperlink" xfId="1585" builtinId="9" hidden="1"/>
    <cellStyle name="Followed Hyperlink" xfId="1587" builtinId="9" hidden="1"/>
    <cellStyle name="Followed Hyperlink" xfId="1589" builtinId="9" hidden="1"/>
    <cellStyle name="Followed Hyperlink" xfId="1591" builtinId="9" hidden="1"/>
    <cellStyle name="Followed Hyperlink" xfId="1593" builtinId="9" hidden="1"/>
    <cellStyle name="Followed Hyperlink" xfId="1595" builtinId="9" hidden="1"/>
    <cellStyle name="Followed Hyperlink" xfId="1597" builtinId="9" hidden="1"/>
    <cellStyle name="Followed Hyperlink" xfId="1599" builtinId="9" hidden="1"/>
    <cellStyle name="Followed Hyperlink" xfId="1601" builtinId="9" hidden="1"/>
    <cellStyle name="Followed Hyperlink" xfId="1603" builtinId="9" hidden="1"/>
    <cellStyle name="Followed Hyperlink" xfId="1605" builtinId="9" hidden="1"/>
    <cellStyle name="Followed Hyperlink" xfId="1607" builtinId="9" hidden="1"/>
    <cellStyle name="Followed Hyperlink" xfId="1609" builtinId="9" hidden="1"/>
    <cellStyle name="Followed Hyperlink" xfId="1611" builtinId="9" hidden="1"/>
    <cellStyle name="Followed Hyperlink" xfId="1613" builtinId="9" hidden="1"/>
    <cellStyle name="Followed Hyperlink" xfId="1615" builtinId="9" hidden="1"/>
    <cellStyle name="Followed Hyperlink" xfId="1617" builtinId="9" hidden="1"/>
    <cellStyle name="Followed Hyperlink" xfId="1619" builtinId="9" hidden="1"/>
    <cellStyle name="Followed Hyperlink" xfId="1621" builtinId="9" hidden="1"/>
    <cellStyle name="Followed Hyperlink" xfId="1623" builtinId="9" hidden="1"/>
    <cellStyle name="Followed Hyperlink" xfId="1625" builtinId="9" hidden="1"/>
    <cellStyle name="Followed Hyperlink" xfId="1627" builtinId="9" hidden="1"/>
    <cellStyle name="Followed Hyperlink" xfId="1629" builtinId="9" hidden="1"/>
    <cellStyle name="Followed Hyperlink" xfId="1631" builtinId="9" hidden="1"/>
    <cellStyle name="Followed Hyperlink" xfId="1633" builtinId="9" hidden="1"/>
    <cellStyle name="Followed Hyperlink" xfId="1635" builtinId="9" hidden="1"/>
    <cellStyle name="Followed Hyperlink" xfId="1637" builtinId="9" hidden="1"/>
    <cellStyle name="Followed Hyperlink" xfId="1639" builtinId="9" hidden="1"/>
    <cellStyle name="Followed Hyperlink" xfId="1641" builtinId="9" hidden="1"/>
    <cellStyle name="Followed Hyperlink" xfId="1643" builtinId="9" hidden="1"/>
    <cellStyle name="Followed Hyperlink" xfId="1645" builtinId="9" hidden="1"/>
    <cellStyle name="Followed Hyperlink" xfId="1647" builtinId="9" hidden="1"/>
    <cellStyle name="Followed Hyperlink" xfId="1649" builtinId="9" hidden="1"/>
    <cellStyle name="Followed Hyperlink" xfId="1651" builtinId="9" hidden="1"/>
    <cellStyle name="Followed Hyperlink" xfId="1653" builtinId="9" hidden="1"/>
    <cellStyle name="Followed Hyperlink" xfId="1655" builtinId="9" hidden="1"/>
    <cellStyle name="Followed Hyperlink" xfId="1657" builtinId="9" hidden="1"/>
    <cellStyle name="Followed Hyperlink" xfId="1659" builtinId="9" hidden="1"/>
    <cellStyle name="Followed Hyperlink" xfId="1661" builtinId="9" hidden="1"/>
    <cellStyle name="Followed Hyperlink" xfId="1663" builtinId="9" hidden="1"/>
    <cellStyle name="Followed Hyperlink" xfId="1665" builtinId="9" hidden="1"/>
    <cellStyle name="Followed Hyperlink" xfId="1667" builtinId="9" hidden="1"/>
    <cellStyle name="Followed Hyperlink" xfId="1669" builtinId="9" hidden="1"/>
    <cellStyle name="Followed Hyperlink" xfId="1671" builtinId="9" hidden="1"/>
    <cellStyle name="Followed Hyperlink" xfId="1673" builtinId="9" hidden="1"/>
    <cellStyle name="Followed Hyperlink" xfId="1675" builtinId="9" hidden="1"/>
    <cellStyle name="Followed Hyperlink" xfId="1677" builtinId="9" hidden="1"/>
    <cellStyle name="Followed Hyperlink" xfId="1679" builtinId="9" hidden="1"/>
    <cellStyle name="Followed Hyperlink" xfId="1681" builtinId="9" hidden="1"/>
    <cellStyle name="Followed Hyperlink" xfId="1683" builtinId="9" hidden="1"/>
    <cellStyle name="Followed Hyperlink" xfId="1685" builtinId="9" hidden="1"/>
    <cellStyle name="Followed Hyperlink" xfId="1687" builtinId="9" hidden="1"/>
    <cellStyle name="Followed Hyperlink" xfId="1689" builtinId="9" hidden="1"/>
    <cellStyle name="Followed Hyperlink" xfId="1691" builtinId="9" hidden="1"/>
    <cellStyle name="Followed Hyperlink" xfId="1693" builtinId="9" hidden="1"/>
    <cellStyle name="Followed Hyperlink" xfId="1695" builtinId="9" hidden="1"/>
    <cellStyle name="Followed Hyperlink" xfId="1697" builtinId="9" hidden="1"/>
    <cellStyle name="Followed Hyperlink" xfId="1699" builtinId="9" hidden="1"/>
    <cellStyle name="Followed Hyperlink" xfId="1701" builtinId="9" hidden="1"/>
    <cellStyle name="Followed Hyperlink" xfId="1703" builtinId="9" hidden="1"/>
    <cellStyle name="Followed Hyperlink" xfId="1705" builtinId="9" hidden="1"/>
    <cellStyle name="Followed Hyperlink" xfId="1707" builtinId="9" hidden="1"/>
    <cellStyle name="Followed Hyperlink" xfId="1709" builtinId="9" hidden="1"/>
    <cellStyle name="Followed Hyperlink" xfId="1711" builtinId="9" hidden="1"/>
    <cellStyle name="Followed Hyperlink" xfId="1713" builtinId="9" hidden="1"/>
    <cellStyle name="Followed Hyperlink" xfId="1715" builtinId="9" hidden="1"/>
    <cellStyle name="Followed Hyperlink" xfId="1717" builtinId="9" hidden="1"/>
    <cellStyle name="Followed Hyperlink" xfId="1719" builtinId="9" hidden="1"/>
    <cellStyle name="Followed Hyperlink" xfId="1721" builtinId="9" hidden="1"/>
    <cellStyle name="Followed Hyperlink" xfId="1723" builtinId="9" hidden="1"/>
    <cellStyle name="Followed Hyperlink" xfId="1725" builtinId="9" hidden="1"/>
    <cellStyle name="Followed Hyperlink" xfId="1727" builtinId="9" hidden="1"/>
    <cellStyle name="Followed Hyperlink" xfId="1729" builtinId="9" hidden="1"/>
    <cellStyle name="Followed Hyperlink" xfId="1731" builtinId="9" hidden="1"/>
    <cellStyle name="Followed Hyperlink" xfId="1733" builtinId="9" hidden="1"/>
    <cellStyle name="Followed Hyperlink" xfId="1735" builtinId="9" hidden="1"/>
    <cellStyle name="Followed Hyperlink" xfId="1737" builtinId="9" hidden="1"/>
    <cellStyle name="Followed Hyperlink" xfId="1739" builtinId="9" hidden="1"/>
    <cellStyle name="Followed Hyperlink" xfId="1741" builtinId="9" hidden="1"/>
    <cellStyle name="Followed Hyperlink" xfId="1743" builtinId="9" hidden="1"/>
    <cellStyle name="Followed Hyperlink" xfId="1745" builtinId="9" hidden="1"/>
    <cellStyle name="Followed Hyperlink" xfId="1747" builtinId="9" hidden="1"/>
    <cellStyle name="Followed Hyperlink" xfId="1749" builtinId="9" hidden="1"/>
    <cellStyle name="Followed Hyperlink" xfId="1751" builtinId="9" hidden="1"/>
    <cellStyle name="Followed Hyperlink" xfId="1753" builtinId="9" hidden="1"/>
    <cellStyle name="Followed Hyperlink" xfId="1755" builtinId="9" hidden="1"/>
    <cellStyle name="Followed Hyperlink" xfId="1757" builtinId="9" hidden="1"/>
    <cellStyle name="Followed Hyperlink" xfId="1759" builtinId="9" hidden="1"/>
    <cellStyle name="Followed Hyperlink" xfId="1761" builtinId="9" hidden="1"/>
    <cellStyle name="Followed Hyperlink" xfId="1763" builtinId="9" hidden="1"/>
    <cellStyle name="Followed Hyperlink" xfId="1765" builtinId="9" hidden="1"/>
    <cellStyle name="Followed Hyperlink" xfId="1767" builtinId="9" hidden="1"/>
    <cellStyle name="Followed Hyperlink" xfId="1769" builtinId="9" hidden="1"/>
    <cellStyle name="Followed Hyperlink" xfId="1771" builtinId="9" hidden="1"/>
    <cellStyle name="Followed Hyperlink" xfId="1773" builtinId="9" hidden="1"/>
    <cellStyle name="Followed Hyperlink" xfId="1775" builtinId="9" hidden="1"/>
    <cellStyle name="Followed Hyperlink" xfId="1777" builtinId="9" hidden="1"/>
    <cellStyle name="Followed Hyperlink" xfId="1779" builtinId="9" hidden="1"/>
    <cellStyle name="Followed Hyperlink" xfId="1781" builtinId="9" hidden="1"/>
    <cellStyle name="Followed Hyperlink" xfId="1783" builtinId="9" hidden="1"/>
    <cellStyle name="Followed Hyperlink" xfId="1785" builtinId="9" hidden="1"/>
    <cellStyle name="Followed Hyperlink" xfId="1787" builtinId="9" hidden="1"/>
    <cellStyle name="Followed Hyperlink" xfId="1789" builtinId="9" hidden="1"/>
    <cellStyle name="Followed Hyperlink" xfId="1791" builtinId="9" hidden="1"/>
    <cellStyle name="Followed Hyperlink" xfId="1793" builtinId="9" hidden="1"/>
    <cellStyle name="Followed Hyperlink" xfId="1795" builtinId="9" hidden="1"/>
    <cellStyle name="Followed Hyperlink" xfId="1797" builtinId="9" hidden="1"/>
    <cellStyle name="Followed Hyperlink" xfId="1799" builtinId="9" hidden="1"/>
    <cellStyle name="Followed Hyperlink" xfId="1801" builtinId="9" hidden="1"/>
    <cellStyle name="Followed Hyperlink" xfId="1803" builtinId="9" hidden="1"/>
    <cellStyle name="Followed Hyperlink" xfId="1805" builtinId="9" hidden="1"/>
    <cellStyle name="Followed Hyperlink" xfId="1807" builtinId="9" hidden="1"/>
    <cellStyle name="Followed Hyperlink" xfId="1809" builtinId="9" hidden="1"/>
    <cellStyle name="Followed Hyperlink" xfId="1811" builtinId="9" hidden="1"/>
    <cellStyle name="Followed Hyperlink" xfId="1813" builtinId="9" hidden="1"/>
    <cellStyle name="Followed Hyperlink" xfId="1815" builtinId="9" hidden="1"/>
    <cellStyle name="Followed Hyperlink" xfId="1817" builtinId="9" hidden="1"/>
    <cellStyle name="Followed Hyperlink" xfId="1819" builtinId="9" hidden="1"/>
    <cellStyle name="Followed Hyperlink" xfId="1821" builtinId="9" hidden="1"/>
    <cellStyle name="Followed Hyperlink" xfId="1823" builtinId="9" hidden="1"/>
    <cellStyle name="Followed Hyperlink" xfId="1825" builtinId="9" hidden="1"/>
    <cellStyle name="Followed Hyperlink" xfId="1827" builtinId="9" hidden="1"/>
    <cellStyle name="Followed Hyperlink" xfId="1829" builtinId="9" hidden="1"/>
    <cellStyle name="Followed Hyperlink" xfId="1831" builtinId="9" hidden="1"/>
    <cellStyle name="Followed Hyperlink" xfId="1833" builtinId="9" hidden="1"/>
    <cellStyle name="Followed Hyperlink" xfId="1835" builtinId="9" hidden="1"/>
    <cellStyle name="Followed Hyperlink" xfId="1837" builtinId="9" hidden="1"/>
    <cellStyle name="Followed Hyperlink" xfId="1839" builtinId="9" hidden="1"/>
    <cellStyle name="Followed Hyperlink" xfId="1841" builtinId="9" hidden="1"/>
    <cellStyle name="Followed Hyperlink" xfId="1843" builtinId="9" hidden="1"/>
    <cellStyle name="Followed Hyperlink" xfId="1845" builtinId="9" hidden="1"/>
    <cellStyle name="Followed Hyperlink" xfId="1847" builtinId="9" hidden="1"/>
    <cellStyle name="Followed Hyperlink" xfId="1849" builtinId="9" hidden="1"/>
    <cellStyle name="Followed Hyperlink" xfId="1851" builtinId="9" hidden="1"/>
    <cellStyle name="Followed Hyperlink" xfId="1853" builtinId="9" hidden="1"/>
    <cellStyle name="Followed Hyperlink" xfId="1855" builtinId="9" hidden="1"/>
    <cellStyle name="Followed Hyperlink" xfId="1857" builtinId="9" hidden="1"/>
    <cellStyle name="Followed Hyperlink" xfId="1859" builtinId="9" hidden="1"/>
    <cellStyle name="Followed Hyperlink" xfId="1861" builtinId="9" hidden="1"/>
    <cellStyle name="Followed Hyperlink" xfId="1863" builtinId="9" hidden="1"/>
    <cellStyle name="Followed Hyperlink" xfId="1865" builtinId="9" hidden="1"/>
    <cellStyle name="Followed Hyperlink" xfId="1867" builtinId="9" hidden="1"/>
    <cellStyle name="Followed Hyperlink" xfId="1869" builtinId="9" hidden="1"/>
    <cellStyle name="Followed Hyperlink" xfId="1871" builtinId="9" hidden="1"/>
    <cellStyle name="Followed Hyperlink" xfId="1873" builtinId="9" hidden="1"/>
    <cellStyle name="Followed Hyperlink" xfId="1875" builtinId="9" hidden="1"/>
    <cellStyle name="Followed Hyperlink" xfId="1877" builtinId="9" hidden="1"/>
    <cellStyle name="Followed Hyperlink" xfId="1879" builtinId="9" hidden="1"/>
    <cellStyle name="Followed Hyperlink" xfId="1881" builtinId="9" hidden="1"/>
    <cellStyle name="Followed Hyperlink" xfId="1883" builtinId="9" hidden="1"/>
    <cellStyle name="Followed Hyperlink" xfId="1885" builtinId="9" hidden="1"/>
    <cellStyle name="Followed Hyperlink" xfId="1887" builtinId="9" hidden="1"/>
    <cellStyle name="Followed Hyperlink" xfId="1889" builtinId="9" hidden="1"/>
    <cellStyle name="Followed Hyperlink" xfId="1891" builtinId="9" hidden="1"/>
    <cellStyle name="Followed Hyperlink" xfId="1893" builtinId="9" hidden="1"/>
    <cellStyle name="Followed Hyperlink" xfId="1895" builtinId="9" hidden="1"/>
    <cellStyle name="Followed Hyperlink" xfId="1897" builtinId="9" hidden="1"/>
    <cellStyle name="Followed Hyperlink" xfId="1899" builtinId="9" hidden="1"/>
    <cellStyle name="Followed Hyperlink" xfId="1901" builtinId="9" hidden="1"/>
    <cellStyle name="Followed Hyperlink" xfId="1903" builtinId="9" hidden="1"/>
    <cellStyle name="Followed Hyperlink" xfId="1905" builtinId="9" hidden="1"/>
    <cellStyle name="Followed Hyperlink" xfId="1907" builtinId="9" hidden="1"/>
    <cellStyle name="Followed Hyperlink" xfId="1909" builtinId="9" hidden="1"/>
    <cellStyle name="Followed Hyperlink" xfId="1911" builtinId="9" hidden="1"/>
    <cellStyle name="Followed Hyperlink" xfId="1913" builtinId="9" hidden="1"/>
    <cellStyle name="Followed Hyperlink" xfId="1915" builtinId="9" hidden="1"/>
    <cellStyle name="Followed Hyperlink" xfId="1917" builtinId="9" hidden="1"/>
    <cellStyle name="Followed Hyperlink" xfId="1919" builtinId="9" hidden="1"/>
    <cellStyle name="Followed Hyperlink" xfId="1921" builtinId="9" hidden="1"/>
    <cellStyle name="Followed Hyperlink" xfId="1923" builtinId="9" hidden="1"/>
    <cellStyle name="Followed Hyperlink" xfId="1925" builtinId="9" hidden="1"/>
    <cellStyle name="Followed Hyperlink" xfId="1927" builtinId="9" hidden="1"/>
    <cellStyle name="Followed Hyperlink" xfId="1929" builtinId="9" hidden="1"/>
    <cellStyle name="Followed Hyperlink" xfId="1931" builtinId="9" hidden="1"/>
    <cellStyle name="Followed Hyperlink" xfId="1933" builtinId="9" hidden="1"/>
    <cellStyle name="Followed Hyperlink" xfId="1935" builtinId="9" hidden="1"/>
    <cellStyle name="Followed Hyperlink" xfId="1937" builtinId="9" hidden="1"/>
    <cellStyle name="Followed Hyperlink" xfId="1939" builtinId="9" hidden="1"/>
    <cellStyle name="Followed Hyperlink" xfId="1941" builtinId="9" hidden="1"/>
    <cellStyle name="Followed Hyperlink" xfId="1943" builtinId="9" hidden="1"/>
    <cellStyle name="Followed Hyperlink" xfId="1945" builtinId="9" hidden="1"/>
    <cellStyle name="Followed Hyperlink" xfId="1947" builtinId="9" hidden="1"/>
    <cellStyle name="Followed Hyperlink" xfId="1949" builtinId="9" hidden="1"/>
    <cellStyle name="Followed Hyperlink" xfId="1951" builtinId="9" hidden="1"/>
    <cellStyle name="Followed Hyperlink" xfId="1953" builtinId="9" hidden="1"/>
    <cellStyle name="Followed Hyperlink" xfId="1955" builtinId="9" hidden="1"/>
    <cellStyle name="Followed Hyperlink" xfId="1957" builtinId="9" hidden="1"/>
    <cellStyle name="Followed Hyperlink" xfId="1959" builtinId="9" hidden="1"/>
    <cellStyle name="Followed Hyperlink" xfId="1961" builtinId="9" hidden="1"/>
    <cellStyle name="Followed Hyperlink" xfId="1963" builtinId="9" hidden="1"/>
    <cellStyle name="Followed Hyperlink" xfId="1965" builtinId="9" hidden="1"/>
    <cellStyle name="Followed Hyperlink" xfId="1967" builtinId="9" hidden="1"/>
    <cellStyle name="Followed Hyperlink" xfId="1969" builtinId="9" hidden="1"/>
    <cellStyle name="Followed Hyperlink" xfId="1971" builtinId="9" hidden="1"/>
    <cellStyle name="Followed Hyperlink" xfId="1973" builtinId="9" hidden="1"/>
    <cellStyle name="Followed Hyperlink" xfId="1975" builtinId="9" hidden="1"/>
    <cellStyle name="Followed Hyperlink" xfId="1977" builtinId="9" hidden="1"/>
    <cellStyle name="Followed Hyperlink" xfId="1979" builtinId="9" hidden="1"/>
    <cellStyle name="Followed Hyperlink" xfId="1981" builtinId="9" hidden="1"/>
    <cellStyle name="Followed Hyperlink" xfId="1983" builtinId="9" hidden="1"/>
    <cellStyle name="Followed Hyperlink" xfId="1985" builtinId="9" hidden="1"/>
    <cellStyle name="Followed Hyperlink" xfId="1987" builtinId="9" hidden="1"/>
    <cellStyle name="Followed Hyperlink" xfId="1989" builtinId="9" hidden="1"/>
    <cellStyle name="Followed Hyperlink" xfId="1991" builtinId="9" hidden="1"/>
    <cellStyle name="Followed Hyperlink" xfId="1993" builtinId="9" hidden="1"/>
    <cellStyle name="Followed Hyperlink" xfId="1995" builtinId="9" hidden="1"/>
    <cellStyle name="Followed Hyperlink" xfId="1997" builtinId="9" hidden="1"/>
    <cellStyle name="Followed Hyperlink" xfId="1999" builtinId="9" hidden="1"/>
    <cellStyle name="Followed Hyperlink" xfId="2001" builtinId="9" hidden="1"/>
    <cellStyle name="Followed Hyperlink" xfId="2003" builtinId="9" hidden="1"/>
    <cellStyle name="Followed Hyperlink" xfId="2005" builtinId="9" hidden="1"/>
    <cellStyle name="Followed Hyperlink" xfId="2007" builtinId="9" hidden="1"/>
    <cellStyle name="Followed Hyperlink" xfId="2009" builtinId="9" hidden="1"/>
    <cellStyle name="Followed Hyperlink" xfId="2011" builtinId="9" hidden="1"/>
    <cellStyle name="Followed Hyperlink" xfId="2013" builtinId="9" hidden="1"/>
    <cellStyle name="Followed Hyperlink" xfId="2015" builtinId="9" hidden="1"/>
    <cellStyle name="Followed Hyperlink" xfId="2017" builtinId="9" hidden="1"/>
    <cellStyle name="Followed Hyperlink" xfId="2019" builtinId="9" hidden="1"/>
    <cellStyle name="Followed Hyperlink" xfId="2021" builtinId="9" hidden="1"/>
    <cellStyle name="Followed Hyperlink" xfId="2023" builtinId="9" hidden="1"/>
    <cellStyle name="Followed Hyperlink" xfId="2025" builtinId="9" hidden="1"/>
    <cellStyle name="Followed Hyperlink" xfId="2027" builtinId="9" hidden="1"/>
    <cellStyle name="Followed Hyperlink" xfId="2029" builtinId="9" hidden="1"/>
    <cellStyle name="Followed Hyperlink" xfId="2031" builtinId="9" hidden="1"/>
    <cellStyle name="Followed Hyperlink" xfId="2033" builtinId="9" hidden="1"/>
    <cellStyle name="Followed Hyperlink" xfId="2035" builtinId="9" hidden="1"/>
    <cellStyle name="Followed Hyperlink" xfId="2037" builtinId="9" hidden="1"/>
    <cellStyle name="Followed Hyperlink" xfId="2039" builtinId="9" hidden="1"/>
    <cellStyle name="Followed Hyperlink" xfId="2041" builtinId="9" hidden="1"/>
    <cellStyle name="Followed Hyperlink" xfId="2043" builtinId="9" hidden="1"/>
    <cellStyle name="Followed Hyperlink" xfId="2045" builtinId="9" hidden="1"/>
    <cellStyle name="Followed Hyperlink" xfId="2047" builtinId="9" hidden="1"/>
    <cellStyle name="Followed Hyperlink" xfId="2049" builtinId="9" hidden="1"/>
    <cellStyle name="Followed Hyperlink" xfId="2051" builtinId="9" hidden="1"/>
    <cellStyle name="Followed Hyperlink" xfId="2053" builtinId="9" hidden="1"/>
    <cellStyle name="Followed Hyperlink" xfId="2055" builtinId="9" hidden="1"/>
    <cellStyle name="Followed Hyperlink" xfId="2057" builtinId="9" hidden="1"/>
    <cellStyle name="Followed Hyperlink" xfId="2059" builtinId="9" hidden="1"/>
    <cellStyle name="Followed Hyperlink" xfId="2061" builtinId="9" hidden="1"/>
    <cellStyle name="Followed Hyperlink" xfId="2063" builtinId="9" hidden="1"/>
    <cellStyle name="Followed Hyperlink" xfId="2065" builtinId="9" hidden="1"/>
    <cellStyle name="Followed Hyperlink" xfId="2067" builtinId="9" hidden="1"/>
    <cellStyle name="Followed Hyperlink" xfId="2069" builtinId="9" hidden="1"/>
    <cellStyle name="Followed Hyperlink" xfId="2071" builtinId="9" hidden="1"/>
    <cellStyle name="Followed Hyperlink" xfId="2073" builtinId="9" hidden="1"/>
    <cellStyle name="Followed Hyperlink" xfId="2075" builtinId="9" hidden="1"/>
    <cellStyle name="Followed Hyperlink" xfId="2077" builtinId="9" hidden="1"/>
    <cellStyle name="Followed Hyperlink" xfId="2079" builtinId="9" hidden="1"/>
    <cellStyle name="Followed Hyperlink" xfId="2081" builtinId="9" hidden="1"/>
    <cellStyle name="Followed Hyperlink" xfId="2083" builtinId="9" hidden="1"/>
    <cellStyle name="Followed Hyperlink" xfId="2085" builtinId="9" hidden="1"/>
    <cellStyle name="Followed Hyperlink" xfId="2087" builtinId="9" hidden="1"/>
    <cellStyle name="Followed Hyperlink" xfId="2089" builtinId="9" hidden="1"/>
    <cellStyle name="Followed Hyperlink" xfId="2091" builtinId="9" hidden="1"/>
    <cellStyle name="Followed Hyperlink" xfId="2093" builtinId="9" hidden="1"/>
    <cellStyle name="Followed Hyperlink" xfId="2095" builtinId="9" hidden="1"/>
    <cellStyle name="Followed Hyperlink" xfId="2097" builtinId="9" hidden="1"/>
    <cellStyle name="Followed Hyperlink" xfId="2099" builtinId="9" hidden="1"/>
    <cellStyle name="Followed Hyperlink" xfId="2101" builtinId="9" hidden="1"/>
    <cellStyle name="Followed Hyperlink" xfId="2103" builtinId="9" hidden="1"/>
    <cellStyle name="Followed Hyperlink" xfId="2105" builtinId="9" hidden="1"/>
    <cellStyle name="Followed Hyperlink" xfId="2107" builtinId="9" hidden="1"/>
    <cellStyle name="Followed Hyperlink" xfId="2109" builtinId="9" hidden="1"/>
    <cellStyle name="Followed Hyperlink" xfId="2111" builtinId="9" hidden="1"/>
    <cellStyle name="Followed Hyperlink" xfId="2113" builtinId="9" hidden="1"/>
    <cellStyle name="Followed Hyperlink" xfId="2115" builtinId="9" hidden="1"/>
    <cellStyle name="Followed Hyperlink" xfId="2117" builtinId="9" hidden="1"/>
    <cellStyle name="Followed Hyperlink" xfId="2119" builtinId="9" hidden="1"/>
    <cellStyle name="Followed Hyperlink" xfId="2121" builtinId="9" hidden="1"/>
    <cellStyle name="Followed Hyperlink" xfId="2123" builtinId="9" hidden="1"/>
    <cellStyle name="Followed Hyperlink" xfId="2125" builtinId="9" hidden="1"/>
    <cellStyle name="Followed Hyperlink" xfId="2127" builtinId="9" hidden="1"/>
    <cellStyle name="Followed Hyperlink" xfId="2129" builtinId="9" hidden="1"/>
    <cellStyle name="Followed Hyperlink" xfId="2131" builtinId="9" hidden="1"/>
    <cellStyle name="Followed Hyperlink" xfId="2133" builtinId="9" hidden="1"/>
    <cellStyle name="Followed Hyperlink" xfId="2135" builtinId="9" hidden="1"/>
    <cellStyle name="Followed Hyperlink" xfId="2137" builtinId="9" hidden="1"/>
    <cellStyle name="Followed Hyperlink" xfId="2139" builtinId="9" hidden="1"/>
    <cellStyle name="Followed Hyperlink" xfId="2141" builtinId="9" hidden="1"/>
    <cellStyle name="Followed Hyperlink" xfId="2143" builtinId="9" hidden="1"/>
    <cellStyle name="Followed Hyperlink" xfId="2145" builtinId="9" hidden="1"/>
    <cellStyle name="Followed Hyperlink" xfId="2147" builtinId="9" hidden="1"/>
    <cellStyle name="Followed Hyperlink" xfId="2149" builtinId="9" hidden="1"/>
    <cellStyle name="Followed Hyperlink" xfId="2151" builtinId="9" hidden="1"/>
    <cellStyle name="Followed Hyperlink" xfId="2153" builtinId="9" hidden="1"/>
    <cellStyle name="Followed Hyperlink" xfId="2155" builtinId="9" hidden="1"/>
    <cellStyle name="Followed Hyperlink" xfId="2157" builtinId="9" hidden="1"/>
    <cellStyle name="Followed Hyperlink" xfId="2159" builtinId="9" hidden="1"/>
    <cellStyle name="Followed Hyperlink" xfId="2161" builtinId="9" hidden="1"/>
    <cellStyle name="Followed Hyperlink" xfId="2163" builtinId="9" hidden="1"/>
    <cellStyle name="Followed Hyperlink" xfId="2165" builtinId="9" hidden="1"/>
    <cellStyle name="Followed Hyperlink" xfId="2167" builtinId="9" hidden="1"/>
    <cellStyle name="Followed Hyperlink" xfId="2169" builtinId="9" hidden="1"/>
    <cellStyle name="Followed Hyperlink" xfId="2171" builtinId="9" hidden="1"/>
    <cellStyle name="Followed Hyperlink" xfId="2173" builtinId="9" hidden="1"/>
    <cellStyle name="Followed Hyperlink" xfId="2175" builtinId="9" hidden="1"/>
    <cellStyle name="Followed Hyperlink" xfId="2177" builtinId="9" hidden="1"/>
    <cellStyle name="Followed Hyperlink" xfId="2179" builtinId="9" hidden="1"/>
    <cellStyle name="Followed Hyperlink" xfId="2181" builtinId="9" hidden="1"/>
    <cellStyle name="Followed Hyperlink" xfId="2183" builtinId="9" hidden="1"/>
    <cellStyle name="Followed Hyperlink" xfId="2185" builtinId="9" hidden="1"/>
    <cellStyle name="Followed Hyperlink" xfId="2187" builtinId="9" hidden="1"/>
    <cellStyle name="Followed Hyperlink" xfId="2189" builtinId="9" hidden="1"/>
    <cellStyle name="Followed Hyperlink" xfId="2191" builtinId="9" hidden="1"/>
    <cellStyle name="Followed Hyperlink" xfId="2193" builtinId="9" hidden="1"/>
    <cellStyle name="Followed Hyperlink" xfId="2195" builtinId="9" hidden="1"/>
    <cellStyle name="Followed Hyperlink" xfId="2197" builtinId="9" hidden="1"/>
    <cellStyle name="Followed Hyperlink" xfId="2199" builtinId="9" hidden="1"/>
    <cellStyle name="Followed Hyperlink" xfId="2201" builtinId="9" hidden="1"/>
    <cellStyle name="Followed Hyperlink" xfId="2203" builtinId="9" hidden="1"/>
    <cellStyle name="Followed Hyperlink" xfId="2205" builtinId="9" hidden="1"/>
    <cellStyle name="Followed Hyperlink" xfId="2207" builtinId="9" hidden="1"/>
    <cellStyle name="Followed Hyperlink" xfId="2209" builtinId="9" hidden="1"/>
    <cellStyle name="Followed Hyperlink" xfId="2211" builtinId="9" hidden="1"/>
    <cellStyle name="Followed Hyperlink" xfId="2213" builtinId="9" hidden="1"/>
    <cellStyle name="Followed Hyperlink" xfId="2215" builtinId="9" hidden="1"/>
    <cellStyle name="Followed Hyperlink" xfId="2217" builtinId="9" hidden="1"/>
    <cellStyle name="Followed Hyperlink" xfId="2219" builtinId="9" hidden="1"/>
    <cellStyle name="Followed Hyperlink" xfId="2221" builtinId="9" hidden="1"/>
    <cellStyle name="Followed Hyperlink" xfId="2223" builtinId="9" hidden="1"/>
    <cellStyle name="Followed Hyperlink" xfId="2225" builtinId="9" hidden="1"/>
    <cellStyle name="Followed Hyperlink" xfId="2227" builtinId="9" hidden="1"/>
    <cellStyle name="Followed Hyperlink" xfId="2229" builtinId="9" hidden="1"/>
    <cellStyle name="Followed Hyperlink" xfId="2231" builtinId="9" hidden="1"/>
    <cellStyle name="Followed Hyperlink" xfId="2233" builtinId="9" hidden="1"/>
    <cellStyle name="Followed Hyperlink" xfId="2235" builtinId="9" hidden="1"/>
    <cellStyle name="Followed Hyperlink" xfId="2237" builtinId="9" hidden="1"/>
    <cellStyle name="Followed Hyperlink" xfId="2239" builtinId="9" hidden="1"/>
    <cellStyle name="Followed Hyperlink" xfId="2241" builtinId="9" hidden="1"/>
    <cellStyle name="Followed Hyperlink" xfId="2243" builtinId="9" hidden="1"/>
    <cellStyle name="Followed Hyperlink" xfId="2245" builtinId="9" hidden="1"/>
    <cellStyle name="Followed Hyperlink" xfId="2247" builtinId="9" hidden="1"/>
    <cellStyle name="Followed Hyperlink" xfId="2249" builtinId="9" hidden="1"/>
    <cellStyle name="Followed Hyperlink" xfId="2251" builtinId="9" hidden="1"/>
    <cellStyle name="Followed Hyperlink" xfId="2253" builtinId="9" hidden="1"/>
    <cellStyle name="Followed Hyperlink" xfId="2255" builtinId="9" hidden="1"/>
    <cellStyle name="Followed Hyperlink" xfId="2257" builtinId="9" hidden="1"/>
    <cellStyle name="Followed Hyperlink" xfId="2259" builtinId="9" hidden="1"/>
    <cellStyle name="Followed Hyperlink" xfId="2261" builtinId="9" hidden="1"/>
    <cellStyle name="Followed Hyperlink" xfId="2263" builtinId="9" hidden="1"/>
    <cellStyle name="Followed Hyperlink" xfId="2265" builtinId="9" hidden="1"/>
    <cellStyle name="Followed Hyperlink" xfId="2267" builtinId="9" hidden="1"/>
    <cellStyle name="Followed Hyperlink" xfId="2269" builtinId="9" hidden="1"/>
    <cellStyle name="Followed Hyperlink" xfId="2271" builtinId="9" hidden="1"/>
    <cellStyle name="Followed Hyperlink" xfId="2273" builtinId="9" hidden="1"/>
    <cellStyle name="Followed Hyperlink" xfId="2275" builtinId="9" hidden="1"/>
    <cellStyle name="Followed Hyperlink" xfId="2277" builtinId="9" hidden="1"/>
    <cellStyle name="Followed Hyperlink" xfId="2279" builtinId="9" hidden="1"/>
    <cellStyle name="Followed Hyperlink" xfId="2281" builtinId="9" hidden="1"/>
    <cellStyle name="Followed Hyperlink" xfId="2283" builtinId="9" hidden="1"/>
    <cellStyle name="Followed Hyperlink" xfId="2285" builtinId="9" hidden="1"/>
    <cellStyle name="Followed Hyperlink" xfId="2287" builtinId="9" hidden="1"/>
    <cellStyle name="Followed Hyperlink" xfId="2289" builtinId="9" hidden="1"/>
    <cellStyle name="Followed Hyperlink" xfId="2291" builtinId="9" hidden="1"/>
    <cellStyle name="Followed Hyperlink" xfId="2293" builtinId="9" hidden="1"/>
    <cellStyle name="Followed Hyperlink" xfId="2295" builtinId="9" hidden="1"/>
    <cellStyle name="Followed Hyperlink" xfId="2297" builtinId="9" hidden="1"/>
    <cellStyle name="Followed Hyperlink" xfId="2299" builtinId="9" hidden="1"/>
    <cellStyle name="Followed Hyperlink" xfId="2301" builtinId="9" hidden="1"/>
    <cellStyle name="Followed Hyperlink" xfId="2303" builtinId="9" hidden="1"/>
    <cellStyle name="Followed Hyperlink" xfId="2305" builtinId="9" hidden="1"/>
    <cellStyle name="Followed Hyperlink" xfId="2307" builtinId="9" hidden="1"/>
    <cellStyle name="Followed Hyperlink" xfId="2309" builtinId="9" hidden="1"/>
    <cellStyle name="Followed Hyperlink" xfId="2311" builtinId="9" hidden="1"/>
    <cellStyle name="Followed Hyperlink" xfId="2313" builtinId="9" hidden="1"/>
    <cellStyle name="Followed Hyperlink" xfId="2315" builtinId="9" hidden="1"/>
    <cellStyle name="Followed Hyperlink" xfId="2317" builtinId="9" hidden="1"/>
    <cellStyle name="Followed Hyperlink" xfId="2319" builtinId="9" hidden="1"/>
    <cellStyle name="Followed Hyperlink" xfId="2321" builtinId="9" hidden="1"/>
    <cellStyle name="Followed Hyperlink" xfId="2323" builtinId="9" hidden="1"/>
    <cellStyle name="Followed Hyperlink" xfId="2325" builtinId="9" hidden="1"/>
    <cellStyle name="Followed Hyperlink" xfId="2327" builtinId="9" hidden="1"/>
    <cellStyle name="Followed Hyperlink" xfId="2329" builtinId="9" hidden="1"/>
    <cellStyle name="Followed Hyperlink" xfId="2331" builtinId="9" hidden="1"/>
    <cellStyle name="Followed Hyperlink" xfId="2333" builtinId="9" hidden="1"/>
    <cellStyle name="Followed Hyperlink" xfId="2335" builtinId="9" hidden="1"/>
    <cellStyle name="Followed Hyperlink" xfId="2337" builtinId="9" hidden="1"/>
    <cellStyle name="Followed Hyperlink" xfId="2339" builtinId="9" hidden="1"/>
    <cellStyle name="Followed Hyperlink" xfId="2341" builtinId="9" hidden="1"/>
    <cellStyle name="Followed Hyperlink" xfId="2343" builtinId="9" hidden="1"/>
    <cellStyle name="Followed Hyperlink" xfId="2345" builtinId="9" hidden="1"/>
    <cellStyle name="Followed Hyperlink" xfId="2347" builtinId="9" hidden="1"/>
    <cellStyle name="Followed Hyperlink" xfId="2349" builtinId="9" hidden="1"/>
    <cellStyle name="Followed Hyperlink" xfId="2351" builtinId="9" hidden="1"/>
    <cellStyle name="Followed Hyperlink" xfId="2353" builtinId="9" hidden="1"/>
    <cellStyle name="Followed Hyperlink" xfId="2355" builtinId="9" hidden="1"/>
    <cellStyle name="Followed Hyperlink" xfId="2357" builtinId="9" hidden="1"/>
    <cellStyle name="Followed Hyperlink" xfId="2359" builtinId="9" hidden="1"/>
    <cellStyle name="Followed Hyperlink" xfId="2361" builtinId="9" hidden="1"/>
    <cellStyle name="Followed Hyperlink" xfId="2363" builtinId="9" hidden="1"/>
    <cellStyle name="Followed Hyperlink" xfId="2365" builtinId="9" hidden="1"/>
    <cellStyle name="Followed Hyperlink" xfId="2367" builtinId="9" hidden="1"/>
    <cellStyle name="Followed Hyperlink" xfId="2369" builtinId="9" hidden="1"/>
    <cellStyle name="Followed Hyperlink" xfId="2371" builtinId="9" hidden="1"/>
    <cellStyle name="Followed Hyperlink" xfId="2373" builtinId="9" hidden="1"/>
    <cellStyle name="Followed Hyperlink" xfId="2375" builtinId="9" hidden="1"/>
    <cellStyle name="Followed Hyperlink" xfId="2377" builtinId="9" hidden="1"/>
    <cellStyle name="Followed Hyperlink" xfId="2379" builtinId="9" hidden="1"/>
    <cellStyle name="Followed Hyperlink" xfId="2381" builtinId="9" hidden="1"/>
    <cellStyle name="Followed Hyperlink" xfId="2383" builtinId="9" hidden="1"/>
    <cellStyle name="Followed Hyperlink" xfId="2385" builtinId="9" hidden="1"/>
    <cellStyle name="Followed Hyperlink" xfId="2387" builtinId="9" hidden="1"/>
    <cellStyle name="Followed Hyperlink" xfId="2389" builtinId="9" hidden="1"/>
    <cellStyle name="Followed Hyperlink" xfId="2391" builtinId="9" hidden="1"/>
    <cellStyle name="Followed Hyperlink" xfId="2393" builtinId="9" hidden="1"/>
    <cellStyle name="Followed Hyperlink" xfId="2395" builtinId="9" hidden="1"/>
    <cellStyle name="Followed Hyperlink" xfId="2397" builtinId="9" hidden="1"/>
    <cellStyle name="Followed Hyperlink" xfId="2399" builtinId="9" hidden="1"/>
    <cellStyle name="Followed Hyperlink" xfId="2401" builtinId="9" hidden="1"/>
    <cellStyle name="Followed Hyperlink" xfId="2403" builtinId="9" hidden="1"/>
    <cellStyle name="Followed Hyperlink" xfId="2405" builtinId="9" hidden="1"/>
    <cellStyle name="Followed Hyperlink" xfId="2407" builtinId="9" hidden="1"/>
    <cellStyle name="Followed Hyperlink" xfId="2409" builtinId="9" hidden="1"/>
    <cellStyle name="Followed Hyperlink" xfId="2411" builtinId="9" hidden="1"/>
    <cellStyle name="Followed Hyperlink" xfId="2413" builtinId="9" hidden="1"/>
    <cellStyle name="Followed Hyperlink" xfId="2415" builtinId="9" hidden="1"/>
    <cellStyle name="Followed Hyperlink" xfId="2417" builtinId="9" hidden="1"/>
    <cellStyle name="Followed Hyperlink" xfId="2419" builtinId="9" hidden="1"/>
    <cellStyle name="Followed Hyperlink" xfId="2421" builtinId="9" hidden="1"/>
    <cellStyle name="Followed Hyperlink" xfId="2423" builtinId="9" hidden="1"/>
    <cellStyle name="Followed Hyperlink" xfId="2425" builtinId="9" hidden="1"/>
    <cellStyle name="Followed Hyperlink" xfId="2427" builtinId="9" hidden="1"/>
    <cellStyle name="Followed Hyperlink" xfId="2429" builtinId="9" hidden="1"/>
    <cellStyle name="Followed Hyperlink" xfId="2431" builtinId="9" hidden="1"/>
    <cellStyle name="Followed Hyperlink" xfId="2433" builtinId="9" hidden="1"/>
    <cellStyle name="Followed Hyperlink" xfId="2435" builtinId="9" hidden="1"/>
    <cellStyle name="Followed Hyperlink" xfId="2437" builtinId="9" hidden="1"/>
    <cellStyle name="Followed Hyperlink" xfId="2439" builtinId="9" hidden="1"/>
    <cellStyle name="Followed Hyperlink" xfId="2441" builtinId="9" hidden="1"/>
    <cellStyle name="Followed Hyperlink" xfId="2443" builtinId="9" hidden="1"/>
    <cellStyle name="Followed Hyperlink" xfId="2445" builtinId="9" hidden="1"/>
    <cellStyle name="Followed Hyperlink" xfId="2447" builtinId="9" hidden="1"/>
    <cellStyle name="Followed Hyperlink" xfId="2449" builtinId="9" hidden="1"/>
    <cellStyle name="Followed Hyperlink" xfId="2451" builtinId="9" hidden="1"/>
    <cellStyle name="Followed Hyperlink" xfId="2453" builtinId="9" hidden="1"/>
    <cellStyle name="Followed Hyperlink" xfId="2455" builtinId="9" hidden="1"/>
    <cellStyle name="Followed Hyperlink" xfId="2457" builtinId="9" hidden="1"/>
    <cellStyle name="Followed Hyperlink" xfId="2459" builtinId="9" hidden="1"/>
    <cellStyle name="Followed Hyperlink" xfId="2461" builtinId="9" hidden="1"/>
    <cellStyle name="Followed Hyperlink" xfId="2463" builtinId="9" hidden="1"/>
    <cellStyle name="Followed Hyperlink" xfId="2465" builtinId="9" hidden="1"/>
    <cellStyle name="Followed Hyperlink" xfId="2467" builtinId="9" hidden="1"/>
    <cellStyle name="Followed Hyperlink" xfId="1237" builtinId="9" hidden="1"/>
    <cellStyle name="Followed Hyperlink" xfId="2473" builtinId="9" hidden="1"/>
    <cellStyle name="Followed Hyperlink" xfId="2475" builtinId="9" hidden="1"/>
    <cellStyle name="Followed Hyperlink" xfId="2477" builtinId="9" hidden="1"/>
    <cellStyle name="Followed Hyperlink" xfId="2479" builtinId="9" hidden="1"/>
    <cellStyle name="Followed Hyperlink" xfId="2481" builtinId="9" hidden="1"/>
    <cellStyle name="Followed Hyperlink" xfId="2483" builtinId="9" hidden="1"/>
    <cellStyle name="Followed Hyperlink" xfId="2485" builtinId="9" hidden="1"/>
    <cellStyle name="Followed Hyperlink" xfId="2487" builtinId="9" hidden="1"/>
    <cellStyle name="Followed Hyperlink" xfId="2489" builtinId="9" hidden="1"/>
    <cellStyle name="Followed Hyperlink" xfId="2491" builtinId="9" hidden="1"/>
    <cellStyle name="Followed Hyperlink" xfId="2493" builtinId="9" hidden="1"/>
    <cellStyle name="Followed Hyperlink" xfId="2495" builtinId="9" hidden="1"/>
    <cellStyle name="Followed Hyperlink" xfId="2497" builtinId="9" hidden="1"/>
    <cellStyle name="Followed Hyperlink" xfId="2499" builtinId="9" hidden="1"/>
    <cellStyle name="Followed Hyperlink" xfId="2501" builtinId="9" hidden="1"/>
    <cellStyle name="Followed Hyperlink" xfId="2503" builtinId="9" hidden="1"/>
    <cellStyle name="Followed Hyperlink" xfId="2505" builtinId="9" hidden="1"/>
    <cellStyle name="Followed Hyperlink" xfId="2507" builtinId="9" hidden="1"/>
    <cellStyle name="Followed Hyperlink" xfId="2509" builtinId="9" hidden="1"/>
    <cellStyle name="Followed Hyperlink" xfId="2511" builtinId="9" hidden="1"/>
    <cellStyle name="Followed Hyperlink" xfId="2513" builtinId="9" hidden="1"/>
    <cellStyle name="Followed Hyperlink" xfId="2515" builtinId="9" hidden="1"/>
    <cellStyle name="Followed Hyperlink" xfId="2517" builtinId="9" hidden="1"/>
    <cellStyle name="Followed Hyperlink" xfId="2519" builtinId="9" hidden="1"/>
    <cellStyle name="Followed Hyperlink" xfId="2521" builtinId="9" hidden="1"/>
    <cellStyle name="Followed Hyperlink" xfId="2523" builtinId="9" hidden="1"/>
    <cellStyle name="Followed Hyperlink" xfId="2525" builtinId="9" hidden="1"/>
    <cellStyle name="Followed Hyperlink" xfId="2527" builtinId="9" hidden="1"/>
    <cellStyle name="Followed Hyperlink" xfId="2529" builtinId="9" hidden="1"/>
    <cellStyle name="Followed Hyperlink" xfId="2531" builtinId="9" hidden="1"/>
    <cellStyle name="Followed Hyperlink" xfId="2533" builtinId="9" hidden="1"/>
    <cellStyle name="Followed Hyperlink" xfId="2535" builtinId="9" hidden="1"/>
    <cellStyle name="Followed Hyperlink" xfId="2537" builtinId="9" hidden="1"/>
    <cellStyle name="Followed Hyperlink" xfId="2539" builtinId="9" hidden="1"/>
    <cellStyle name="Followed Hyperlink" xfId="2541" builtinId="9" hidden="1"/>
    <cellStyle name="Followed Hyperlink" xfId="2543" builtinId="9" hidden="1"/>
    <cellStyle name="Followed Hyperlink" xfId="2545" builtinId="9" hidden="1"/>
    <cellStyle name="Followed Hyperlink" xfId="2547" builtinId="9" hidden="1"/>
    <cellStyle name="Followed Hyperlink" xfId="2549" builtinId="9" hidden="1"/>
    <cellStyle name="Followed Hyperlink" xfId="2551" builtinId="9" hidden="1"/>
    <cellStyle name="Followed Hyperlink" xfId="2553" builtinId="9" hidden="1"/>
    <cellStyle name="Followed Hyperlink" xfId="2555" builtinId="9" hidden="1"/>
    <cellStyle name="Followed Hyperlink" xfId="2557" builtinId="9" hidden="1"/>
    <cellStyle name="Followed Hyperlink" xfId="2559" builtinId="9" hidden="1"/>
    <cellStyle name="Followed Hyperlink" xfId="2561" builtinId="9" hidden="1"/>
    <cellStyle name="Followed Hyperlink" xfId="2563" builtinId="9" hidden="1"/>
    <cellStyle name="Followed Hyperlink" xfId="2565" builtinId="9" hidden="1"/>
    <cellStyle name="Followed Hyperlink" xfId="2567" builtinId="9" hidden="1"/>
    <cellStyle name="Followed Hyperlink" xfId="2569" builtinId="9" hidden="1"/>
    <cellStyle name="Followed Hyperlink" xfId="2571" builtinId="9" hidden="1"/>
    <cellStyle name="Followed Hyperlink" xfId="2573" builtinId="9" hidden="1"/>
    <cellStyle name="Followed Hyperlink" xfId="2575" builtinId="9" hidden="1"/>
    <cellStyle name="Followed Hyperlink" xfId="2577" builtinId="9" hidden="1"/>
    <cellStyle name="Followed Hyperlink" xfId="2579" builtinId="9" hidden="1"/>
    <cellStyle name="Followed Hyperlink" xfId="2581" builtinId="9" hidden="1"/>
    <cellStyle name="Followed Hyperlink" xfId="2583" builtinId="9" hidden="1"/>
    <cellStyle name="Followed Hyperlink" xfId="2585" builtinId="9" hidden="1"/>
    <cellStyle name="Followed Hyperlink" xfId="2587" builtinId="9" hidden="1"/>
    <cellStyle name="Followed Hyperlink" xfId="2589" builtinId="9" hidden="1"/>
    <cellStyle name="Followed Hyperlink" xfId="2591" builtinId="9" hidden="1"/>
    <cellStyle name="Followed Hyperlink" xfId="2593" builtinId="9" hidden="1"/>
    <cellStyle name="Followed Hyperlink" xfId="2595" builtinId="9" hidden="1"/>
    <cellStyle name="Followed Hyperlink" xfId="2597" builtinId="9" hidden="1"/>
    <cellStyle name="Followed Hyperlink" xfId="2599" builtinId="9" hidden="1"/>
    <cellStyle name="Followed Hyperlink" xfId="2601" builtinId="9" hidden="1"/>
    <cellStyle name="Followed Hyperlink" xfId="2603" builtinId="9" hidden="1"/>
    <cellStyle name="Followed Hyperlink" xfId="2605" builtinId="9" hidden="1"/>
    <cellStyle name="Followed Hyperlink" xfId="2607" builtinId="9" hidden="1"/>
    <cellStyle name="Followed Hyperlink" xfId="2609" builtinId="9" hidden="1"/>
    <cellStyle name="Followed Hyperlink" xfId="2611" builtinId="9" hidden="1"/>
    <cellStyle name="Followed Hyperlink" xfId="2613" builtinId="9" hidden="1"/>
    <cellStyle name="Followed Hyperlink" xfId="2615" builtinId="9" hidden="1"/>
    <cellStyle name="Followed Hyperlink" xfId="2617" builtinId="9" hidden="1"/>
    <cellStyle name="Followed Hyperlink" xfId="2619" builtinId="9" hidden="1"/>
    <cellStyle name="Followed Hyperlink" xfId="2621" builtinId="9" hidden="1"/>
    <cellStyle name="Followed Hyperlink" xfId="2623" builtinId="9" hidden="1"/>
    <cellStyle name="Followed Hyperlink" xfId="2625" builtinId="9" hidden="1"/>
    <cellStyle name="Followed Hyperlink" xfId="2627" builtinId="9" hidden="1"/>
    <cellStyle name="Followed Hyperlink" xfId="2629" builtinId="9" hidden="1"/>
    <cellStyle name="Followed Hyperlink" xfId="2631" builtinId="9" hidden="1"/>
    <cellStyle name="Followed Hyperlink" xfId="2633" builtinId="9" hidden="1"/>
    <cellStyle name="Followed Hyperlink" xfId="2635" builtinId="9" hidden="1"/>
    <cellStyle name="Followed Hyperlink" xfId="2637" builtinId="9" hidden="1"/>
    <cellStyle name="Followed Hyperlink" xfId="2639" builtinId="9" hidden="1"/>
    <cellStyle name="Followed Hyperlink" xfId="2641" builtinId="9" hidden="1"/>
    <cellStyle name="Followed Hyperlink" xfId="2643" builtinId="9" hidden="1"/>
    <cellStyle name="Followed Hyperlink" xfId="2645" builtinId="9" hidden="1"/>
    <cellStyle name="Followed Hyperlink" xfId="2647" builtinId="9" hidden="1"/>
    <cellStyle name="Followed Hyperlink" xfId="2649" builtinId="9" hidden="1"/>
    <cellStyle name="Followed Hyperlink" xfId="2651" builtinId="9" hidden="1"/>
    <cellStyle name="Followed Hyperlink" xfId="2653" builtinId="9" hidden="1"/>
    <cellStyle name="Followed Hyperlink" xfId="2655" builtinId="9" hidden="1"/>
    <cellStyle name="Followed Hyperlink" xfId="2657" builtinId="9" hidden="1"/>
    <cellStyle name="Followed Hyperlink" xfId="2659" builtinId="9" hidden="1"/>
    <cellStyle name="Followed Hyperlink" xfId="2661" builtinId="9" hidden="1"/>
    <cellStyle name="Followed Hyperlink" xfId="2663" builtinId="9" hidden="1"/>
    <cellStyle name="Followed Hyperlink" xfId="2665" builtinId="9" hidden="1"/>
    <cellStyle name="Followed Hyperlink" xfId="2667" builtinId="9" hidden="1"/>
    <cellStyle name="Followed Hyperlink" xfId="2669" builtinId="9" hidden="1"/>
    <cellStyle name="Followed Hyperlink" xfId="2671" builtinId="9" hidden="1"/>
    <cellStyle name="Followed Hyperlink" xfId="2673" builtinId="9" hidden="1"/>
    <cellStyle name="Followed Hyperlink" xfId="2675" builtinId="9" hidden="1"/>
    <cellStyle name="Followed Hyperlink" xfId="2677" builtinId="9" hidden="1"/>
    <cellStyle name="Followed Hyperlink" xfId="2679" builtinId="9" hidden="1"/>
    <cellStyle name="Followed Hyperlink" xfId="2681" builtinId="9" hidden="1"/>
    <cellStyle name="Followed Hyperlink" xfId="2683" builtinId="9" hidden="1"/>
    <cellStyle name="Followed Hyperlink" xfId="2685" builtinId="9" hidden="1"/>
    <cellStyle name="Followed Hyperlink" xfId="2687" builtinId="9" hidden="1"/>
    <cellStyle name="Followed Hyperlink" xfId="2689" builtinId="9" hidden="1"/>
    <cellStyle name="Followed Hyperlink" xfId="2691" builtinId="9" hidden="1"/>
    <cellStyle name="Followed Hyperlink" xfId="2693" builtinId="9" hidden="1"/>
    <cellStyle name="Followed Hyperlink" xfId="2695" builtinId="9" hidden="1"/>
    <cellStyle name="Followed Hyperlink" xfId="2697" builtinId="9" hidden="1"/>
    <cellStyle name="Followed Hyperlink" xfId="2699" builtinId="9" hidden="1"/>
    <cellStyle name="Followed Hyperlink" xfId="2701" builtinId="9" hidden="1"/>
    <cellStyle name="Followed Hyperlink" xfId="2703" builtinId="9" hidden="1"/>
    <cellStyle name="Followed Hyperlink" xfId="2705" builtinId="9" hidden="1"/>
    <cellStyle name="Followed Hyperlink" xfId="2707" builtinId="9" hidden="1"/>
    <cellStyle name="Followed Hyperlink" xfId="2709" builtinId="9" hidden="1"/>
    <cellStyle name="Followed Hyperlink" xfId="2711" builtinId="9" hidden="1"/>
    <cellStyle name="Followed Hyperlink" xfId="2713" builtinId="9" hidden="1"/>
    <cellStyle name="Followed Hyperlink" xfId="2715" builtinId="9" hidden="1"/>
    <cellStyle name="Followed Hyperlink" xfId="2717" builtinId="9" hidden="1"/>
    <cellStyle name="Followed Hyperlink" xfId="2719" builtinId="9" hidden="1"/>
    <cellStyle name="Followed Hyperlink" xfId="2721" builtinId="9" hidden="1"/>
    <cellStyle name="Followed Hyperlink" xfId="2723" builtinId="9" hidden="1"/>
    <cellStyle name="Followed Hyperlink" xfId="2725" builtinId="9" hidden="1"/>
    <cellStyle name="Followed Hyperlink" xfId="2727" builtinId="9" hidden="1"/>
    <cellStyle name="Followed Hyperlink" xfId="2729" builtinId="9" hidden="1"/>
    <cellStyle name="Followed Hyperlink" xfId="2731" builtinId="9" hidden="1"/>
    <cellStyle name="Followed Hyperlink" xfId="2733" builtinId="9" hidden="1"/>
    <cellStyle name="Followed Hyperlink" xfId="2735" builtinId="9" hidden="1"/>
    <cellStyle name="Followed Hyperlink" xfId="2737" builtinId="9" hidden="1"/>
    <cellStyle name="Followed Hyperlink" xfId="2739" builtinId="9" hidden="1"/>
    <cellStyle name="Followed Hyperlink" xfId="2741" builtinId="9" hidden="1"/>
    <cellStyle name="Followed Hyperlink" xfId="2743" builtinId="9" hidden="1"/>
    <cellStyle name="Followed Hyperlink" xfId="2745" builtinId="9" hidden="1"/>
    <cellStyle name="Followed Hyperlink" xfId="2747" builtinId="9" hidden="1"/>
    <cellStyle name="Followed Hyperlink" xfId="2749" builtinId="9" hidden="1"/>
    <cellStyle name="Followed Hyperlink" xfId="2751" builtinId="9" hidden="1"/>
    <cellStyle name="Followed Hyperlink" xfId="2753" builtinId="9" hidden="1"/>
    <cellStyle name="Followed Hyperlink" xfId="2755" builtinId="9" hidden="1"/>
    <cellStyle name="Followed Hyperlink" xfId="2757" builtinId="9" hidden="1"/>
    <cellStyle name="Followed Hyperlink" xfId="2759" builtinId="9" hidden="1"/>
    <cellStyle name="Followed Hyperlink" xfId="2761" builtinId="9" hidden="1"/>
    <cellStyle name="Followed Hyperlink" xfId="2763" builtinId="9" hidden="1"/>
    <cellStyle name="Followed Hyperlink" xfId="2765" builtinId="9" hidden="1"/>
    <cellStyle name="Followed Hyperlink" xfId="2767" builtinId="9" hidden="1"/>
    <cellStyle name="Followed Hyperlink" xfId="2769" builtinId="9" hidden="1"/>
    <cellStyle name="Followed Hyperlink" xfId="2771" builtinId="9" hidden="1"/>
    <cellStyle name="Followed Hyperlink" xfId="2773" builtinId="9" hidden="1"/>
    <cellStyle name="Followed Hyperlink" xfId="2775" builtinId="9" hidden="1"/>
    <cellStyle name="Followed Hyperlink" xfId="2777" builtinId="9" hidden="1"/>
    <cellStyle name="Followed Hyperlink" xfId="2779" builtinId="9" hidden="1"/>
    <cellStyle name="Followed Hyperlink" xfId="2781" builtinId="9" hidden="1"/>
    <cellStyle name="Followed Hyperlink" xfId="2783" builtinId="9" hidden="1"/>
    <cellStyle name="Followed Hyperlink" xfId="2785" builtinId="9" hidden="1"/>
    <cellStyle name="Followed Hyperlink" xfId="2787" builtinId="9" hidden="1"/>
    <cellStyle name="Followed Hyperlink" xfId="2789" builtinId="9" hidden="1"/>
    <cellStyle name="Followed Hyperlink" xfId="2791" builtinId="9" hidden="1"/>
    <cellStyle name="Followed Hyperlink" xfId="2793" builtinId="9" hidden="1"/>
    <cellStyle name="Followed Hyperlink" xfId="2795" builtinId="9" hidden="1"/>
    <cellStyle name="Followed Hyperlink" xfId="2797" builtinId="9" hidden="1"/>
    <cellStyle name="Followed Hyperlink" xfId="2799" builtinId="9" hidden="1"/>
    <cellStyle name="Followed Hyperlink" xfId="2801" builtinId="9" hidden="1"/>
    <cellStyle name="Followed Hyperlink" xfId="2803" builtinId="9" hidden="1"/>
    <cellStyle name="Followed Hyperlink" xfId="2805" builtinId="9" hidden="1"/>
    <cellStyle name="Followed Hyperlink" xfId="2807" builtinId="9" hidden="1"/>
    <cellStyle name="Followed Hyperlink" xfId="2809" builtinId="9" hidden="1"/>
    <cellStyle name="Followed Hyperlink" xfId="2811" builtinId="9" hidden="1"/>
    <cellStyle name="Followed Hyperlink" xfId="2813" builtinId="9" hidden="1"/>
    <cellStyle name="Followed Hyperlink" xfId="2815" builtinId="9" hidden="1"/>
    <cellStyle name="Followed Hyperlink" xfId="2817" builtinId="9" hidden="1"/>
    <cellStyle name="Followed Hyperlink" xfId="2819" builtinId="9" hidden="1"/>
    <cellStyle name="Followed Hyperlink" xfId="2821" builtinId="9" hidden="1"/>
    <cellStyle name="Followed Hyperlink" xfId="2823" builtinId="9" hidden="1"/>
    <cellStyle name="Followed Hyperlink" xfId="2825" builtinId="9" hidden="1"/>
    <cellStyle name="Followed Hyperlink" xfId="2827" builtinId="9" hidden="1"/>
    <cellStyle name="Followed Hyperlink" xfId="2829" builtinId="9" hidden="1"/>
    <cellStyle name="Followed Hyperlink" xfId="2831" builtinId="9" hidden="1"/>
    <cellStyle name="Followed Hyperlink" xfId="2833" builtinId="9" hidden="1"/>
    <cellStyle name="Followed Hyperlink" xfId="2835" builtinId="9" hidden="1"/>
    <cellStyle name="Followed Hyperlink" xfId="2837" builtinId="9" hidden="1"/>
    <cellStyle name="Followed Hyperlink" xfId="2839" builtinId="9" hidden="1"/>
    <cellStyle name="Followed Hyperlink" xfId="2841" builtinId="9" hidden="1"/>
    <cellStyle name="Followed Hyperlink" xfId="2843" builtinId="9" hidden="1"/>
    <cellStyle name="Followed Hyperlink" xfId="2845" builtinId="9" hidden="1"/>
    <cellStyle name="Followed Hyperlink" xfId="2847" builtinId="9" hidden="1"/>
    <cellStyle name="Followed Hyperlink" xfId="2849" builtinId="9" hidden="1"/>
    <cellStyle name="Followed Hyperlink" xfId="2851" builtinId="9" hidden="1"/>
    <cellStyle name="Followed Hyperlink" xfId="2853" builtinId="9" hidden="1"/>
    <cellStyle name="Followed Hyperlink" xfId="2855" builtinId="9" hidden="1"/>
    <cellStyle name="Followed Hyperlink" xfId="2857" builtinId="9" hidden="1"/>
    <cellStyle name="Followed Hyperlink" xfId="2859" builtinId="9" hidden="1"/>
    <cellStyle name="Followed Hyperlink" xfId="2861" builtinId="9" hidden="1"/>
    <cellStyle name="Followed Hyperlink" xfId="2863" builtinId="9" hidden="1"/>
    <cellStyle name="Followed Hyperlink" xfId="2865" builtinId="9" hidden="1"/>
    <cellStyle name="Followed Hyperlink" xfId="2867" builtinId="9" hidden="1"/>
    <cellStyle name="Followed Hyperlink" xfId="2869" builtinId="9" hidden="1"/>
    <cellStyle name="Followed Hyperlink" xfId="2871" builtinId="9" hidden="1"/>
    <cellStyle name="Followed Hyperlink" xfId="2873" builtinId="9" hidden="1"/>
    <cellStyle name="Followed Hyperlink" xfId="2875" builtinId="9" hidden="1"/>
    <cellStyle name="Followed Hyperlink" xfId="2877" builtinId="9" hidden="1"/>
    <cellStyle name="Followed Hyperlink" xfId="2879" builtinId="9" hidden="1"/>
    <cellStyle name="Followed Hyperlink" xfId="2881" builtinId="9" hidden="1"/>
    <cellStyle name="Followed Hyperlink" xfId="2883" builtinId="9" hidden="1"/>
    <cellStyle name="Followed Hyperlink" xfId="2885" builtinId="9" hidden="1"/>
    <cellStyle name="Followed Hyperlink" xfId="2887" builtinId="9" hidden="1"/>
    <cellStyle name="Followed Hyperlink" xfId="2889" builtinId="9" hidden="1"/>
    <cellStyle name="Followed Hyperlink" xfId="2891" builtinId="9" hidden="1"/>
    <cellStyle name="Followed Hyperlink" xfId="2893" builtinId="9" hidden="1"/>
    <cellStyle name="Followed Hyperlink" xfId="2895" builtinId="9" hidden="1"/>
    <cellStyle name="Followed Hyperlink" xfId="2897" builtinId="9" hidden="1"/>
    <cellStyle name="Followed Hyperlink" xfId="2899" builtinId="9" hidden="1"/>
    <cellStyle name="Followed Hyperlink" xfId="2901" builtinId="9" hidden="1"/>
    <cellStyle name="Followed Hyperlink" xfId="2903" builtinId="9" hidden="1"/>
    <cellStyle name="Followed Hyperlink" xfId="2905" builtinId="9" hidden="1"/>
    <cellStyle name="Followed Hyperlink" xfId="2907" builtinId="9" hidden="1"/>
    <cellStyle name="Followed Hyperlink" xfId="2909" builtinId="9" hidden="1"/>
    <cellStyle name="Followed Hyperlink" xfId="2911" builtinId="9" hidden="1"/>
    <cellStyle name="Followed Hyperlink" xfId="2913" builtinId="9" hidden="1"/>
    <cellStyle name="Followed Hyperlink" xfId="2915" builtinId="9" hidden="1"/>
    <cellStyle name="Followed Hyperlink" xfId="2917" builtinId="9" hidden="1"/>
    <cellStyle name="Followed Hyperlink" xfId="2919" builtinId="9" hidden="1"/>
    <cellStyle name="Followed Hyperlink" xfId="2921" builtinId="9" hidden="1"/>
    <cellStyle name="Followed Hyperlink" xfId="2923" builtinId="9" hidden="1"/>
    <cellStyle name="Followed Hyperlink" xfId="2925" builtinId="9" hidden="1"/>
    <cellStyle name="Followed Hyperlink" xfId="2927" builtinId="9" hidden="1"/>
    <cellStyle name="Followed Hyperlink" xfId="2929" builtinId="9" hidden="1"/>
    <cellStyle name="Followed Hyperlink" xfId="2931" builtinId="9" hidden="1"/>
    <cellStyle name="Followed Hyperlink" xfId="2933" builtinId="9" hidden="1"/>
    <cellStyle name="Followed Hyperlink" xfId="2935" builtinId="9" hidden="1"/>
    <cellStyle name="Followed Hyperlink" xfId="2937" builtinId="9" hidden="1"/>
    <cellStyle name="Followed Hyperlink" xfId="2939" builtinId="9" hidden="1"/>
    <cellStyle name="Followed Hyperlink" xfId="2941" builtinId="9" hidden="1"/>
    <cellStyle name="Followed Hyperlink" xfId="2943" builtinId="9" hidden="1"/>
    <cellStyle name="Followed Hyperlink" xfId="2945" builtinId="9" hidden="1"/>
    <cellStyle name="Followed Hyperlink" xfId="2947" builtinId="9" hidden="1"/>
    <cellStyle name="Followed Hyperlink" xfId="2949" builtinId="9" hidden="1"/>
    <cellStyle name="Followed Hyperlink" xfId="2951" builtinId="9" hidden="1"/>
    <cellStyle name="Followed Hyperlink" xfId="2953" builtinId="9" hidden="1"/>
    <cellStyle name="Followed Hyperlink" xfId="2955" builtinId="9" hidden="1"/>
    <cellStyle name="Followed Hyperlink" xfId="2957" builtinId="9" hidden="1"/>
    <cellStyle name="Followed Hyperlink" xfId="2959" builtinId="9" hidden="1"/>
    <cellStyle name="Followed Hyperlink" xfId="2961" builtinId="9" hidden="1"/>
    <cellStyle name="Followed Hyperlink" xfId="2963" builtinId="9" hidden="1"/>
    <cellStyle name="Followed Hyperlink" xfId="2965" builtinId="9" hidden="1"/>
    <cellStyle name="Followed Hyperlink" xfId="2967" builtinId="9" hidden="1"/>
    <cellStyle name="Followed Hyperlink" xfId="2969" builtinId="9" hidden="1"/>
    <cellStyle name="Followed Hyperlink" xfId="2971" builtinId="9" hidden="1"/>
    <cellStyle name="Followed Hyperlink" xfId="2973" builtinId="9" hidden="1"/>
    <cellStyle name="Followed Hyperlink" xfId="2975" builtinId="9" hidden="1"/>
    <cellStyle name="Followed Hyperlink" xfId="2977" builtinId="9" hidden="1"/>
    <cellStyle name="Followed Hyperlink" xfId="2979" builtinId="9" hidden="1"/>
    <cellStyle name="Followed Hyperlink" xfId="2981" builtinId="9" hidden="1"/>
    <cellStyle name="Followed Hyperlink" xfId="2983" builtinId="9" hidden="1"/>
    <cellStyle name="Followed Hyperlink" xfId="2985" builtinId="9" hidden="1"/>
    <cellStyle name="Followed Hyperlink" xfId="2987" builtinId="9" hidden="1"/>
    <cellStyle name="Followed Hyperlink" xfId="2989" builtinId="9" hidden="1"/>
    <cellStyle name="Followed Hyperlink" xfId="2991" builtinId="9" hidden="1"/>
    <cellStyle name="Followed Hyperlink" xfId="2993" builtinId="9" hidden="1"/>
    <cellStyle name="Followed Hyperlink" xfId="2995" builtinId="9" hidden="1"/>
    <cellStyle name="Followed Hyperlink" xfId="2997" builtinId="9" hidden="1"/>
    <cellStyle name="Followed Hyperlink" xfId="2999" builtinId="9" hidden="1"/>
    <cellStyle name="Followed Hyperlink" xfId="3001" builtinId="9" hidden="1"/>
    <cellStyle name="Followed Hyperlink" xfId="3003" builtinId="9" hidden="1"/>
    <cellStyle name="Followed Hyperlink" xfId="3005" builtinId="9" hidden="1"/>
    <cellStyle name="Followed Hyperlink" xfId="3007" builtinId="9" hidden="1"/>
    <cellStyle name="Followed Hyperlink" xfId="3009" builtinId="9" hidden="1"/>
    <cellStyle name="Followed Hyperlink" xfId="3011" builtinId="9" hidden="1"/>
    <cellStyle name="Followed Hyperlink" xfId="3013" builtinId="9" hidden="1"/>
    <cellStyle name="Followed Hyperlink" xfId="3015" builtinId="9" hidden="1"/>
    <cellStyle name="Followed Hyperlink" xfId="3017" builtinId="9" hidden="1"/>
    <cellStyle name="Followed Hyperlink" xfId="3019" builtinId="9" hidden="1"/>
    <cellStyle name="Followed Hyperlink" xfId="3021" builtinId="9" hidden="1"/>
    <cellStyle name="Followed Hyperlink" xfId="3023" builtinId="9" hidden="1"/>
    <cellStyle name="Followed Hyperlink" xfId="3025" builtinId="9" hidden="1"/>
    <cellStyle name="Followed Hyperlink" xfId="3027" builtinId="9" hidden="1"/>
    <cellStyle name="Followed Hyperlink" xfId="3029" builtinId="9" hidden="1"/>
    <cellStyle name="Followed Hyperlink" xfId="3031" builtinId="9" hidden="1"/>
    <cellStyle name="Followed Hyperlink" xfId="3033" builtinId="9" hidden="1"/>
    <cellStyle name="Followed Hyperlink" xfId="3035" builtinId="9" hidden="1"/>
    <cellStyle name="Followed Hyperlink" xfId="3037" builtinId="9" hidden="1"/>
    <cellStyle name="Followed Hyperlink" xfId="3039" builtinId="9" hidden="1"/>
    <cellStyle name="Followed Hyperlink" xfId="3041" builtinId="9" hidden="1"/>
    <cellStyle name="Followed Hyperlink" xfId="3043" builtinId="9" hidden="1"/>
    <cellStyle name="Followed Hyperlink" xfId="3045" builtinId="9" hidden="1"/>
    <cellStyle name="Followed Hyperlink" xfId="3047" builtinId="9" hidden="1"/>
    <cellStyle name="Followed Hyperlink" xfId="3049" builtinId="9" hidden="1"/>
    <cellStyle name="Followed Hyperlink" xfId="3051" builtinId="9" hidden="1"/>
    <cellStyle name="Followed Hyperlink" xfId="3053" builtinId="9" hidden="1"/>
    <cellStyle name="Followed Hyperlink" xfId="3055" builtinId="9" hidden="1"/>
    <cellStyle name="Followed Hyperlink" xfId="3057" builtinId="9" hidden="1"/>
    <cellStyle name="Followed Hyperlink" xfId="3059" builtinId="9" hidden="1"/>
    <cellStyle name="Followed Hyperlink" xfId="3061" builtinId="9" hidden="1"/>
    <cellStyle name="Followed Hyperlink" xfId="3063" builtinId="9" hidden="1"/>
    <cellStyle name="Followed Hyperlink" xfId="3065" builtinId="9" hidden="1"/>
    <cellStyle name="Followed Hyperlink" xfId="3067" builtinId="9" hidden="1"/>
    <cellStyle name="Followed Hyperlink" xfId="3069" builtinId="9" hidden="1"/>
    <cellStyle name="Followed Hyperlink" xfId="3071" builtinId="9" hidden="1"/>
    <cellStyle name="Followed Hyperlink" xfId="3073" builtinId="9" hidden="1"/>
    <cellStyle name="Followed Hyperlink" xfId="3075" builtinId="9" hidden="1"/>
    <cellStyle name="Followed Hyperlink" xfId="3077" builtinId="9" hidden="1"/>
    <cellStyle name="Followed Hyperlink" xfId="3079" builtinId="9" hidden="1"/>
    <cellStyle name="Followed Hyperlink" xfId="3081" builtinId="9" hidden="1"/>
    <cellStyle name="Followed Hyperlink" xfId="3083" builtinId="9" hidden="1"/>
    <cellStyle name="Followed Hyperlink" xfId="3085" builtinId="9" hidden="1"/>
    <cellStyle name="Followed Hyperlink" xfId="3087" builtinId="9" hidden="1"/>
    <cellStyle name="Followed Hyperlink" xfId="3089" builtinId="9" hidden="1"/>
    <cellStyle name="Followed Hyperlink" xfId="3091" builtinId="9" hidden="1"/>
    <cellStyle name="Followed Hyperlink" xfId="3093" builtinId="9" hidden="1"/>
    <cellStyle name="Followed Hyperlink" xfId="3095" builtinId="9" hidden="1"/>
    <cellStyle name="Followed Hyperlink" xfId="3097" builtinId="9" hidden="1"/>
    <cellStyle name="Followed Hyperlink" xfId="3099" builtinId="9" hidden="1"/>
    <cellStyle name="Followed Hyperlink" xfId="3101" builtinId="9" hidden="1"/>
    <cellStyle name="Followed Hyperlink" xfId="3103" builtinId="9" hidden="1"/>
    <cellStyle name="Followed Hyperlink" xfId="3105" builtinId="9" hidden="1"/>
    <cellStyle name="Followed Hyperlink" xfId="3107" builtinId="9" hidden="1"/>
    <cellStyle name="Followed Hyperlink" xfId="3109" builtinId="9" hidden="1"/>
    <cellStyle name="Followed Hyperlink" xfId="3111" builtinId="9" hidden="1"/>
    <cellStyle name="Followed Hyperlink" xfId="3113" builtinId="9" hidden="1"/>
    <cellStyle name="Followed Hyperlink" xfId="3115" builtinId="9" hidden="1"/>
    <cellStyle name="Followed Hyperlink" xfId="3117" builtinId="9" hidden="1"/>
    <cellStyle name="Followed Hyperlink" xfId="3119" builtinId="9" hidden="1"/>
    <cellStyle name="Followed Hyperlink" xfId="3121" builtinId="9" hidden="1"/>
    <cellStyle name="Followed Hyperlink" xfId="3123" builtinId="9" hidden="1"/>
    <cellStyle name="Followed Hyperlink" xfId="3125" builtinId="9" hidden="1"/>
    <cellStyle name="Followed Hyperlink" xfId="3127" builtinId="9" hidden="1"/>
    <cellStyle name="Followed Hyperlink" xfId="3129" builtinId="9" hidden="1"/>
    <cellStyle name="Followed Hyperlink" xfId="3131" builtinId="9" hidden="1"/>
    <cellStyle name="Followed Hyperlink" xfId="3133" builtinId="9" hidden="1"/>
    <cellStyle name="Followed Hyperlink" xfId="3135" builtinId="9" hidden="1"/>
    <cellStyle name="Followed Hyperlink" xfId="3137" builtinId="9" hidden="1"/>
    <cellStyle name="Followed Hyperlink" xfId="3139" builtinId="9" hidden="1"/>
    <cellStyle name="Followed Hyperlink" xfId="3141" builtinId="9" hidden="1"/>
    <cellStyle name="Followed Hyperlink" xfId="3143" builtinId="9" hidden="1"/>
    <cellStyle name="Followed Hyperlink" xfId="3145" builtinId="9" hidden="1"/>
    <cellStyle name="Followed Hyperlink" xfId="3147" builtinId="9" hidden="1"/>
    <cellStyle name="Followed Hyperlink" xfId="3149" builtinId="9" hidden="1"/>
    <cellStyle name="Followed Hyperlink" xfId="3151" builtinId="9" hidden="1"/>
    <cellStyle name="Followed Hyperlink" xfId="3153" builtinId="9" hidden="1"/>
    <cellStyle name="Followed Hyperlink" xfId="3155" builtinId="9" hidden="1"/>
    <cellStyle name="Followed Hyperlink" xfId="3157" builtinId="9" hidden="1"/>
    <cellStyle name="Followed Hyperlink" xfId="3159" builtinId="9" hidden="1"/>
    <cellStyle name="Followed Hyperlink" xfId="3161" builtinId="9" hidden="1"/>
    <cellStyle name="Followed Hyperlink" xfId="3163" builtinId="9" hidden="1"/>
    <cellStyle name="Followed Hyperlink" xfId="3165" builtinId="9" hidden="1"/>
    <cellStyle name="Followed Hyperlink" xfId="3167" builtinId="9" hidden="1"/>
    <cellStyle name="Followed Hyperlink" xfId="3169" builtinId="9" hidden="1"/>
    <cellStyle name="Followed Hyperlink" xfId="3171" builtinId="9" hidden="1"/>
    <cellStyle name="Followed Hyperlink" xfId="3173" builtinId="9" hidden="1"/>
    <cellStyle name="Followed Hyperlink" xfId="3175" builtinId="9" hidden="1"/>
    <cellStyle name="Followed Hyperlink" xfId="3177" builtinId="9" hidden="1"/>
    <cellStyle name="Followed Hyperlink" xfId="3179" builtinId="9" hidden="1"/>
    <cellStyle name="Followed Hyperlink" xfId="3181" builtinId="9" hidden="1"/>
    <cellStyle name="Followed Hyperlink" xfId="3183" builtinId="9" hidden="1"/>
    <cellStyle name="Followed Hyperlink" xfId="3185" builtinId="9" hidden="1"/>
    <cellStyle name="Followed Hyperlink" xfId="3187" builtinId="9" hidden="1"/>
    <cellStyle name="Followed Hyperlink" xfId="3189" builtinId="9" hidden="1"/>
    <cellStyle name="Followed Hyperlink" xfId="3191" builtinId="9" hidden="1"/>
    <cellStyle name="Followed Hyperlink" xfId="3193" builtinId="9" hidden="1"/>
    <cellStyle name="Followed Hyperlink" xfId="3195" builtinId="9" hidden="1"/>
    <cellStyle name="Followed Hyperlink" xfId="3197" builtinId="9" hidden="1"/>
    <cellStyle name="Followed Hyperlink" xfId="3199" builtinId="9" hidden="1"/>
    <cellStyle name="Followed Hyperlink" xfId="3201" builtinId="9" hidden="1"/>
    <cellStyle name="Followed Hyperlink" xfId="3203" builtinId="9" hidden="1"/>
    <cellStyle name="Followed Hyperlink" xfId="3205" builtinId="9" hidden="1"/>
    <cellStyle name="Followed Hyperlink" xfId="3207" builtinId="9" hidden="1"/>
    <cellStyle name="Followed Hyperlink" xfId="3209" builtinId="9" hidden="1"/>
    <cellStyle name="Followed Hyperlink" xfId="3211" builtinId="9" hidden="1"/>
    <cellStyle name="Followed Hyperlink" xfId="3213" builtinId="9" hidden="1"/>
    <cellStyle name="Followed Hyperlink" xfId="3215" builtinId="9" hidden="1"/>
    <cellStyle name="Followed Hyperlink" xfId="3217" builtinId="9" hidden="1"/>
    <cellStyle name="Followed Hyperlink" xfId="3219" builtinId="9" hidden="1"/>
    <cellStyle name="Followed Hyperlink" xfId="3221" builtinId="9" hidden="1"/>
    <cellStyle name="Followed Hyperlink" xfId="3223" builtinId="9" hidden="1"/>
    <cellStyle name="Followed Hyperlink" xfId="3225" builtinId="9" hidden="1"/>
    <cellStyle name="Followed Hyperlink" xfId="3227" builtinId="9" hidden="1"/>
    <cellStyle name="Followed Hyperlink" xfId="3229" builtinId="9" hidden="1"/>
    <cellStyle name="Followed Hyperlink" xfId="3231" builtinId="9" hidden="1"/>
    <cellStyle name="Followed Hyperlink" xfId="3233" builtinId="9" hidden="1"/>
    <cellStyle name="Followed Hyperlink" xfId="3235" builtinId="9" hidden="1"/>
    <cellStyle name="Followed Hyperlink" xfId="3237" builtinId="9" hidden="1"/>
    <cellStyle name="Followed Hyperlink" xfId="3239" builtinId="9" hidden="1"/>
    <cellStyle name="Followed Hyperlink" xfId="3241" builtinId="9" hidden="1"/>
    <cellStyle name="Followed Hyperlink" xfId="3243" builtinId="9" hidden="1"/>
    <cellStyle name="Followed Hyperlink" xfId="3245" builtinId="9" hidden="1"/>
    <cellStyle name="Followed Hyperlink" xfId="3247" builtinId="9" hidden="1"/>
    <cellStyle name="Followed Hyperlink" xfId="3249" builtinId="9" hidden="1"/>
    <cellStyle name="Followed Hyperlink" xfId="3251" builtinId="9" hidden="1"/>
    <cellStyle name="Followed Hyperlink" xfId="3253" builtinId="9" hidden="1"/>
    <cellStyle name="Followed Hyperlink" xfId="3255" builtinId="9" hidden="1"/>
    <cellStyle name="Followed Hyperlink" xfId="3257" builtinId="9" hidden="1"/>
    <cellStyle name="Followed Hyperlink" xfId="3259" builtinId="9" hidden="1"/>
    <cellStyle name="Followed Hyperlink" xfId="3261" builtinId="9" hidden="1"/>
    <cellStyle name="Followed Hyperlink" xfId="3263" builtinId="9" hidden="1"/>
    <cellStyle name="Followed Hyperlink" xfId="3265" builtinId="9" hidden="1"/>
    <cellStyle name="Followed Hyperlink" xfId="3267" builtinId="9" hidden="1"/>
    <cellStyle name="Followed Hyperlink" xfId="3269" builtinId="9" hidden="1"/>
    <cellStyle name="Followed Hyperlink" xfId="3271" builtinId="9" hidden="1"/>
    <cellStyle name="Followed Hyperlink" xfId="3273" builtinId="9" hidden="1"/>
    <cellStyle name="Followed Hyperlink" xfId="3275" builtinId="9" hidden="1"/>
    <cellStyle name="Followed Hyperlink" xfId="3277" builtinId="9" hidden="1"/>
    <cellStyle name="Followed Hyperlink" xfId="3279" builtinId="9" hidden="1"/>
    <cellStyle name="Followed Hyperlink" xfId="3281" builtinId="9" hidden="1"/>
    <cellStyle name="Followed Hyperlink" xfId="3283" builtinId="9" hidden="1"/>
    <cellStyle name="Followed Hyperlink" xfId="3285" builtinId="9" hidden="1"/>
    <cellStyle name="Followed Hyperlink" xfId="3287" builtinId="9" hidden="1"/>
    <cellStyle name="Followed Hyperlink" xfId="3289" builtinId="9" hidden="1"/>
    <cellStyle name="Followed Hyperlink" xfId="3291" builtinId="9" hidden="1"/>
    <cellStyle name="Followed Hyperlink" xfId="3293" builtinId="9" hidden="1"/>
    <cellStyle name="Followed Hyperlink" xfId="3295" builtinId="9" hidden="1"/>
    <cellStyle name="Followed Hyperlink" xfId="3297" builtinId="9" hidden="1"/>
    <cellStyle name="Followed Hyperlink" xfId="3299" builtinId="9" hidden="1"/>
    <cellStyle name="Followed Hyperlink" xfId="3301" builtinId="9" hidden="1"/>
    <cellStyle name="Followed Hyperlink" xfId="3303" builtinId="9" hidden="1"/>
    <cellStyle name="Followed Hyperlink" xfId="3305" builtinId="9" hidden="1"/>
    <cellStyle name="Followed Hyperlink" xfId="3307" builtinId="9" hidden="1"/>
    <cellStyle name="Followed Hyperlink" xfId="3309" builtinId="9" hidden="1"/>
    <cellStyle name="Followed Hyperlink" xfId="3311" builtinId="9" hidden="1"/>
    <cellStyle name="Followed Hyperlink" xfId="3313" builtinId="9" hidden="1"/>
    <cellStyle name="Followed Hyperlink" xfId="3315" builtinId="9" hidden="1"/>
    <cellStyle name="Followed Hyperlink" xfId="3317" builtinId="9" hidden="1"/>
    <cellStyle name="Followed Hyperlink" xfId="3319" builtinId="9" hidden="1"/>
    <cellStyle name="Followed Hyperlink" xfId="3321" builtinId="9" hidden="1"/>
    <cellStyle name="Followed Hyperlink" xfId="3323" builtinId="9" hidden="1"/>
    <cellStyle name="Followed Hyperlink" xfId="3325" builtinId="9" hidden="1"/>
    <cellStyle name="Followed Hyperlink" xfId="3327" builtinId="9" hidden="1"/>
    <cellStyle name="Followed Hyperlink" xfId="3329" builtinId="9" hidden="1"/>
    <cellStyle name="Followed Hyperlink" xfId="3331" builtinId="9" hidden="1"/>
    <cellStyle name="Followed Hyperlink" xfId="3333" builtinId="9" hidden="1"/>
    <cellStyle name="Followed Hyperlink" xfId="3335" builtinId="9" hidden="1"/>
    <cellStyle name="Followed Hyperlink" xfId="3337" builtinId="9" hidden="1"/>
    <cellStyle name="Followed Hyperlink" xfId="3339" builtinId="9" hidden="1"/>
    <cellStyle name="Followed Hyperlink" xfId="3341" builtinId="9" hidden="1"/>
    <cellStyle name="Followed Hyperlink" xfId="3343" builtinId="9" hidden="1"/>
    <cellStyle name="Followed Hyperlink" xfId="3345" builtinId="9" hidden="1"/>
    <cellStyle name="Followed Hyperlink" xfId="3347" builtinId="9" hidden="1"/>
    <cellStyle name="Followed Hyperlink" xfId="3349" builtinId="9" hidden="1"/>
    <cellStyle name="Followed Hyperlink" xfId="3351" builtinId="9" hidden="1"/>
    <cellStyle name="Followed Hyperlink" xfId="3353" builtinId="9" hidden="1"/>
    <cellStyle name="Followed Hyperlink" xfId="3355" builtinId="9" hidden="1"/>
    <cellStyle name="Followed Hyperlink" xfId="3357" builtinId="9" hidden="1"/>
    <cellStyle name="Followed Hyperlink" xfId="3359" builtinId="9" hidden="1"/>
    <cellStyle name="Followed Hyperlink" xfId="3361" builtinId="9" hidden="1"/>
    <cellStyle name="Followed Hyperlink" xfId="3363" builtinId="9" hidden="1"/>
    <cellStyle name="Followed Hyperlink" xfId="3365" builtinId="9" hidden="1"/>
    <cellStyle name="Followed Hyperlink" xfId="3367" builtinId="9" hidden="1"/>
    <cellStyle name="Followed Hyperlink" xfId="3369" builtinId="9" hidden="1"/>
    <cellStyle name="Followed Hyperlink" xfId="3371" builtinId="9" hidden="1"/>
    <cellStyle name="Followed Hyperlink" xfId="3373" builtinId="9" hidden="1"/>
    <cellStyle name="Followed Hyperlink" xfId="3375" builtinId="9" hidden="1"/>
    <cellStyle name="Followed Hyperlink" xfId="3377" builtinId="9" hidden="1"/>
    <cellStyle name="Followed Hyperlink" xfId="3379" builtinId="9" hidden="1"/>
    <cellStyle name="Followed Hyperlink" xfId="3381" builtinId="9" hidden="1"/>
    <cellStyle name="Followed Hyperlink" xfId="3383" builtinId="9" hidden="1"/>
    <cellStyle name="Followed Hyperlink" xfId="3385" builtinId="9" hidden="1"/>
    <cellStyle name="Followed Hyperlink" xfId="3387" builtinId="9" hidden="1"/>
    <cellStyle name="Followed Hyperlink" xfId="3389" builtinId="9" hidden="1"/>
    <cellStyle name="Followed Hyperlink" xfId="3391" builtinId="9" hidden="1"/>
    <cellStyle name="Followed Hyperlink" xfId="3393" builtinId="9" hidden="1"/>
    <cellStyle name="Followed Hyperlink" xfId="3395" builtinId="9" hidden="1"/>
    <cellStyle name="Followed Hyperlink" xfId="3397" builtinId="9" hidden="1"/>
    <cellStyle name="Followed Hyperlink" xfId="3399" builtinId="9" hidden="1"/>
    <cellStyle name="Followed Hyperlink" xfId="3401" builtinId="9" hidden="1"/>
    <cellStyle name="Followed Hyperlink" xfId="3403" builtinId="9" hidden="1"/>
    <cellStyle name="Followed Hyperlink" xfId="3405" builtinId="9" hidden="1"/>
    <cellStyle name="Followed Hyperlink" xfId="3407" builtinId="9" hidden="1"/>
    <cellStyle name="Followed Hyperlink" xfId="3409" builtinId="9" hidden="1"/>
    <cellStyle name="Followed Hyperlink" xfId="3411" builtinId="9" hidden="1"/>
    <cellStyle name="Followed Hyperlink" xfId="3413" builtinId="9" hidden="1"/>
    <cellStyle name="Followed Hyperlink" xfId="3415" builtinId="9" hidden="1"/>
    <cellStyle name="Followed Hyperlink" xfId="3417" builtinId="9" hidden="1"/>
    <cellStyle name="Followed Hyperlink" xfId="3419" builtinId="9" hidden="1"/>
    <cellStyle name="Followed Hyperlink" xfId="3421" builtinId="9" hidden="1"/>
    <cellStyle name="Followed Hyperlink" xfId="3423" builtinId="9" hidden="1"/>
    <cellStyle name="Followed Hyperlink" xfId="3425" builtinId="9" hidden="1"/>
    <cellStyle name="Followed Hyperlink" xfId="3427" builtinId="9" hidden="1"/>
    <cellStyle name="Followed Hyperlink" xfId="3429" builtinId="9" hidden="1"/>
    <cellStyle name="Followed Hyperlink" xfId="3431" builtinId="9" hidden="1"/>
    <cellStyle name="Followed Hyperlink" xfId="3433" builtinId="9" hidden="1"/>
    <cellStyle name="Followed Hyperlink" xfId="3435" builtinId="9" hidden="1"/>
    <cellStyle name="Followed Hyperlink" xfId="3437" builtinId="9" hidden="1"/>
    <cellStyle name="Followed Hyperlink" xfId="3439" builtinId="9" hidden="1"/>
    <cellStyle name="Followed Hyperlink" xfId="3441" builtinId="9" hidden="1"/>
    <cellStyle name="Followed Hyperlink" xfId="3443" builtinId="9" hidden="1"/>
    <cellStyle name="Followed Hyperlink" xfId="3445" builtinId="9" hidden="1"/>
    <cellStyle name="Followed Hyperlink" xfId="3447" builtinId="9" hidden="1"/>
    <cellStyle name="Followed Hyperlink" xfId="3449" builtinId="9" hidden="1"/>
    <cellStyle name="Followed Hyperlink" xfId="3451" builtinId="9" hidden="1"/>
    <cellStyle name="Followed Hyperlink" xfId="3453" builtinId="9" hidden="1"/>
    <cellStyle name="Followed Hyperlink" xfId="3455" builtinId="9" hidden="1"/>
    <cellStyle name="Followed Hyperlink" xfId="3457" builtinId="9" hidden="1"/>
    <cellStyle name="Followed Hyperlink" xfId="3459" builtinId="9" hidden="1"/>
    <cellStyle name="Followed Hyperlink" xfId="3461" builtinId="9" hidden="1"/>
    <cellStyle name="Followed Hyperlink" xfId="3463" builtinId="9" hidden="1"/>
    <cellStyle name="Followed Hyperlink" xfId="3465" builtinId="9" hidden="1"/>
    <cellStyle name="Followed Hyperlink" xfId="3467" builtinId="9" hidden="1"/>
    <cellStyle name="Followed Hyperlink" xfId="3469" builtinId="9" hidden="1"/>
    <cellStyle name="Followed Hyperlink" xfId="3471" builtinId="9" hidden="1"/>
    <cellStyle name="Followed Hyperlink" xfId="3473" builtinId="9" hidden="1"/>
    <cellStyle name="Followed Hyperlink" xfId="3475" builtinId="9" hidden="1"/>
    <cellStyle name="Followed Hyperlink" xfId="3477" builtinId="9" hidden="1"/>
    <cellStyle name="Followed Hyperlink" xfId="3479" builtinId="9" hidden="1"/>
    <cellStyle name="Followed Hyperlink" xfId="3481" builtinId="9" hidden="1"/>
    <cellStyle name="Followed Hyperlink" xfId="3483" builtinId="9" hidden="1"/>
    <cellStyle name="Followed Hyperlink" xfId="3485" builtinId="9" hidden="1"/>
    <cellStyle name="Followed Hyperlink" xfId="3487" builtinId="9" hidden="1"/>
    <cellStyle name="Followed Hyperlink" xfId="3489" builtinId="9" hidden="1"/>
    <cellStyle name="Followed Hyperlink" xfId="3491" builtinId="9" hidden="1"/>
    <cellStyle name="Followed Hyperlink" xfId="3493" builtinId="9" hidden="1"/>
    <cellStyle name="Followed Hyperlink" xfId="3495" builtinId="9" hidden="1"/>
    <cellStyle name="Followed Hyperlink" xfId="3497" builtinId="9" hidden="1"/>
    <cellStyle name="Followed Hyperlink" xfId="3499" builtinId="9" hidden="1"/>
    <cellStyle name="Followed Hyperlink" xfId="3501" builtinId="9" hidden="1"/>
    <cellStyle name="Followed Hyperlink" xfId="3503" builtinId="9" hidden="1"/>
    <cellStyle name="Followed Hyperlink" xfId="3505" builtinId="9" hidden="1"/>
    <cellStyle name="Followed Hyperlink" xfId="3507" builtinId="9" hidden="1"/>
    <cellStyle name="Followed Hyperlink" xfId="3509" builtinId="9" hidden="1"/>
    <cellStyle name="Followed Hyperlink" xfId="3511" builtinId="9" hidden="1"/>
    <cellStyle name="Followed Hyperlink" xfId="3513" builtinId="9" hidden="1"/>
    <cellStyle name="Followed Hyperlink" xfId="3515" builtinId="9" hidden="1"/>
    <cellStyle name="Followed Hyperlink" xfId="3517" builtinId="9" hidden="1"/>
    <cellStyle name="Followed Hyperlink" xfId="3519" builtinId="9" hidden="1"/>
    <cellStyle name="Followed Hyperlink" xfId="3521" builtinId="9" hidden="1"/>
    <cellStyle name="Followed Hyperlink" xfId="3523" builtinId="9" hidden="1"/>
    <cellStyle name="Followed Hyperlink" xfId="3525" builtinId="9" hidden="1"/>
    <cellStyle name="Followed Hyperlink" xfId="3527" builtinId="9" hidden="1"/>
    <cellStyle name="Followed Hyperlink" xfId="3529" builtinId="9" hidden="1"/>
    <cellStyle name="Followed Hyperlink" xfId="3531" builtinId="9" hidden="1"/>
    <cellStyle name="Followed Hyperlink" xfId="3533" builtinId="9" hidden="1"/>
    <cellStyle name="Followed Hyperlink" xfId="3535" builtinId="9" hidden="1"/>
    <cellStyle name="Followed Hyperlink" xfId="3537" builtinId="9" hidden="1"/>
    <cellStyle name="Followed Hyperlink" xfId="3539" builtinId="9" hidden="1"/>
    <cellStyle name="Followed Hyperlink" xfId="3541" builtinId="9" hidden="1"/>
    <cellStyle name="Followed Hyperlink" xfId="3543" builtinId="9" hidden="1"/>
    <cellStyle name="Followed Hyperlink" xfId="3545" builtinId="9" hidden="1"/>
    <cellStyle name="Followed Hyperlink" xfId="3547" builtinId="9" hidden="1"/>
    <cellStyle name="Followed Hyperlink" xfId="3549" builtinId="9" hidden="1"/>
    <cellStyle name="Followed Hyperlink" xfId="3551" builtinId="9" hidden="1"/>
    <cellStyle name="Followed Hyperlink" xfId="3553" builtinId="9" hidden="1"/>
    <cellStyle name="Followed Hyperlink" xfId="3555" builtinId="9" hidden="1"/>
    <cellStyle name="Followed Hyperlink" xfId="3557" builtinId="9" hidden="1"/>
    <cellStyle name="Followed Hyperlink" xfId="3559" builtinId="9" hidden="1"/>
    <cellStyle name="Followed Hyperlink" xfId="3561" builtinId="9" hidden="1"/>
    <cellStyle name="Followed Hyperlink" xfId="3563" builtinId="9" hidden="1"/>
    <cellStyle name="Followed Hyperlink" xfId="3565" builtinId="9" hidden="1"/>
    <cellStyle name="Followed Hyperlink" xfId="3567" builtinId="9" hidden="1"/>
    <cellStyle name="Followed Hyperlink" xfId="3569" builtinId="9" hidden="1"/>
    <cellStyle name="Followed Hyperlink" xfId="3571" builtinId="9" hidden="1"/>
    <cellStyle name="Followed Hyperlink" xfId="3573" builtinId="9" hidden="1"/>
    <cellStyle name="Followed Hyperlink" xfId="3575" builtinId="9" hidden="1"/>
    <cellStyle name="Followed Hyperlink" xfId="3577" builtinId="9" hidden="1"/>
    <cellStyle name="Followed Hyperlink" xfId="3579" builtinId="9" hidden="1"/>
    <cellStyle name="Followed Hyperlink" xfId="3581" builtinId="9" hidden="1"/>
    <cellStyle name="Followed Hyperlink" xfId="3583" builtinId="9" hidden="1"/>
    <cellStyle name="Followed Hyperlink" xfId="3585" builtinId="9" hidden="1"/>
    <cellStyle name="Followed Hyperlink" xfId="3587" builtinId="9" hidden="1"/>
    <cellStyle name="Followed Hyperlink" xfId="3589" builtinId="9" hidden="1"/>
    <cellStyle name="Followed Hyperlink" xfId="3591" builtinId="9" hidden="1"/>
    <cellStyle name="Followed Hyperlink" xfId="3593" builtinId="9" hidden="1"/>
    <cellStyle name="Followed Hyperlink" xfId="3595" builtinId="9" hidden="1"/>
    <cellStyle name="Followed Hyperlink" xfId="3597" builtinId="9" hidden="1"/>
    <cellStyle name="Followed Hyperlink" xfId="3599" builtinId="9" hidden="1"/>
    <cellStyle name="Followed Hyperlink" xfId="3601" builtinId="9" hidden="1"/>
    <cellStyle name="Followed Hyperlink" xfId="3603" builtinId="9" hidden="1"/>
    <cellStyle name="Followed Hyperlink" xfId="3605" builtinId="9" hidden="1"/>
    <cellStyle name="Followed Hyperlink" xfId="3607" builtinId="9" hidden="1"/>
    <cellStyle name="Followed Hyperlink" xfId="3609" builtinId="9" hidden="1"/>
    <cellStyle name="Followed Hyperlink" xfId="3611" builtinId="9" hidden="1"/>
    <cellStyle name="Followed Hyperlink" xfId="3613" builtinId="9" hidden="1"/>
    <cellStyle name="Followed Hyperlink" xfId="3615" builtinId="9" hidden="1"/>
    <cellStyle name="Followed Hyperlink" xfId="3617" builtinId="9" hidden="1"/>
    <cellStyle name="Followed Hyperlink" xfId="3619" builtinId="9" hidden="1"/>
    <cellStyle name="Followed Hyperlink" xfId="3621" builtinId="9" hidden="1"/>
    <cellStyle name="Followed Hyperlink" xfId="3623" builtinId="9" hidden="1"/>
    <cellStyle name="Followed Hyperlink" xfId="3625" builtinId="9" hidden="1"/>
    <cellStyle name="Followed Hyperlink" xfId="3627" builtinId="9" hidden="1"/>
    <cellStyle name="Followed Hyperlink" xfId="3629" builtinId="9" hidden="1"/>
    <cellStyle name="Followed Hyperlink" xfId="3631" builtinId="9" hidden="1"/>
    <cellStyle name="Followed Hyperlink" xfId="3633" builtinId="9" hidden="1"/>
    <cellStyle name="Followed Hyperlink" xfId="3635" builtinId="9" hidden="1"/>
    <cellStyle name="Followed Hyperlink" xfId="3637" builtinId="9" hidden="1"/>
    <cellStyle name="Followed Hyperlink" xfId="3639" builtinId="9" hidden="1"/>
    <cellStyle name="Followed Hyperlink" xfId="3641" builtinId="9" hidden="1"/>
    <cellStyle name="Followed Hyperlink" xfId="3643" builtinId="9" hidden="1"/>
    <cellStyle name="Followed Hyperlink" xfId="3645" builtinId="9" hidden="1"/>
    <cellStyle name="Followed Hyperlink" xfId="3647" builtinId="9" hidden="1"/>
    <cellStyle name="Followed Hyperlink" xfId="3649" builtinId="9" hidden="1"/>
    <cellStyle name="Followed Hyperlink" xfId="3651" builtinId="9" hidden="1"/>
    <cellStyle name="Followed Hyperlink" xfId="3653" builtinId="9" hidden="1"/>
    <cellStyle name="Followed Hyperlink" xfId="3655" builtinId="9" hidden="1"/>
    <cellStyle name="Followed Hyperlink" xfId="3657" builtinId="9" hidden="1"/>
    <cellStyle name="Followed Hyperlink" xfId="3659" builtinId="9" hidden="1"/>
    <cellStyle name="Followed Hyperlink" xfId="3661" builtinId="9" hidden="1"/>
    <cellStyle name="Followed Hyperlink" xfId="3663" builtinId="9" hidden="1"/>
    <cellStyle name="Followed Hyperlink" xfId="3665" builtinId="9" hidden="1"/>
    <cellStyle name="Followed Hyperlink" xfId="3667" builtinId="9" hidden="1"/>
    <cellStyle name="Followed Hyperlink" xfId="3669" builtinId="9" hidden="1"/>
    <cellStyle name="Followed Hyperlink" xfId="3671" builtinId="9" hidden="1"/>
    <cellStyle name="Followed Hyperlink" xfId="3673" builtinId="9" hidden="1"/>
    <cellStyle name="Followed Hyperlink" xfId="3675" builtinId="9" hidden="1"/>
    <cellStyle name="Followed Hyperlink" xfId="3677" builtinId="9" hidden="1"/>
    <cellStyle name="Followed Hyperlink" xfId="3679" builtinId="9" hidden="1"/>
    <cellStyle name="Followed Hyperlink" xfId="3681" builtinId="9" hidden="1"/>
    <cellStyle name="Followed Hyperlink" xfId="3683" builtinId="9" hidden="1"/>
    <cellStyle name="Followed Hyperlink" xfId="3685" builtinId="9" hidden="1"/>
    <cellStyle name="Followed Hyperlink" xfId="3687" builtinId="9" hidden="1"/>
    <cellStyle name="Followed Hyperlink" xfId="3689" builtinId="9" hidden="1"/>
    <cellStyle name="Followed Hyperlink" xfId="3691" builtinId="9" hidden="1"/>
    <cellStyle name="Followed Hyperlink" xfId="3693" builtinId="9" hidden="1"/>
    <cellStyle name="Followed Hyperlink" xfId="3695" builtinId="9" hidden="1"/>
    <cellStyle name="Followed Hyperlink" xfId="3697" builtinId="9" hidden="1"/>
    <cellStyle name="Followed Hyperlink" xfId="3699" builtinId="9" hidden="1"/>
    <cellStyle name="Followed Hyperlink" xfId="3703" builtinId="9" hidden="1"/>
    <cellStyle name="Followed Hyperlink" xfId="2471" builtinId="9" hidden="1"/>
    <cellStyle name="Followed Hyperlink" xfId="3705" builtinId="9" hidden="1"/>
    <cellStyle name="Followed Hyperlink" xfId="3707" builtinId="9" hidden="1"/>
    <cellStyle name="Followed Hyperlink" xfId="3709" builtinId="9" hidden="1"/>
    <cellStyle name="Followed Hyperlink" xfId="3711" builtinId="9" hidden="1"/>
    <cellStyle name="Followed Hyperlink" xfId="3713" builtinId="9" hidden="1"/>
    <cellStyle name="Followed Hyperlink" xfId="3715" builtinId="9" hidden="1"/>
    <cellStyle name="Followed Hyperlink" xfId="3717" builtinId="9" hidden="1"/>
    <cellStyle name="Followed Hyperlink" xfId="3719" builtinId="9" hidden="1"/>
    <cellStyle name="Followed Hyperlink" xfId="3721" builtinId="9" hidden="1"/>
    <cellStyle name="Followed Hyperlink" xfId="3723" builtinId="9" hidden="1"/>
    <cellStyle name="Followed Hyperlink" xfId="3725" builtinId="9" hidden="1"/>
    <cellStyle name="Followed Hyperlink" xfId="3727" builtinId="9" hidden="1"/>
    <cellStyle name="Followed Hyperlink" xfId="3729" builtinId="9" hidden="1"/>
    <cellStyle name="Followed Hyperlink" xfId="3731" builtinId="9" hidden="1"/>
    <cellStyle name="Followed Hyperlink" xfId="3733" builtinId="9" hidden="1"/>
    <cellStyle name="Followed Hyperlink" xfId="3735" builtinId="9" hidden="1"/>
    <cellStyle name="Followed Hyperlink" xfId="3737" builtinId="9" hidden="1"/>
    <cellStyle name="Followed Hyperlink" xfId="3739" builtinId="9" hidden="1"/>
    <cellStyle name="Followed Hyperlink" xfId="3741" builtinId="9" hidden="1"/>
    <cellStyle name="Followed Hyperlink" xfId="3743" builtinId="9" hidden="1"/>
    <cellStyle name="Followed Hyperlink" xfId="3745" builtinId="9" hidden="1"/>
    <cellStyle name="Followed Hyperlink" xfId="3747" builtinId="9" hidden="1"/>
    <cellStyle name="Followed Hyperlink" xfId="3749" builtinId="9" hidden="1"/>
    <cellStyle name="Followed Hyperlink" xfId="3751" builtinId="9" hidden="1"/>
    <cellStyle name="Followed Hyperlink" xfId="3753" builtinId="9" hidden="1"/>
    <cellStyle name="Followed Hyperlink" xfId="3755" builtinId="9" hidden="1"/>
    <cellStyle name="Followed Hyperlink" xfId="3757" builtinId="9" hidden="1"/>
    <cellStyle name="Followed Hyperlink" xfId="3759" builtinId="9" hidden="1"/>
    <cellStyle name="Followed Hyperlink" xfId="3761" builtinId="9" hidden="1"/>
    <cellStyle name="Followed Hyperlink" xfId="3763" builtinId="9" hidden="1"/>
    <cellStyle name="Followed Hyperlink" xfId="3765" builtinId="9" hidden="1"/>
    <cellStyle name="Followed Hyperlink" xfId="3767" builtinId="9" hidden="1"/>
    <cellStyle name="Followed Hyperlink" xfId="3769" builtinId="9" hidden="1"/>
    <cellStyle name="Followed Hyperlink" xfId="3771" builtinId="9" hidden="1"/>
    <cellStyle name="Followed Hyperlink" xfId="3773" builtinId="9" hidden="1"/>
    <cellStyle name="Followed Hyperlink" xfId="3775" builtinId="9" hidden="1"/>
    <cellStyle name="Followed Hyperlink" xfId="3777" builtinId="9" hidden="1"/>
    <cellStyle name="Followed Hyperlink" xfId="3779" builtinId="9" hidden="1"/>
    <cellStyle name="Followed Hyperlink" xfId="3781" builtinId="9" hidden="1"/>
    <cellStyle name="Followed Hyperlink" xfId="3783" builtinId="9" hidden="1"/>
    <cellStyle name="Followed Hyperlink" xfId="3785" builtinId="9" hidden="1"/>
    <cellStyle name="Followed Hyperlink" xfId="3787" builtinId="9" hidden="1"/>
    <cellStyle name="Followed Hyperlink" xfId="3789" builtinId="9" hidden="1"/>
    <cellStyle name="Followed Hyperlink" xfId="3791" builtinId="9" hidden="1"/>
    <cellStyle name="Followed Hyperlink" xfId="3793" builtinId="9" hidden="1"/>
    <cellStyle name="Followed Hyperlink" xfId="3795" builtinId="9" hidden="1"/>
    <cellStyle name="Followed Hyperlink" xfId="3797" builtinId="9" hidden="1"/>
    <cellStyle name="Followed Hyperlink" xfId="3799" builtinId="9" hidden="1"/>
    <cellStyle name="Followed Hyperlink" xfId="3801" builtinId="9" hidden="1"/>
    <cellStyle name="Followed Hyperlink" xfId="3803" builtinId="9" hidden="1"/>
    <cellStyle name="Followed Hyperlink" xfId="3805" builtinId="9" hidden="1"/>
    <cellStyle name="Followed Hyperlink" xfId="3807" builtinId="9" hidden="1"/>
    <cellStyle name="Followed Hyperlink" xfId="3809" builtinId="9" hidden="1"/>
    <cellStyle name="Followed Hyperlink" xfId="3811" builtinId="9" hidden="1"/>
    <cellStyle name="Followed Hyperlink" xfId="3813" builtinId="9" hidden="1"/>
    <cellStyle name="Followed Hyperlink" xfId="3815" builtinId="9" hidden="1"/>
    <cellStyle name="Followed Hyperlink" xfId="3817" builtinId="9" hidden="1"/>
    <cellStyle name="Followed Hyperlink" xfId="3819" builtinId="9" hidden="1"/>
    <cellStyle name="Followed Hyperlink" xfId="3821" builtinId="9" hidden="1"/>
    <cellStyle name="Followed Hyperlink" xfId="3823" builtinId="9" hidden="1"/>
    <cellStyle name="Followed Hyperlink" xfId="3825" builtinId="9" hidden="1"/>
    <cellStyle name="Followed Hyperlink" xfId="3827" builtinId="9" hidden="1"/>
    <cellStyle name="Followed Hyperlink" xfId="3829" builtinId="9" hidden="1"/>
    <cellStyle name="Followed Hyperlink" xfId="3831" builtinId="9" hidden="1"/>
    <cellStyle name="Followed Hyperlink" xfId="3833" builtinId="9" hidden="1"/>
    <cellStyle name="Followed Hyperlink" xfId="3835" builtinId="9" hidden="1"/>
    <cellStyle name="Followed Hyperlink" xfId="3837" builtinId="9" hidden="1"/>
    <cellStyle name="Followed Hyperlink" xfId="3839" builtinId="9" hidden="1"/>
    <cellStyle name="Followed Hyperlink" xfId="3841" builtinId="9" hidden="1"/>
    <cellStyle name="Followed Hyperlink" xfId="3843" builtinId="9" hidden="1"/>
    <cellStyle name="Followed Hyperlink" xfId="3845" builtinId="9" hidden="1"/>
    <cellStyle name="Followed Hyperlink" xfId="3847" builtinId="9" hidden="1"/>
    <cellStyle name="Followed Hyperlink" xfId="3849" builtinId="9" hidden="1"/>
    <cellStyle name="Followed Hyperlink" xfId="3851" builtinId="9" hidden="1"/>
    <cellStyle name="Followed Hyperlink" xfId="3853" builtinId="9" hidden="1"/>
    <cellStyle name="Followed Hyperlink" xfId="3855" builtinId="9" hidden="1"/>
    <cellStyle name="Followed Hyperlink" xfId="3857" builtinId="9" hidden="1"/>
    <cellStyle name="Followed Hyperlink" xfId="3859" builtinId="9" hidden="1"/>
    <cellStyle name="Followed Hyperlink" xfId="3861" builtinId="9" hidden="1"/>
    <cellStyle name="Followed Hyperlink" xfId="3863" builtinId="9" hidden="1"/>
    <cellStyle name="Followed Hyperlink" xfId="3865" builtinId="9" hidden="1"/>
    <cellStyle name="Followed Hyperlink" xfId="3867" builtinId="9" hidden="1"/>
    <cellStyle name="Followed Hyperlink" xfId="3869" builtinId="9" hidden="1"/>
    <cellStyle name="Followed Hyperlink" xfId="3871" builtinId="9" hidden="1"/>
    <cellStyle name="Followed Hyperlink" xfId="3873" builtinId="9" hidden="1"/>
    <cellStyle name="Followed Hyperlink" xfId="3875" builtinId="9" hidden="1"/>
    <cellStyle name="Followed Hyperlink" xfId="3877" builtinId="9" hidden="1"/>
    <cellStyle name="Followed Hyperlink" xfId="3879" builtinId="9" hidden="1"/>
    <cellStyle name="Followed Hyperlink" xfId="3881" builtinId="9" hidden="1"/>
    <cellStyle name="Followed Hyperlink" xfId="3883" builtinId="9" hidden="1"/>
    <cellStyle name="Followed Hyperlink" xfId="3885" builtinId="9" hidden="1"/>
    <cellStyle name="Followed Hyperlink" xfId="3887" builtinId="9" hidden="1"/>
    <cellStyle name="Followed Hyperlink" xfId="3889" builtinId="9" hidden="1"/>
    <cellStyle name="Followed Hyperlink" xfId="3891" builtinId="9" hidden="1"/>
    <cellStyle name="Followed Hyperlink" xfId="3893" builtinId="9" hidden="1"/>
    <cellStyle name="Followed Hyperlink" xfId="3895" builtinId="9" hidden="1"/>
    <cellStyle name="Followed Hyperlink" xfId="3897" builtinId="9" hidden="1"/>
    <cellStyle name="Followed Hyperlink" xfId="3899" builtinId="9" hidden="1"/>
    <cellStyle name="Followed Hyperlink" xfId="3901" builtinId="9" hidden="1"/>
    <cellStyle name="Followed Hyperlink" xfId="3903" builtinId="9" hidden="1"/>
    <cellStyle name="Followed Hyperlink" xfId="3905" builtinId="9" hidden="1"/>
    <cellStyle name="Followed Hyperlink" xfId="3907" builtinId="9" hidden="1"/>
    <cellStyle name="Followed Hyperlink" xfId="3909" builtinId="9" hidden="1"/>
    <cellStyle name="Followed Hyperlink" xfId="3911" builtinId="9" hidden="1"/>
    <cellStyle name="Followed Hyperlink" xfId="3913" builtinId="9" hidden="1"/>
    <cellStyle name="Followed Hyperlink" xfId="3915" builtinId="9" hidden="1"/>
    <cellStyle name="Followed Hyperlink" xfId="3917" builtinId="9" hidden="1"/>
    <cellStyle name="Followed Hyperlink" xfId="3919" builtinId="9" hidden="1"/>
    <cellStyle name="Followed Hyperlink" xfId="3921" builtinId="9" hidden="1"/>
    <cellStyle name="Followed Hyperlink" xfId="3923" builtinId="9" hidden="1"/>
    <cellStyle name="Followed Hyperlink" xfId="3925" builtinId="9" hidden="1"/>
    <cellStyle name="Followed Hyperlink" xfId="3927" builtinId="9" hidden="1"/>
    <cellStyle name="Followed Hyperlink" xfId="3929" builtinId="9" hidden="1"/>
    <cellStyle name="Followed Hyperlink" xfId="3931" builtinId="9" hidden="1"/>
    <cellStyle name="Followed Hyperlink" xfId="3933" builtinId="9" hidden="1"/>
    <cellStyle name="Followed Hyperlink" xfId="3935" builtinId="9" hidden="1"/>
    <cellStyle name="Followed Hyperlink" xfId="3937" builtinId="9" hidden="1"/>
    <cellStyle name="Followed Hyperlink" xfId="3939" builtinId="9" hidden="1"/>
    <cellStyle name="Followed Hyperlink" xfId="3941" builtinId="9" hidden="1"/>
    <cellStyle name="Followed Hyperlink" xfId="3943" builtinId="9" hidden="1"/>
    <cellStyle name="Followed Hyperlink" xfId="3945" builtinId="9" hidden="1"/>
    <cellStyle name="Followed Hyperlink" xfId="3947" builtinId="9" hidden="1"/>
    <cellStyle name="Followed Hyperlink" xfId="3949" builtinId="9" hidden="1"/>
    <cellStyle name="Followed Hyperlink" xfId="3951" builtinId="9" hidden="1"/>
    <cellStyle name="Followed Hyperlink" xfId="3953" builtinId="9" hidden="1"/>
    <cellStyle name="Followed Hyperlink" xfId="3955" builtinId="9" hidden="1"/>
    <cellStyle name="Followed Hyperlink" xfId="3957" builtinId="9" hidden="1"/>
    <cellStyle name="Followed Hyperlink" xfId="3959" builtinId="9" hidden="1"/>
    <cellStyle name="Followed Hyperlink" xfId="3961" builtinId="9" hidden="1"/>
    <cellStyle name="Followed Hyperlink" xfId="3963" builtinId="9" hidden="1"/>
    <cellStyle name="Followed Hyperlink" xfId="3965" builtinId="9" hidden="1"/>
    <cellStyle name="Followed Hyperlink" xfId="3967" builtinId="9" hidden="1"/>
    <cellStyle name="Followed Hyperlink" xfId="3969" builtinId="9" hidden="1"/>
    <cellStyle name="Followed Hyperlink" xfId="3971" builtinId="9" hidden="1"/>
    <cellStyle name="Followed Hyperlink" xfId="3973" builtinId="9" hidden="1"/>
    <cellStyle name="Followed Hyperlink" xfId="3975" builtinId="9" hidden="1"/>
    <cellStyle name="Followed Hyperlink" xfId="3977" builtinId="9" hidden="1"/>
    <cellStyle name="Followed Hyperlink" xfId="3979" builtinId="9" hidden="1"/>
    <cellStyle name="Followed Hyperlink" xfId="3981" builtinId="9" hidden="1"/>
    <cellStyle name="Followed Hyperlink" xfId="3983" builtinId="9" hidden="1"/>
    <cellStyle name="Followed Hyperlink" xfId="3985" builtinId="9" hidden="1"/>
    <cellStyle name="Followed Hyperlink" xfId="3987" builtinId="9" hidden="1"/>
    <cellStyle name="Followed Hyperlink" xfId="3989" builtinId="9" hidden="1"/>
    <cellStyle name="Followed Hyperlink" xfId="3991" builtinId="9" hidden="1"/>
    <cellStyle name="Followed Hyperlink" xfId="3993" builtinId="9" hidden="1"/>
    <cellStyle name="Followed Hyperlink" xfId="3995" builtinId="9" hidden="1"/>
    <cellStyle name="Followed Hyperlink" xfId="3997" builtinId="9" hidden="1"/>
    <cellStyle name="Followed Hyperlink" xfId="3999" builtinId="9" hidden="1"/>
    <cellStyle name="Followed Hyperlink" xfId="4001" builtinId="9" hidden="1"/>
    <cellStyle name="Followed Hyperlink" xfId="4003" builtinId="9" hidden="1"/>
    <cellStyle name="Followed Hyperlink" xfId="4005" builtinId="9" hidden="1"/>
    <cellStyle name="Followed Hyperlink" xfId="4007" builtinId="9" hidden="1"/>
    <cellStyle name="Followed Hyperlink" xfId="4009" builtinId="9" hidden="1"/>
    <cellStyle name="Followed Hyperlink" xfId="4011" builtinId="9" hidden="1"/>
    <cellStyle name="Followed Hyperlink" xfId="4013" builtinId="9" hidden="1"/>
    <cellStyle name="Followed Hyperlink" xfId="4015" builtinId="9" hidden="1"/>
    <cellStyle name="Followed Hyperlink" xfId="4017" builtinId="9" hidden="1"/>
    <cellStyle name="Followed Hyperlink" xfId="4019" builtinId="9" hidden="1"/>
    <cellStyle name="Followed Hyperlink" xfId="4021" builtinId="9" hidden="1"/>
    <cellStyle name="Followed Hyperlink" xfId="4023" builtinId="9" hidden="1"/>
    <cellStyle name="Followed Hyperlink" xfId="4025" builtinId="9" hidden="1"/>
    <cellStyle name="Followed Hyperlink" xfId="4027" builtinId="9" hidden="1"/>
    <cellStyle name="Followed Hyperlink" xfId="4029" builtinId="9" hidden="1"/>
    <cellStyle name="Followed Hyperlink" xfId="4031" builtinId="9" hidden="1"/>
    <cellStyle name="Followed Hyperlink" xfId="4033" builtinId="9" hidden="1"/>
    <cellStyle name="Followed Hyperlink" xfId="4035" builtinId="9" hidden="1"/>
    <cellStyle name="Followed Hyperlink" xfId="4037" builtinId="9" hidden="1"/>
    <cellStyle name="Followed Hyperlink" xfId="4039" builtinId="9" hidden="1"/>
    <cellStyle name="Followed Hyperlink" xfId="4041" builtinId="9" hidden="1"/>
    <cellStyle name="Followed Hyperlink" xfId="4043" builtinId="9" hidden="1"/>
    <cellStyle name="Followed Hyperlink" xfId="4045" builtinId="9" hidden="1"/>
    <cellStyle name="Followed Hyperlink" xfId="4047" builtinId="9" hidden="1"/>
    <cellStyle name="Followed Hyperlink" xfId="4049" builtinId="9" hidden="1"/>
    <cellStyle name="Followed Hyperlink" xfId="4051" builtinId="9" hidden="1"/>
    <cellStyle name="Followed Hyperlink" xfId="4053" builtinId="9" hidden="1"/>
    <cellStyle name="Followed Hyperlink" xfId="4055" builtinId="9" hidden="1"/>
    <cellStyle name="Followed Hyperlink" xfId="4057" builtinId="9" hidden="1"/>
    <cellStyle name="Followed Hyperlink" xfId="4059" builtinId="9" hidden="1"/>
    <cellStyle name="Followed Hyperlink" xfId="4061" builtinId="9" hidden="1"/>
    <cellStyle name="Followed Hyperlink" xfId="4063" builtinId="9" hidden="1"/>
    <cellStyle name="Followed Hyperlink" xfId="4065" builtinId="9" hidden="1"/>
    <cellStyle name="Followed Hyperlink" xfId="4067" builtinId="9" hidden="1"/>
    <cellStyle name="Followed Hyperlink" xfId="4069" builtinId="9" hidden="1"/>
    <cellStyle name="Followed Hyperlink" xfId="4071" builtinId="9" hidden="1"/>
    <cellStyle name="Followed Hyperlink" xfId="4073" builtinId="9" hidden="1"/>
    <cellStyle name="Followed Hyperlink" xfId="4075" builtinId="9" hidden="1"/>
    <cellStyle name="Followed Hyperlink" xfId="4077" builtinId="9" hidden="1"/>
    <cellStyle name="Followed Hyperlink" xfId="4079" builtinId="9" hidden="1"/>
    <cellStyle name="Followed Hyperlink" xfId="4081" builtinId="9" hidden="1"/>
    <cellStyle name="Followed Hyperlink" xfId="4083" builtinId="9" hidden="1"/>
    <cellStyle name="Followed Hyperlink" xfId="4085" builtinId="9" hidden="1"/>
    <cellStyle name="Followed Hyperlink" xfId="4087" builtinId="9" hidden="1"/>
    <cellStyle name="Followed Hyperlink" xfId="4089" builtinId="9" hidden="1"/>
    <cellStyle name="Followed Hyperlink" xfId="4091" builtinId="9" hidden="1"/>
    <cellStyle name="Followed Hyperlink" xfId="4093" builtinId="9" hidden="1"/>
    <cellStyle name="Followed Hyperlink" xfId="4095" builtinId="9" hidden="1"/>
    <cellStyle name="Followed Hyperlink" xfId="4097" builtinId="9" hidden="1"/>
    <cellStyle name="Followed Hyperlink" xfId="4099" builtinId="9" hidden="1"/>
    <cellStyle name="Followed Hyperlink" xfId="4101" builtinId="9" hidden="1"/>
    <cellStyle name="Followed Hyperlink" xfId="4103" builtinId="9" hidden="1"/>
    <cellStyle name="Followed Hyperlink" xfId="4105" builtinId="9" hidden="1"/>
    <cellStyle name="Followed Hyperlink" xfId="4107" builtinId="9" hidden="1"/>
    <cellStyle name="Followed Hyperlink" xfId="4109" builtinId="9" hidden="1"/>
    <cellStyle name="Followed Hyperlink" xfId="4111" builtinId="9" hidden="1"/>
    <cellStyle name="Followed Hyperlink" xfId="4113" builtinId="9" hidden="1"/>
    <cellStyle name="Followed Hyperlink" xfId="4115" builtinId="9" hidden="1"/>
    <cellStyle name="Followed Hyperlink" xfId="4117" builtinId="9" hidden="1"/>
    <cellStyle name="Followed Hyperlink" xfId="4119" builtinId="9" hidden="1"/>
    <cellStyle name="Followed Hyperlink" xfId="4121" builtinId="9" hidden="1"/>
    <cellStyle name="Followed Hyperlink" xfId="4123" builtinId="9" hidden="1"/>
    <cellStyle name="Followed Hyperlink" xfId="4125" builtinId="9" hidden="1"/>
    <cellStyle name="Followed Hyperlink" xfId="4127" builtinId="9" hidden="1"/>
    <cellStyle name="Followed Hyperlink" xfId="4129" builtinId="9" hidden="1"/>
    <cellStyle name="Followed Hyperlink" xfId="4131" builtinId="9" hidden="1"/>
    <cellStyle name="Followed Hyperlink" xfId="4133" builtinId="9" hidden="1"/>
    <cellStyle name="Followed Hyperlink" xfId="4135" builtinId="9" hidden="1"/>
    <cellStyle name="Followed Hyperlink" xfId="4137" builtinId="9" hidden="1"/>
    <cellStyle name="Followed Hyperlink" xfId="4139" builtinId="9" hidden="1"/>
    <cellStyle name="Followed Hyperlink" xfId="4141" builtinId="9" hidden="1"/>
    <cellStyle name="Followed Hyperlink" xfId="4143" builtinId="9" hidden="1"/>
    <cellStyle name="Followed Hyperlink" xfId="4145" builtinId="9" hidden="1"/>
    <cellStyle name="Followed Hyperlink" xfId="4147" builtinId="9" hidden="1"/>
    <cellStyle name="Followed Hyperlink" xfId="4149" builtinId="9" hidden="1"/>
    <cellStyle name="Followed Hyperlink" xfId="4151" builtinId="9" hidden="1"/>
    <cellStyle name="Followed Hyperlink" xfId="4153" builtinId="9" hidden="1"/>
    <cellStyle name="Followed Hyperlink" xfId="4155" builtinId="9" hidden="1"/>
    <cellStyle name="Followed Hyperlink" xfId="4157" builtinId="9" hidden="1"/>
    <cellStyle name="Followed Hyperlink" xfId="4159" builtinId="9" hidden="1"/>
    <cellStyle name="Followed Hyperlink" xfId="4161" builtinId="9" hidden="1"/>
    <cellStyle name="Followed Hyperlink" xfId="4163" builtinId="9" hidden="1"/>
    <cellStyle name="Followed Hyperlink" xfId="4165" builtinId="9" hidden="1"/>
    <cellStyle name="Followed Hyperlink" xfId="4167" builtinId="9" hidden="1"/>
    <cellStyle name="Followed Hyperlink" xfId="4169" builtinId="9" hidden="1"/>
    <cellStyle name="Followed Hyperlink" xfId="4171" builtinId="9" hidden="1"/>
    <cellStyle name="Followed Hyperlink" xfId="4173" builtinId="9" hidden="1"/>
    <cellStyle name="Followed Hyperlink" xfId="4175" builtinId="9" hidden="1"/>
    <cellStyle name="Followed Hyperlink" xfId="4177" builtinId="9" hidden="1"/>
    <cellStyle name="Followed Hyperlink" xfId="4179" builtinId="9" hidden="1"/>
    <cellStyle name="Followed Hyperlink" xfId="4181" builtinId="9" hidden="1"/>
    <cellStyle name="Followed Hyperlink" xfId="4183" builtinId="9" hidden="1"/>
    <cellStyle name="Followed Hyperlink" xfId="4185" builtinId="9" hidden="1"/>
    <cellStyle name="Followed Hyperlink" xfId="4187" builtinId="9" hidden="1"/>
    <cellStyle name="Followed Hyperlink" xfId="4189" builtinId="9" hidden="1"/>
    <cellStyle name="Followed Hyperlink" xfId="4191" builtinId="9" hidden="1"/>
    <cellStyle name="Followed Hyperlink" xfId="4193" builtinId="9" hidden="1"/>
    <cellStyle name="Followed Hyperlink" xfId="4195" builtinId="9" hidden="1"/>
    <cellStyle name="Followed Hyperlink" xfId="4197" builtinId="9" hidden="1"/>
    <cellStyle name="Followed Hyperlink" xfId="4199" builtinId="9" hidden="1"/>
    <cellStyle name="Followed Hyperlink" xfId="4201" builtinId="9" hidden="1"/>
    <cellStyle name="Followed Hyperlink" xfId="4203" builtinId="9" hidden="1"/>
    <cellStyle name="Followed Hyperlink" xfId="4205" builtinId="9" hidden="1"/>
    <cellStyle name="Followed Hyperlink" xfId="4207" builtinId="9" hidden="1"/>
    <cellStyle name="Followed Hyperlink" xfId="4209" builtinId="9" hidden="1"/>
    <cellStyle name="Followed Hyperlink" xfId="4211" builtinId="9" hidden="1"/>
    <cellStyle name="Followed Hyperlink" xfId="4213" builtinId="9" hidden="1"/>
    <cellStyle name="Followed Hyperlink" xfId="4215" builtinId="9" hidden="1"/>
    <cellStyle name="Followed Hyperlink" xfId="4217" builtinId="9" hidden="1"/>
    <cellStyle name="Followed Hyperlink" xfId="4219" builtinId="9" hidden="1"/>
    <cellStyle name="Followed Hyperlink" xfId="4221" builtinId="9" hidden="1"/>
    <cellStyle name="Followed Hyperlink" xfId="4223" builtinId="9" hidden="1"/>
    <cellStyle name="Followed Hyperlink" xfId="4225" builtinId="9" hidden="1"/>
    <cellStyle name="Followed Hyperlink" xfId="4227" builtinId="9" hidden="1"/>
    <cellStyle name="Followed Hyperlink" xfId="4229" builtinId="9" hidden="1"/>
    <cellStyle name="Followed Hyperlink" xfId="4231" builtinId="9" hidden="1"/>
    <cellStyle name="Followed Hyperlink" xfId="4233" builtinId="9" hidden="1"/>
    <cellStyle name="Followed Hyperlink" xfId="4235" builtinId="9" hidden="1"/>
    <cellStyle name="Followed Hyperlink" xfId="4237" builtinId="9" hidden="1"/>
    <cellStyle name="Followed Hyperlink" xfId="4239" builtinId="9" hidden="1"/>
    <cellStyle name="Followed Hyperlink" xfId="4241" builtinId="9" hidden="1"/>
    <cellStyle name="Followed Hyperlink" xfId="4243" builtinId="9" hidden="1"/>
    <cellStyle name="Followed Hyperlink" xfId="4245" builtinId="9" hidden="1"/>
    <cellStyle name="Followed Hyperlink" xfId="4247" builtinId="9" hidden="1"/>
    <cellStyle name="Followed Hyperlink" xfId="4249" builtinId="9" hidden="1"/>
    <cellStyle name="Followed Hyperlink" xfId="4251" builtinId="9" hidden="1"/>
    <cellStyle name="Followed Hyperlink" xfId="4253" builtinId="9" hidden="1"/>
    <cellStyle name="Followed Hyperlink" xfId="4255" builtinId="9" hidden="1"/>
    <cellStyle name="Followed Hyperlink" xfId="4257" builtinId="9" hidden="1"/>
    <cellStyle name="Followed Hyperlink" xfId="4259" builtinId="9" hidden="1"/>
    <cellStyle name="Followed Hyperlink" xfId="4261" builtinId="9" hidden="1"/>
    <cellStyle name="Followed Hyperlink" xfId="4263" builtinId="9" hidden="1"/>
    <cellStyle name="Followed Hyperlink" xfId="4265" builtinId="9" hidden="1"/>
    <cellStyle name="Followed Hyperlink" xfId="4267" builtinId="9" hidden="1"/>
    <cellStyle name="Followed Hyperlink" xfId="4269" builtinId="9" hidden="1"/>
    <cellStyle name="Followed Hyperlink" xfId="4271" builtinId="9" hidden="1"/>
    <cellStyle name="Followed Hyperlink" xfId="4273" builtinId="9" hidden="1"/>
    <cellStyle name="Followed Hyperlink" xfId="4275" builtinId="9" hidden="1"/>
    <cellStyle name="Followed Hyperlink" xfId="4277" builtinId="9" hidden="1"/>
    <cellStyle name="Followed Hyperlink" xfId="4279" builtinId="9" hidden="1"/>
    <cellStyle name="Followed Hyperlink" xfId="4281" builtinId="9" hidden="1"/>
    <cellStyle name="Followed Hyperlink" xfId="4283" builtinId="9" hidden="1"/>
    <cellStyle name="Followed Hyperlink" xfId="4285" builtinId="9" hidden="1"/>
    <cellStyle name="Followed Hyperlink" xfId="4287" builtinId="9" hidden="1"/>
    <cellStyle name="Followed Hyperlink" xfId="4289" builtinId="9" hidden="1"/>
    <cellStyle name="Followed Hyperlink" xfId="4291" builtinId="9" hidden="1"/>
    <cellStyle name="Followed Hyperlink" xfId="4293" builtinId="9" hidden="1"/>
    <cellStyle name="Followed Hyperlink" xfId="4295" builtinId="9" hidden="1"/>
    <cellStyle name="Followed Hyperlink" xfId="4297" builtinId="9" hidden="1"/>
    <cellStyle name="Followed Hyperlink" xfId="4299" builtinId="9" hidden="1"/>
    <cellStyle name="Followed Hyperlink" xfId="4301" builtinId="9" hidden="1"/>
    <cellStyle name="Followed Hyperlink" xfId="4303" builtinId="9" hidden="1"/>
    <cellStyle name="Followed Hyperlink" xfId="4305" builtinId="9" hidden="1"/>
    <cellStyle name="Followed Hyperlink" xfId="4307" builtinId="9" hidden="1"/>
    <cellStyle name="Followed Hyperlink" xfId="4309" builtinId="9" hidden="1"/>
    <cellStyle name="Followed Hyperlink" xfId="4311" builtinId="9" hidden="1"/>
    <cellStyle name="Followed Hyperlink" xfId="4313" builtinId="9" hidden="1"/>
    <cellStyle name="Followed Hyperlink" xfId="4315" builtinId="9" hidden="1"/>
    <cellStyle name="Followed Hyperlink" xfId="4317" builtinId="9" hidden="1"/>
    <cellStyle name="Followed Hyperlink" xfId="4319" builtinId="9" hidden="1"/>
    <cellStyle name="Followed Hyperlink" xfId="4321" builtinId="9" hidden="1"/>
    <cellStyle name="Followed Hyperlink" xfId="4323" builtinId="9" hidden="1"/>
    <cellStyle name="Followed Hyperlink" xfId="4325" builtinId="9" hidden="1"/>
    <cellStyle name="Followed Hyperlink" xfId="4327" builtinId="9" hidden="1"/>
    <cellStyle name="Followed Hyperlink" xfId="4329" builtinId="9" hidden="1"/>
    <cellStyle name="Followed Hyperlink" xfId="4331" builtinId="9" hidden="1"/>
    <cellStyle name="Followed Hyperlink" xfId="4333" builtinId="9" hidden="1"/>
    <cellStyle name="Followed Hyperlink" xfId="4335" builtinId="9" hidden="1"/>
    <cellStyle name="Followed Hyperlink" xfId="4337" builtinId="9" hidden="1"/>
    <cellStyle name="Followed Hyperlink" xfId="4339" builtinId="9" hidden="1"/>
    <cellStyle name="Followed Hyperlink" xfId="4341" builtinId="9" hidden="1"/>
    <cellStyle name="Followed Hyperlink" xfId="4343" builtinId="9" hidden="1"/>
    <cellStyle name="Followed Hyperlink" xfId="4345" builtinId="9" hidden="1"/>
    <cellStyle name="Followed Hyperlink" xfId="4347" builtinId="9" hidden="1"/>
    <cellStyle name="Followed Hyperlink" xfId="4349" builtinId="9" hidden="1"/>
    <cellStyle name="Followed Hyperlink" xfId="4351" builtinId="9" hidden="1"/>
    <cellStyle name="Followed Hyperlink" xfId="4353" builtinId="9" hidden="1"/>
    <cellStyle name="Followed Hyperlink" xfId="4355" builtinId="9" hidden="1"/>
    <cellStyle name="Followed Hyperlink" xfId="4357" builtinId="9" hidden="1"/>
    <cellStyle name="Followed Hyperlink" xfId="4359" builtinId="9" hidden="1"/>
    <cellStyle name="Followed Hyperlink" xfId="4361" builtinId="9" hidden="1"/>
    <cellStyle name="Followed Hyperlink" xfId="4363" builtinId="9" hidden="1"/>
    <cellStyle name="Followed Hyperlink" xfId="4365" builtinId="9" hidden="1"/>
    <cellStyle name="Followed Hyperlink" xfId="4367" builtinId="9" hidden="1"/>
    <cellStyle name="Followed Hyperlink" xfId="4369" builtinId="9" hidden="1"/>
    <cellStyle name="Followed Hyperlink" xfId="4371" builtinId="9" hidden="1"/>
    <cellStyle name="Followed Hyperlink" xfId="4373" builtinId="9" hidden="1"/>
    <cellStyle name="Followed Hyperlink" xfId="4375" builtinId="9" hidden="1"/>
    <cellStyle name="Followed Hyperlink" xfId="4377" builtinId="9" hidden="1"/>
    <cellStyle name="Followed Hyperlink" xfId="4379" builtinId="9" hidden="1"/>
    <cellStyle name="Followed Hyperlink" xfId="4381" builtinId="9" hidden="1"/>
    <cellStyle name="Followed Hyperlink" xfId="4383" builtinId="9" hidden="1"/>
    <cellStyle name="Followed Hyperlink" xfId="4385" builtinId="9" hidden="1"/>
    <cellStyle name="Followed Hyperlink" xfId="4387" builtinId="9" hidden="1"/>
    <cellStyle name="Followed Hyperlink" xfId="4389" builtinId="9" hidden="1"/>
    <cellStyle name="Followed Hyperlink" xfId="4391" builtinId="9" hidden="1"/>
    <cellStyle name="Followed Hyperlink" xfId="4393" builtinId="9" hidden="1"/>
    <cellStyle name="Followed Hyperlink" xfId="4395" builtinId="9" hidden="1"/>
    <cellStyle name="Followed Hyperlink" xfId="4397" builtinId="9" hidden="1"/>
    <cellStyle name="Followed Hyperlink" xfId="4399" builtinId="9" hidden="1"/>
    <cellStyle name="Followed Hyperlink" xfId="4401" builtinId="9" hidden="1"/>
    <cellStyle name="Followed Hyperlink" xfId="4403" builtinId="9" hidden="1"/>
    <cellStyle name="Followed Hyperlink" xfId="4405" builtinId="9" hidden="1"/>
    <cellStyle name="Followed Hyperlink" xfId="4407" builtinId="9" hidden="1"/>
    <cellStyle name="Followed Hyperlink" xfId="4409" builtinId="9" hidden="1"/>
    <cellStyle name="Followed Hyperlink" xfId="4411" builtinId="9" hidden="1"/>
    <cellStyle name="Followed Hyperlink" xfId="4413" builtinId="9" hidden="1"/>
    <cellStyle name="Followed Hyperlink" xfId="4415" builtinId="9" hidden="1"/>
    <cellStyle name="Followed Hyperlink" xfId="4417" builtinId="9" hidden="1"/>
    <cellStyle name="Followed Hyperlink" xfId="4419" builtinId="9" hidden="1"/>
    <cellStyle name="Followed Hyperlink" xfId="4421" builtinId="9" hidden="1"/>
    <cellStyle name="Followed Hyperlink" xfId="4423" builtinId="9" hidden="1"/>
    <cellStyle name="Followed Hyperlink" xfId="4425" builtinId="9" hidden="1"/>
    <cellStyle name="Followed Hyperlink" xfId="4427" builtinId="9" hidden="1"/>
    <cellStyle name="Followed Hyperlink" xfId="4429" builtinId="9" hidden="1"/>
    <cellStyle name="Followed Hyperlink" xfId="4431" builtinId="9" hidden="1"/>
    <cellStyle name="Followed Hyperlink" xfId="4433" builtinId="9" hidden="1"/>
    <cellStyle name="Followed Hyperlink" xfId="4435" builtinId="9" hidden="1"/>
    <cellStyle name="Followed Hyperlink" xfId="4437" builtinId="9" hidden="1"/>
    <cellStyle name="Followed Hyperlink" xfId="4439" builtinId="9" hidden="1"/>
    <cellStyle name="Followed Hyperlink" xfId="4441" builtinId="9" hidden="1"/>
    <cellStyle name="Followed Hyperlink" xfId="4443" builtinId="9" hidden="1"/>
    <cellStyle name="Followed Hyperlink" xfId="4445" builtinId="9" hidden="1"/>
    <cellStyle name="Followed Hyperlink" xfId="4447" builtinId="9" hidden="1"/>
    <cellStyle name="Followed Hyperlink" xfId="4449" builtinId="9" hidden="1"/>
    <cellStyle name="Followed Hyperlink" xfId="4451" builtinId="9" hidden="1"/>
    <cellStyle name="Followed Hyperlink" xfId="4453" builtinId="9" hidden="1"/>
    <cellStyle name="Followed Hyperlink" xfId="4455" builtinId="9" hidden="1"/>
    <cellStyle name="Followed Hyperlink" xfId="4457" builtinId="9" hidden="1"/>
    <cellStyle name="Followed Hyperlink" xfId="4459" builtinId="9" hidden="1"/>
    <cellStyle name="Followed Hyperlink" xfId="4461" builtinId="9" hidden="1"/>
    <cellStyle name="Followed Hyperlink" xfId="4463" builtinId="9" hidden="1"/>
    <cellStyle name="Followed Hyperlink" xfId="4465" builtinId="9" hidden="1"/>
    <cellStyle name="Followed Hyperlink" xfId="4467" builtinId="9" hidden="1"/>
    <cellStyle name="Followed Hyperlink" xfId="4469" builtinId="9" hidden="1"/>
    <cellStyle name="Followed Hyperlink" xfId="4471" builtinId="9" hidden="1"/>
    <cellStyle name="Followed Hyperlink" xfId="4473" builtinId="9" hidden="1"/>
    <cellStyle name="Followed Hyperlink" xfId="4475" builtinId="9" hidden="1"/>
    <cellStyle name="Followed Hyperlink" xfId="4477" builtinId="9" hidden="1"/>
    <cellStyle name="Followed Hyperlink" xfId="4479" builtinId="9" hidden="1"/>
    <cellStyle name="Followed Hyperlink" xfId="4481" builtinId="9" hidden="1"/>
    <cellStyle name="Followed Hyperlink" xfId="4483" builtinId="9" hidden="1"/>
    <cellStyle name="Followed Hyperlink" xfId="4485" builtinId="9" hidden="1"/>
    <cellStyle name="Followed Hyperlink" xfId="4487" builtinId="9" hidden="1"/>
    <cellStyle name="Followed Hyperlink" xfId="4489" builtinId="9" hidden="1"/>
    <cellStyle name="Followed Hyperlink" xfId="4491" builtinId="9" hidden="1"/>
    <cellStyle name="Followed Hyperlink" xfId="4493" builtinId="9" hidden="1"/>
    <cellStyle name="Followed Hyperlink" xfId="4495" builtinId="9" hidden="1"/>
    <cellStyle name="Followed Hyperlink" xfId="4497" builtinId="9" hidden="1"/>
    <cellStyle name="Followed Hyperlink" xfId="4499" builtinId="9" hidden="1"/>
    <cellStyle name="Followed Hyperlink" xfId="4501" builtinId="9" hidden="1"/>
    <cellStyle name="Followed Hyperlink" xfId="4503" builtinId="9" hidden="1"/>
    <cellStyle name="Followed Hyperlink" xfId="4505" builtinId="9" hidden="1"/>
    <cellStyle name="Followed Hyperlink" xfId="4507" builtinId="9" hidden="1"/>
    <cellStyle name="Followed Hyperlink" xfId="4509" builtinId="9" hidden="1"/>
    <cellStyle name="Followed Hyperlink" xfId="4511" builtinId="9" hidden="1"/>
    <cellStyle name="Followed Hyperlink" xfId="4513" builtinId="9" hidden="1"/>
    <cellStyle name="Followed Hyperlink" xfId="4515" builtinId="9" hidden="1"/>
    <cellStyle name="Followed Hyperlink" xfId="4517" builtinId="9" hidden="1"/>
    <cellStyle name="Followed Hyperlink" xfId="4519" builtinId="9" hidden="1"/>
    <cellStyle name="Followed Hyperlink" xfId="4521" builtinId="9" hidden="1"/>
    <cellStyle name="Followed Hyperlink" xfId="4523" builtinId="9" hidden="1"/>
    <cellStyle name="Followed Hyperlink" xfId="4525" builtinId="9" hidden="1"/>
    <cellStyle name="Followed Hyperlink" xfId="4527" builtinId="9" hidden="1"/>
    <cellStyle name="Followed Hyperlink" xfId="4529" builtinId="9" hidden="1"/>
    <cellStyle name="Followed Hyperlink" xfId="4531" builtinId="9" hidden="1"/>
    <cellStyle name="Followed Hyperlink" xfId="4533" builtinId="9" hidden="1"/>
    <cellStyle name="Followed Hyperlink" xfId="4535" builtinId="9" hidden="1"/>
    <cellStyle name="Followed Hyperlink" xfId="4537" builtinId="9" hidden="1"/>
    <cellStyle name="Followed Hyperlink" xfId="4539" builtinId="9" hidden="1"/>
    <cellStyle name="Followed Hyperlink" xfId="4541" builtinId="9" hidden="1"/>
    <cellStyle name="Followed Hyperlink" xfId="4543" builtinId="9" hidden="1"/>
    <cellStyle name="Followed Hyperlink" xfId="4545" builtinId="9" hidden="1"/>
    <cellStyle name="Followed Hyperlink" xfId="4547" builtinId="9" hidden="1"/>
    <cellStyle name="Followed Hyperlink" xfId="4549" builtinId="9" hidden="1"/>
    <cellStyle name="Followed Hyperlink" xfId="4551" builtinId="9" hidden="1"/>
    <cellStyle name="Followed Hyperlink" xfId="4553" builtinId="9" hidden="1"/>
    <cellStyle name="Followed Hyperlink" xfId="4555" builtinId="9" hidden="1"/>
    <cellStyle name="Followed Hyperlink" xfId="4557" builtinId="9" hidden="1"/>
    <cellStyle name="Followed Hyperlink" xfId="4559" builtinId="9" hidden="1"/>
    <cellStyle name="Followed Hyperlink" xfId="4561" builtinId="9" hidden="1"/>
    <cellStyle name="Followed Hyperlink" xfId="4563" builtinId="9" hidden="1"/>
    <cellStyle name="Followed Hyperlink" xfId="4565" builtinId="9" hidden="1"/>
    <cellStyle name="Followed Hyperlink" xfId="4567" builtinId="9" hidden="1"/>
    <cellStyle name="Followed Hyperlink" xfId="4569" builtinId="9" hidden="1"/>
    <cellStyle name="Followed Hyperlink" xfId="4571" builtinId="9" hidden="1"/>
    <cellStyle name="Followed Hyperlink" xfId="4573" builtinId="9" hidden="1"/>
    <cellStyle name="Followed Hyperlink" xfId="4575" builtinId="9" hidden="1"/>
    <cellStyle name="Followed Hyperlink" xfId="4577" builtinId="9" hidden="1"/>
    <cellStyle name="Followed Hyperlink" xfId="4579" builtinId="9" hidden="1"/>
    <cellStyle name="Followed Hyperlink" xfId="4581" builtinId="9" hidden="1"/>
    <cellStyle name="Followed Hyperlink" xfId="4583" builtinId="9" hidden="1"/>
    <cellStyle name="Followed Hyperlink" xfId="4585" builtinId="9" hidden="1"/>
    <cellStyle name="Followed Hyperlink" xfId="4587" builtinId="9" hidden="1"/>
    <cellStyle name="Followed Hyperlink" xfId="4589" builtinId="9" hidden="1"/>
    <cellStyle name="Followed Hyperlink" xfId="4591" builtinId="9" hidden="1"/>
    <cellStyle name="Followed Hyperlink" xfId="4593" builtinId="9" hidden="1"/>
    <cellStyle name="Followed Hyperlink" xfId="4595" builtinId="9" hidden="1"/>
    <cellStyle name="Followed Hyperlink" xfId="4597" builtinId="9" hidden="1"/>
    <cellStyle name="Followed Hyperlink" xfId="4599" builtinId="9" hidden="1"/>
    <cellStyle name="Followed Hyperlink" xfId="4601" builtinId="9" hidden="1"/>
    <cellStyle name="Followed Hyperlink" xfId="4603" builtinId="9" hidden="1"/>
    <cellStyle name="Followed Hyperlink" xfId="4605" builtinId="9" hidden="1"/>
    <cellStyle name="Followed Hyperlink" xfId="4607" builtinId="9" hidden="1"/>
    <cellStyle name="Followed Hyperlink" xfId="4609" builtinId="9" hidden="1"/>
    <cellStyle name="Followed Hyperlink" xfId="4611" builtinId="9" hidden="1"/>
    <cellStyle name="Followed Hyperlink" xfId="4613" builtinId="9" hidden="1"/>
    <cellStyle name="Followed Hyperlink" xfId="4615" builtinId="9" hidden="1"/>
    <cellStyle name="Followed Hyperlink" xfId="4617" builtinId="9" hidden="1"/>
    <cellStyle name="Followed Hyperlink" xfId="4619" builtinId="9" hidden="1"/>
    <cellStyle name="Followed Hyperlink" xfId="4621" builtinId="9" hidden="1"/>
    <cellStyle name="Followed Hyperlink" xfId="4623" builtinId="9" hidden="1"/>
    <cellStyle name="Followed Hyperlink" xfId="4625" builtinId="9" hidden="1"/>
    <cellStyle name="Followed Hyperlink" xfId="4627" builtinId="9" hidden="1"/>
    <cellStyle name="Followed Hyperlink" xfId="4629" builtinId="9" hidden="1"/>
    <cellStyle name="Followed Hyperlink" xfId="4631" builtinId="9" hidden="1"/>
    <cellStyle name="Followed Hyperlink" xfId="4633" builtinId="9" hidden="1"/>
    <cellStyle name="Followed Hyperlink" xfId="4635" builtinId="9" hidden="1"/>
    <cellStyle name="Followed Hyperlink" xfId="4637" builtinId="9" hidden="1"/>
    <cellStyle name="Followed Hyperlink" xfId="4639" builtinId="9" hidden="1"/>
    <cellStyle name="Followed Hyperlink" xfId="4641" builtinId="9" hidden="1"/>
    <cellStyle name="Followed Hyperlink" xfId="4643" builtinId="9" hidden="1"/>
    <cellStyle name="Followed Hyperlink" xfId="4645" builtinId="9" hidden="1"/>
    <cellStyle name="Followed Hyperlink" xfId="4647" builtinId="9" hidden="1"/>
    <cellStyle name="Followed Hyperlink" xfId="4649" builtinId="9" hidden="1"/>
    <cellStyle name="Followed Hyperlink" xfId="4651" builtinId="9" hidden="1"/>
    <cellStyle name="Followed Hyperlink" xfId="4653" builtinId="9" hidden="1"/>
    <cellStyle name="Followed Hyperlink" xfId="4655" builtinId="9" hidden="1"/>
    <cellStyle name="Followed Hyperlink" xfId="4657" builtinId="9" hidden="1"/>
    <cellStyle name="Followed Hyperlink" xfId="4659" builtinId="9" hidden="1"/>
    <cellStyle name="Followed Hyperlink" xfId="4661" builtinId="9" hidden="1"/>
    <cellStyle name="Followed Hyperlink" xfId="4663" builtinId="9" hidden="1"/>
    <cellStyle name="Followed Hyperlink" xfId="4665" builtinId="9" hidden="1"/>
    <cellStyle name="Followed Hyperlink" xfId="4667" builtinId="9" hidden="1"/>
    <cellStyle name="Followed Hyperlink" xfId="4669" builtinId="9" hidden="1"/>
    <cellStyle name="Followed Hyperlink" xfId="4671" builtinId="9" hidden="1"/>
    <cellStyle name="Followed Hyperlink" xfId="4673" builtinId="9" hidden="1"/>
    <cellStyle name="Followed Hyperlink" xfId="4675" builtinId="9" hidden="1"/>
    <cellStyle name="Followed Hyperlink" xfId="4677" builtinId="9" hidden="1"/>
    <cellStyle name="Followed Hyperlink" xfId="4679" builtinId="9" hidden="1"/>
    <cellStyle name="Followed Hyperlink" xfId="4681" builtinId="9" hidden="1"/>
    <cellStyle name="Followed Hyperlink" xfId="4683" builtinId="9" hidden="1"/>
    <cellStyle name="Followed Hyperlink" xfId="4685" builtinId="9" hidden="1"/>
    <cellStyle name="Followed Hyperlink" xfId="4687" builtinId="9" hidden="1"/>
    <cellStyle name="Followed Hyperlink" xfId="4689" builtinId="9" hidden="1"/>
    <cellStyle name="Followed Hyperlink" xfId="4691" builtinId="9" hidden="1"/>
    <cellStyle name="Followed Hyperlink" xfId="4693" builtinId="9" hidden="1"/>
    <cellStyle name="Followed Hyperlink" xfId="4695" builtinId="9" hidden="1"/>
    <cellStyle name="Followed Hyperlink" xfId="4697" builtinId="9" hidden="1"/>
    <cellStyle name="Followed Hyperlink" xfId="4699" builtinId="9" hidden="1"/>
    <cellStyle name="Followed Hyperlink" xfId="4701" builtinId="9" hidden="1"/>
    <cellStyle name="Followed Hyperlink" xfId="4703" builtinId="9" hidden="1"/>
    <cellStyle name="Followed Hyperlink" xfId="4705" builtinId="9" hidden="1"/>
    <cellStyle name="Followed Hyperlink" xfId="4707" builtinId="9" hidden="1"/>
    <cellStyle name="Followed Hyperlink" xfId="4709" builtinId="9" hidden="1"/>
    <cellStyle name="Followed Hyperlink" xfId="4711" builtinId="9" hidden="1"/>
    <cellStyle name="Followed Hyperlink" xfId="4713" builtinId="9" hidden="1"/>
    <cellStyle name="Followed Hyperlink" xfId="4715" builtinId="9" hidden="1"/>
    <cellStyle name="Followed Hyperlink" xfId="4717" builtinId="9" hidden="1"/>
    <cellStyle name="Followed Hyperlink" xfId="4719" builtinId="9" hidden="1"/>
    <cellStyle name="Followed Hyperlink" xfId="4721" builtinId="9" hidden="1"/>
    <cellStyle name="Followed Hyperlink" xfId="4723" builtinId="9" hidden="1"/>
    <cellStyle name="Followed Hyperlink" xfId="4725" builtinId="9" hidden="1"/>
    <cellStyle name="Followed Hyperlink" xfId="4727" builtinId="9" hidden="1"/>
    <cellStyle name="Followed Hyperlink" xfId="4729" builtinId="9" hidden="1"/>
    <cellStyle name="Followed Hyperlink" xfId="4731" builtinId="9" hidden="1"/>
    <cellStyle name="Followed Hyperlink" xfId="4733" builtinId="9" hidden="1"/>
    <cellStyle name="Followed Hyperlink" xfId="4735" builtinId="9" hidden="1"/>
    <cellStyle name="Followed Hyperlink" xfId="4737" builtinId="9" hidden="1"/>
    <cellStyle name="Followed Hyperlink" xfId="4739" builtinId="9" hidden="1"/>
    <cellStyle name="Followed Hyperlink" xfId="4741" builtinId="9" hidden="1"/>
    <cellStyle name="Followed Hyperlink" xfId="4743" builtinId="9" hidden="1"/>
    <cellStyle name="Followed Hyperlink" xfId="4745" builtinId="9" hidden="1"/>
    <cellStyle name="Followed Hyperlink" xfId="4747" builtinId="9" hidden="1"/>
    <cellStyle name="Followed Hyperlink" xfId="4749" builtinId="9" hidden="1"/>
    <cellStyle name="Followed Hyperlink" xfId="4751" builtinId="9" hidden="1"/>
    <cellStyle name="Followed Hyperlink" xfId="4753" builtinId="9" hidden="1"/>
    <cellStyle name="Followed Hyperlink" xfId="4755" builtinId="9" hidden="1"/>
    <cellStyle name="Followed Hyperlink" xfId="4757" builtinId="9" hidden="1"/>
    <cellStyle name="Followed Hyperlink" xfId="4759" builtinId="9" hidden="1"/>
    <cellStyle name="Followed Hyperlink" xfId="4761" builtinId="9" hidden="1"/>
    <cellStyle name="Followed Hyperlink" xfId="4763" builtinId="9" hidden="1"/>
    <cellStyle name="Followed Hyperlink" xfId="4765" builtinId="9" hidden="1"/>
    <cellStyle name="Followed Hyperlink" xfId="4767" builtinId="9" hidden="1"/>
    <cellStyle name="Followed Hyperlink" xfId="4769" builtinId="9" hidden="1"/>
    <cellStyle name="Followed Hyperlink" xfId="4771" builtinId="9" hidden="1"/>
    <cellStyle name="Followed Hyperlink" xfId="4773" builtinId="9" hidden="1"/>
    <cellStyle name="Followed Hyperlink" xfId="4775" builtinId="9" hidden="1"/>
    <cellStyle name="Followed Hyperlink" xfId="4777" builtinId="9" hidden="1"/>
    <cellStyle name="Followed Hyperlink" xfId="4779" builtinId="9" hidden="1"/>
    <cellStyle name="Followed Hyperlink" xfId="4781" builtinId="9" hidden="1"/>
    <cellStyle name="Followed Hyperlink" xfId="4783" builtinId="9" hidden="1"/>
    <cellStyle name="Followed Hyperlink" xfId="4785" builtinId="9" hidden="1"/>
    <cellStyle name="Followed Hyperlink" xfId="4787" builtinId="9" hidden="1"/>
    <cellStyle name="Followed Hyperlink" xfId="4789" builtinId="9" hidden="1"/>
    <cellStyle name="Followed Hyperlink" xfId="4791" builtinId="9" hidden="1"/>
    <cellStyle name="Followed Hyperlink" xfId="4793" builtinId="9" hidden="1"/>
    <cellStyle name="Followed Hyperlink" xfId="4795" builtinId="9" hidden="1"/>
    <cellStyle name="Followed Hyperlink" xfId="4797" builtinId="9" hidden="1"/>
    <cellStyle name="Followed Hyperlink" xfId="4799" builtinId="9" hidden="1"/>
    <cellStyle name="Followed Hyperlink" xfId="4801" builtinId="9" hidden="1"/>
    <cellStyle name="Followed Hyperlink" xfId="4803" builtinId="9" hidden="1"/>
    <cellStyle name="Followed Hyperlink" xfId="4805" builtinId="9" hidden="1"/>
    <cellStyle name="Followed Hyperlink" xfId="4807" builtinId="9" hidden="1"/>
    <cellStyle name="Followed Hyperlink" xfId="4809" builtinId="9" hidden="1"/>
    <cellStyle name="Followed Hyperlink" xfId="4811" builtinId="9" hidden="1"/>
    <cellStyle name="Followed Hyperlink" xfId="4813" builtinId="9" hidden="1"/>
    <cellStyle name="Followed Hyperlink" xfId="4815" builtinId="9" hidden="1"/>
    <cellStyle name="Followed Hyperlink" xfId="4817" builtinId="9" hidden="1"/>
    <cellStyle name="Followed Hyperlink" xfId="4819" builtinId="9" hidden="1"/>
    <cellStyle name="Followed Hyperlink" xfId="4821" builtinId="9" hidden="1"/>
    <cellStyle name="Followed Hyperlink" xfId="4823" builtinId="9" hidden="1"/>
    <cellStyle name="Followed Hyperlink" xfId="4825" builtinId="9" hidden="1"/>
    <cellStyle name="Followed Hyperlink" xfId="4827" builtinId="9" hidden="1"/>
    <cellStyle name="Followed Hyperlink" xfId="4829" builtinId="9" hidden="1"/>
    <cellStyle name="Followed Hyperlink" xfId="4831" builtinId="9" hidden="1"/>
    <cellStyle name="Followed Hyperlink" xfId="4833" builtinId="9" hidden="1"/>
    <cellStyle name="Followed Hyperlink" xfId="4835" builtinId="9" hidden="1"/>
    <cellStyle name="Followed Hyperlink" xfId="4837" builtinId="9" hidden="1"/>
    <cellStyle name="Followed Hyperlink" xfId="4839" builtinId="9" hidden="1"/>
    <cellStyle name="Followed Hyperlink" xfId="4841" builtinId="9" hidden="1"/>
    <cellStyle name="Followed Hyperlink" xfId="4843" builtinId="9" hidden="1"/>
    <cellStyle name="Followed Hyperlink" xfId="4845" builtinId="9" hidden="1"/>
    <cellStyle name="Followed Hyperlink" xfId="4847" builtinId="9" hidden="1"/>
    <cellStyle name="Followed Hyperlink" xfId="4849" builtinId="9" hidden="1"/>
    <cellStyle name="Followed Hyperlink" xfId="4851" builtinId="9" hidden="1"/>
    <cellStyle name="Followed Hyperlink" xfId="4853" builtinId="9" hidden="1"/>
    <cellStyle name="Followed Hyperlink" xfId="4855" builtinId="9" hidden="1"/>
    <cellStyle name="Followed Hyperlink" xfId="4857" builtinId="9" hidden="1"/>
    <cellStyle name="Followed Hyperlink" xfId="4859" builtinId="9" hidden="1"/>
    <cellStyle name="Followed Hyperlink" xfId="4861" builtinId="9" hidden="1"/>
    <cellStyle name="Followed Hyperlink" xfId="4863" builtinId="9" hidden="1"/>
    <cellStyle name="Followed Hyperlink" xfId="4865" builtinId="9" hidden="1"/>
    <cellStyle name="Followed Hyperlink" xfId="4867" builtinId="9" hidden="1"/>
    <cellStyle name="Followed Hyperlink" xfId="4869" builtinId="9" hidden="1"/>
    <cellStyle name="Followed Hyperlink" xfId="4871" builtinId="9" hidden="1"/>
    <cellStyle name="Followed Hyperlink" xfId="4873" builtinId="9" hidden="1"/>
    <cellStyle name="Followed Hyperlink" xfId="4875" builtinId="9" hidden="1"/>
    <cellStyle name="Followed Hyperlink" xfId="4877" builtinId="9" hidden="1"/>
    <cellStyle name="Followed Hyperlink" xfId="4879" builtinId="9" hidden="1"/>
    <cellStyle name="Followed Hyperlink" xfId="4881" builtinId="9" hidden="1"/>
    <cellStyle name="Followed Hyperlink" xfId="4883" builtinId="9" hidden="1"/>
    <cellStyle name="Followed Hyperlink" xfId="4885" builtinId="9" hidden="1"/>
    <cellStyle name="Followed Hyperlink" xfId="4887" builtinId="9" hidden="1"/>
    <cellStyle name="Followed Hyperlink" xfId="4889" builtinId="9" hidden="1"/>
    <cellStyle name="Followed Hyperlink" xfId="4891" builtinId="9" hidden="1"/>
    <cellStyle name="Followed Hyperlink" xfId="4893" builtinId="9" hidden="1"/>
    <cellStyle name="Followed Hyperlink" xfId="4895" builtinId="9" hidden="1"/>
    <cellStyle name="Followed Hyperlink" xfId="4897" builtinId="9" hidden="1"/>
    <cellStyle name="Followed Hyperlink" xfId="4899" builtinId="9" hidden="1"/>
    <cellStyle name="Followed Hyperlink" xfId="4901" builtinId="9" hidden="1"/>
    <cellStyle name="Followed Hyperlink" xfId="4903" builtinId="9" hidden="1"/>
    <cellStyle name="Followed Hyperlink" xfId="4905" builtinId="9" hidden="1"/>
    <cellStyle name="Followed Hyperlink" xfId="4907" builtinId="9" hidden="1"/>
    <cellStyle name="Followed Hyperlink" xfId="4909" builtinId="9" hidden="1"/>
    <cellStyle name="Followed Hyperlink" xfId="4911" builtinId="9" hidden="1"/>
    <cellStyle name="Followed Hyperlink" xfId="4913" builtinId="9" hidden="1"/>
    <cellStyle name="Followed Hyperlink" xfId="4915" builtinId="9" hidden="1"/>
    <cellStyle name="Followed Hyperlink" xfId="4917" builtinId="9" hidden="1"/>
    <cellStyle name="Followed Hyperlink" xfId="4919" builtinId="9" hidden="1"/>
    <cellStyle name="Followed Hyperlink" xfId="4921" builtinId="9" hidden="1"/>
    <cellStyle name="Followed Hyperlink" xfId="4923" builtinId="9" hidden="1"/>
    <cellStyle name="Followed Hyperlink" xfId="4925" builtinId="9" hidden="1"/>
    <cellStyle name="Followed Hyperlink" xfId="4927" builtinId="9" hidden="1"/>
    <cellStyle name="Followed Hyperlink" xfId="4929" builtinId="9" hidden="1"/>
    <cellStyle name="Followed Hyperlink" xfId="4933" builtinId="9" hidden="1"/>
    <cellStyle name="Followed Hyperlink" xfId="1236" builtinId="9" hidden="1"/>
    <cellStyle name="Followed Hyperlink" xfId="4935" builtinId="9" hidden="1"/>
    <cellStyle name="Followed Hyperlink" xfId="4937" builtinId="9" hidden="1"/>
    <cellStyle name="Followed Hyperlink" xfId="4939" builtinId="9" hidden="1"/>
    <cellStyle name="Followed Hyperlink" xfId="4941" builtinId="9" hidden="1"/>
    <cellStyle name="Followed Hyperlink" xfId="4943" builtinId="9" hidden="1"/>
    <cellStyle name="Followed Hyperlink" xfId="4945" builtinId="9" hidden="1"/>
    <cellStyle name="Followed Hyperlink" xfId="4947" builtinId="9" hidden="1"/>
    <cellStyle name="Followed Hyperlink" xfId="4949" builtinId="9" hidden="1"/>
    <cellStyle name="Followed Hyperlink" xfId="4951" builtinId="9" hidden="1"/>
    <cellStyle name="Followed Hyperlink" xfId="4953" builtinId="9" hidden="1"/>
    <cellStyle name="Followed Hyperlink" xfId="4955" builtinId="9" hidden="1"/>
    <cellStyle name="Followed Hyperlink" xfId="4957" builtinId="9" hidden="1"/>
    <cellStyle name="Followed Hyperlink" xfId="4959" builtinId="9" hidden="1"/>
    <cellStyle name="Followed Hyperlink" xfId="4961" builtinId="9" hidden="1"/>
    <cellStyle name="Followed Hyperlink" xfId="4963" builtinId="9" hidden="1"/>
    <cellStyle name="Followed Hyperlink" xfId="4965" builtinId="9" hidden="1"/>
    <cellStyle name="Followed Hyperlink" xfId="4967" builtinId="9" hidden="1"/>
    <cellStyle name="Followed Hyperlink" xfId="4969" builtinId="9" hidden="1"/>
    <cellStyle name="Followed Hyperlink" xfId="4971" builtinId="9" hidden="1"/>
    <cellStyle name="Followed Hyperlink" xfId="4973" builtinId="9" hidden="1"/>
    <cellStyle name="Followed Hyperlink" xfId="4975" builtinId="9" hidden="1"/>
    <cellStyle name="Followed Hyperlink" xfId="4977" builtinId="9" hidden="1"/>
    <cellStyle name="Followed Hyperlink" xfId="4979" builtinId="9" hidden="1"/>
    <cellStyle name="Followed Hyperlink" xfId="4981" builtinId="9" hidden="1"/>
    <cellStyle name="Followed Hyperlink" xfId="4983" builtinId="9" hidden="1"/>
    <cellStyle name="Followed Hyperlink" xfId="4985" builtinId="9" hidden="1"/>
    <cellStyle name="Followed Hyperlink" xfId="4987" builtinId="9" hidden="1"/>
    <cellStyle name="Followed Hyperlink" xfId="4989" builtinId="9" hidden="1"/>
    <cellStyle name="Followed Hyperlink" xfId="4991" builtinId="9" hidden="1"/>
    <cellStyle name="Followed Hyperlink" xfId="4993" builtinId="9" hidden="1"/>
    <cellStyle name="Followed Hyperlink" xfId="4995" builtinId="9" hidden="1"/>
    <cellStyle name="Followed Hyperlink" xfId="4997" builtinId="9" hidden="1"/>
    <cellStyle name="Followed Hyperlink" xfId="4999" builtinId="9" hidden="1"/>
    <cellStyle name="Followed Hyperlink" xfId="5001" builtinId="9" hidden="1"/>
    <cellStyle name="Followed Hyperlink" xfId="5003" builtinId="9" hidden="1"/>
    <cellStyle name="Followed Hyperlink" xfId="5005" builtinId="9" hidden="1"/>
    <cellStyle name="Followed Hyperlink" xfId="5007" builtinId="9" hidden="1"/>
    <cellStyle name="Followed Hyperlink" xfId="5009" builtinId="9" hidden="1"/>
    <cellStyle name="Followed Hyperlink" xfId="5011" builtinId="9" hidden="1"/>
    <cellStyle name="Followed Hyperlink" xfId="5013" builtinId="9" hidden="1"/>
    <cellStyle name="Followed Hyperlink" xfId="5015" builtinId="9" hidden="1"/>
    <cellStyle name="Followed Hyperlink" xfId="5017" builtinId="9" hidden="1"/>
    <cellStyle name="Followed Hyperlink" xfId="5019" builtinId="9" hidden="1"/>
    <cellStyle name="Followed Hyperlink" xfId="5021" builtinId="9" hidden="1"/>
    <cellStyle name="Followed Hyperlink" xfId="5023" builtinId="9" hidden="1"/>
    <cellStyle name="Followed Hyperlink" xfId="5025" builtinId="9" hidden="1"/>
    <cellStyle name="Followed Hyperlink" xfId="5027" builtinId="9" hidden="1"/>
    <cellStyle name="Followed Hyperlink" xfId="5029" builtinId="9" hidden="1"/>
    <cellStyle name="Followed Hyperlink" xfId="5031" builtinId="9" hidden="1"/>
    <cellStyle name="Followed Hyperlink" xfId="5033" builtinId="9" hidden="1"/>
    <cellStyle name="Followed Hyperlink" xfId="5035" builtinId="9" hidden="1"/>
    <cellStyle name="Followed Hyperlink" xfId="5037" builtinId="9" hidden="1"/>
    <cellStyle name="Followed Hyperlink" xfId="5039" builtinId="9" hidden="1"/>
    <cellStyle name="Followed Hyperlink" xfId="5041" builtinId="9" hidden="1"/>
    <cellStyle name="Followed Hyperlink" xfId="5043" builtinId="9" hidden="1"/>
    <cellStyle name="Followed Hyperlink" xfId="5045" builtinId="9" hidden="1"/>
    <cellStyle name="Followed Hyperlink" xfId="5047" builtinId="9" hidden="1"/>
    <cellStyle name="Followed Hyperlink" xfId="5049" builtinId="9" hidden="1"/>
    <cellStyle name="Followed Hyperlink" xfId="5051" builtinId="9" hidden="1"/>
    <cellStyle name="Followed Hyperlink" xfId="5053" builtinId="9" hidden="1"/>
    <cellStyle name="Followed Hyperlink" xfId="5055" builtinId="9" hidden="1"/>
    <cellStyle name="Followed Hyperlink" xfId="5057" builtinId="9" hidden="1"/>
    <cellStyle name="Followed Hyperlink" xfId="5059" builtinId="9" hidden="1"/>
    <cellStyle name="Followed Hyperlink" xfId="5061" builtinId="9" hidden="1"/>
    <cellStyle name="Followed Hyperlink" xfId="5063" builtinId="9" hidden="1"/>
    <cellStyle name="Followed Hyperlink" xfId="5065" builtinId="9" hidden="1"/>
    <cellStyle name="Followed Hyperlink" xfId="5067" builtinId="9" hidden="1"/>
    <cellStyle name="Followed Hyperlink" xfId="5069" builtinId="9" hidden="1"/>
    <cellStyle name="Followed Hyperlink" xfId="5071" builtinId="9" hidden="1"/>
    <cellStyle name="Followed Hyperlink" xfId="5073" builtinId="9" hidden="1"/>
    <cellStyle name="Followed Hyperlink" xfId="5075" builtinId="9" hidden="1"/>
    <cellStyle name="Followed Hyperlink" xfId="5077" builtinId="9" hidden="1"/>
    <cellStyle name="Followed Hyperlink" xfId="5079" builtinId="9" hidden="1"/>
    <cellStyle name="Followed Hyperlink" xfId="5081" builtinId="9" hidden="1"/>
    <cellStyle name="Followed Hyperlink" xfId="5083" builtinId="9" hidden="1"/>
    <cellStyle name="Followed Hyperlink" xfId="5085" builtinId="9" hidden="1"/>
    <cellStyle name="Followed Hyperlink" xfId="5087" builtinId="9" hidden="1"/>
    <cellStyle name="Followed Hyperlink" xfId="5089" builtinId="9" hidden="1"/>
    <cellStyle name="Followed Hyperlink" xfId="5091" builtinId="9" hidden="1"/>
    <cellStyle name="Followed Hyperlink" xfId="5093" builtinId="9" hidden="1"/>
    <cellStyle name="Followed Hyperlink" xfId="5095" builtinId="9" hidden="1"/>
    <cellStyle name="Followed Hyperlink" xfId="5097" builtinId="9" hidden="1"/>
    <cellStyle name="Followed Hyperlink" xfId="5099" builtinId="9" hidden="1"/>
    <cellStyle name="Followed Hyperlink" xfId="5101" builtinId="9" hidden="1"/>
    <cellStyle name="Followed Hyperlink" xfId="5103" builtinId="9" hidden="1"/>
    <cellStyle name="Followed Hyperlink" xfId="5105" builtinId="9" hidden="1"/>
    <cellStyle name="Followed Hyperlink" xfId="5107" builtinId="9" hidden="1"/>
    <cellStyle name="Followed Hyperlink" xfId="5109" builtinId="9" hidden="1"/>
    <cellStyle name="Followed Hyperlink" xfId="5111" builtinId="9" hidden="1"/>
    <cellStyle name="Followed Hyperlink" xfId="5113" builtinId="9" hidden="1"/>
    <cellStyle name="Followed Hyperlink" xfId="5115" builtinId="9" hidden="1"/>
    <cellStyle name="Followed Hyperlink" xfId="5117" builtinId="9" hidden="1"/>
    <cellStyle name="Followed Hyperlink" xfId="5119" builtinId="9" hidden="1"/>
    <cellStyle name="Followed Hyperlink" xfId="5121" builtinId="9" hidden="1"/>
    <cellStyle name="Followed Hyperlink" xfId="5123" builtinId="9" hidden="1"/>
    <cellStyle name="Followed Hyperlink" xfId="5125" builtinId="9" hidden="1"/>
    <cellStyle name="Followed Hyperlink" xfId="5127" builtinId="9" hidden="1"/>
    <cellStyle name="Followed Hyperlink" xfId="5129" builtinId="9" hidden="1"/>
    <cellStyle name="Followed Hyperlink" xfId="5131" builtinId="9" hidden="1"/>
    <cellStyle name="Followed Hyperlink" xfId="5133" builtinId="9" hidden="1"/>
    <cellStyle name="Followed Hyperlink" xfId="5135" builtinId="9" hidden="1"/>
    <cellStyle name="Followed Hyperlink" xfId="5137" builtinId="9" hidden="1"/>
    <cellStyle name="Followed Hyperlink" xfId="5139" builtinId="9" hidden="1"/>
    <cellStyle name="Followed Hyperlink" xfId="5141" builtinId="9" hidden="1"/>
    <cellStyle name="Followed Hyperlink" xfId="5143" builtinId="9" hidden="1"/>
    <cellStyle name="Followed Hyperlink" xfId="5145" builtinId="9" hidden="1"/>
    <cellStyle name="Followed Hyperlink" xfId="5147" builtinId="9" hidden="1"/>
    <cellStyle name="Followed Hyperlink" xfId="5149" builtinId="9" hidden="1"/>
    <cellStyle name="Followed Hyperlink" xfId="5151" builtinId="9" hidden="1"/>
    <cellStyle name="Followed Hyperlink" xfId="5153" builtinId="9" hidden="1"/>
    <cellStyle name="Followed Hyperlink" xfId="5155" builtinId="9" hidden="1"/>
    <cellStyle name="Followed Hyperlink" xfId="5157" builtinId="9" hidden="1"/>
    <cellStyle name="Followed Hyperlink" xfId="5159" builtinId="9" hidden="1"/>
    <cellStyle name="Followed Hyperlink" xfId="5161" builtinId="9" hidden="1"/>
    <cellStyle name="Followed Hyperlink" xfId="5163" builtinId="9" hidden="1"/>
    <cellStyle name="Followed Hyperlink" xfId="5165" builtinId="9" hidden="1"/>
    <cellStyle name="Followed Hyperlink" xfId="5167" builtinId="9" hidden="1"/>
    <cellStyle name="Followed Hyperlink" xfId="5169" builtinId="9" hidden="1"/>
    <cellStyle name="Followed Hyperlink" xfId="5171" builtinId="9" hidden="1"/>
    <cellStyle name="Followed Hyperlink" xfId="5173" builtinId="9" hidden="1"/>
    <cellStyle name="Followed Hyperlink" xfId="5175" builtinId="9" hidden="1"/>
    <cellStyle name="Followed Hyperlink" xfId="5177" builtinId="9" hidden="1"/>
    <cellStyle name="Followed Hyperlink" xfId="5179" builtinId="9" hidden="1"/>
    <cellStyle name="Followed Hyperlink" xfId="5181" builtinId="9" hidden="1"/>
    <cellStyle name="Followed Hyperlink" xfId="5183" builtinId="9" hidden="1"/>
    <cellStyle name="Followed Hyperlink" xfId="5185" builtinId="9" hidden="1"/>
    <cellStyle name="Followed Hyperlink" xfId="5187" builtinId="9" hidden="1"/>
    <cellStyle name="Followed Hyperlink" xfId="5189" builtinId="9" hidden="1"/>
    <cellStyle name="Followed Hyperlink" xfId="5191" builtinId="9" hidden="1"/>
    <cellStyle name="Followed Hyperlink" xfId="5193" builtinId="9" hidden="1"/>
    <cellStyle name="Followed Hyperlink" xfId="5195" builtinId="9" hidden="1"/>
    <cellStyle name="Followed Hyperlink" xfId="5197" builtinId="9" hidden="1"/>
    <cellStyle name="Followed Hyperlink" xfId="5199" builtinId="9" hidden="1"/>
    <cellStyle name="Followed Hyperlink" xfId="5201" builtinId="9" hidden="1"/>
    <cellStyle name="Followed Hyperlink" xfId="5203" builtinId="9" hidden="1"/>
    <cellStyle name="Followed Hyperlink" xfId="5205" builtinId="9" hidden="1"/>
    <cellStyle name="Followed Hyperlink" xfId="5207" builtinId="9" hidden="1"/>
    <cellStyle name="Followed Hyperlink" xfId="5209" builtinId="9" hidden="1"/>
    <cellStyle name="Followed Hyperlink" xfId="5211" builtinId="9" hidden="1"/>
    <cellStyle name="Followed Hyperlink" xfId="5213" builtinId="9" hidden="1"/>
    <cellStyle name="Followed Hyperlink" xfId="5215" builtinId="9" hidden="1"/>
    <cellStyle name="Followed Hyperlink" xfId="5217" builtinId="9" hidden="1"/>
    <cellStyle name="Followed Hyperlink" xfId="5219" builtinId="9" hidden="1"/>
    <cellStyle name="Followed Hyperlink" xfId="5221" builtinId="9" hidden="1"/>
    <cellStyle name="Followed Hyperlink" xfId="5223" builtinId="9" hidden="1"/>
    <cellStyle name="Followed Hyperlink" xfId="5225" builtinId="9" hidden="1"/>
    <cellStyle name="Followed Hyperlink" xfId="5227" builtinId="9" hidden="1"/>
    <cellStyle name="Followed Hyperlink" xfId="5229" builtinId="9" hidden="1"/>
    <cellStyle name="Followed Hyperlink" xfId="5231" builtinId="9" hidden="1"/>
    <cellStyle name="Followed Hyperlink" xfId="5233" builtinId="9" hidden="1"/>
    <cellStyle name="Followed Hyperlink" xfId="5235" builtinId="9" hidden="1"/>
    <cellStyle name="Followed Hyperlink" xfId="5237" builtinId="9" hidden="1"/>
    <cellStyle name="Followed Hyperlink" xfId="5239" builtinId="9" hidden="1"/>
    <cellStyle name="Followed Hyperlink" xfId="5241" builtinId="9" hidden="1"/>
    <cellStyle name="Followed Hyperlink" xfId="5243" builtinId="9" hidden="1"/>
    <cellStyle name="Followed Hyperlink" xfId="5245" builtinId="9" hidden="1"/>
    <cellStyle name="Followed Hyperlink" xfId="5247" builtinId="9" hidden="1"/>
    <cellStyle name="Followed Hyperlink" xfId="5249" builtinId="9" hidden="1"/>
    <cellStyle name="Followed Hyperlink" xfId="5251" builtinId="9" hidden="1"/>
    <cellStyle name="Followed Hyperlink" xfId="5253" builtinId="9" hidden="1"/>
    <cellStyle name="Followed Hyperlink" xfId="5255" builtinId="9" hidden="1"/>
    <cellStyle name="Followed Hyperlink" xfId="5257" builtinId="9" hidden="1"/>
    <cellStyle name="Followed Hyperlink" xfId="5259" builtinId="9" hidden="1"/>
    <cellStyle name="Followed Hyperlink" xfId="5261" builtinId="9" hidden="1"/>
    <cellStyle name="Followed Hyperlink" xfId="5263" builtinId="9" hidden="1"/>
    <cellStyle name="Followed Hyperlink" xfId="5265" builtinId="9" hidden="1"/>
    <cellStyle name="Followed Hyperlink" xfId="5267" builtinId="9" hidden="1"/>
    <cellStyle name="Followed Hyperlink" xfId="5269" builtinId="9" hidden="1"/>
    <cellStyle name="Followed Hyperlink" xfId="5271" builtinId="9" hidden="1"/>
    <cellStyle name="Followed Hyperlink" xfId="5273" builtinId="9" hidden="1"/>
    <cellStyle name="Followed Hyperlink" xfId="5275" builtinId="9" hidden="1"/>
    <cellStyle name="Followed Hyperlink" xfId="5277" builtinId="9" hidden="1"/>
    <cellStyle name="Followed Hyperlink" xfId="5279" builtinId="9" hidden="1"/>
    <cellStyle name="Followed Hyperlink" xfId="5281" builtinId="9" hidden="1"/>
    <cellStyle name="Followed Hyperlink" xfId="5283" builtinId="9" hidden="1"/>
    <cellStyle name="Followed Hyperlink" xfId="5285" builtinId="9" hidden="1"/>
    <cellStyle name="Followed Hyperlink" xfId="5287" builtinId="9" hidden="1"/>
    <cellStyle name="Followed Hyperlink" xfId="5289" builtinId="9" hidden="1"/>
    <cellStyle name="Followed Hyperlink" xfId="5291" builtinId="9" hidden="1"/>
    <cellStyle name="Followed Hyperlink" xfId="5293" builtinId="9" hidden="1"/>
    <cellStyle name="Followed Hyperlink" xfId="5295" builtinId="9" hidden="1"/>
    <cellStyle name="Followed Hyperlink" xfId="5297" builtinId="9" hidden="1"/>
    <cellStyle name="Followed Hyperlink" xfId="5299" builtinId="9" hidden="1"/>
    <cellStyle name="Followed Hyperlink" xfId="5301" builtinId="9" hidden="1"/>
    <cellStyle name="Followed Hyperlink" xfId="5303" builtinId="9" hidden="1"/>
    <cellStyle name="Followed Hyperlink" xfId="5305" builtinId="9" hidden="1"/>
    <cellStyle name="Followed Hyperlink" xfId="5307" builtinId="9" hidden="1"/>
    <cellStyle name="Followed Hyperlink" xfId="5309" builtinId="9" hidden="1"/>
    <cellStyle name="Followed Hyperlink" xfId="5311" builtinId="9" hidden="1"/>
    <cellStyle name="Followed Hyperlink" xfId="5313" builtinId="9" hidden="1"/>
    <cellStyle name="Followed Hyperlink" xfId="5315" builtinId="9" hidden="1"/>
    <cellStyle name="Followed Hyperlink" xfId="5317" builtinId="9" hidden="1"/>
    <cellStyle name="Followed Hyperlink" xfId="5319" builtinId="9" hidden="1"/>
    <cellStyle name="Followed Hyperlink" xfId="5321" builtinId="9" hidden="1"/>
    <cellStyle name="Followed Hyperlink" xfId="5323" builtinId="9" hidden="1"/>
    <cellStyle name="Followed Hyperlink" xfId="5325" builtinId="9" hidden="1"/>
    <cellStyle name="Followed Hyperlink" xfId="5327" builtinId="9" hidden="1"/>
    <cellStyle name="Followed Hyperlink" xfId="5329" builtinId="9" hidden="1"/>
    <cellStyle name="Followed Hyperlink" xfId="5331" builtinId="9" hidden="1"/>
    <cellStyle name="Followed Hyperlink" xfId="5333" builtinId="9" hidden="1"/>
    <cellStyle name="Followed Hyperlink" xfId="5335" builtinId="9" hidden="1"/>
    <cellStyle name="Followed Hyperlink" xfId="5337" builtinId="9" hidden="1"/>
    <cellStyle name="Followed Hyperlink" xfId="5339" builtinId="9" hidden="1"/>
    <cellStyle name="Followed Hyperlink" xfId="5341" builtinId="9" hidden="1"/>
    <cellStyle name="Followed Hyperlink" xfId="5343" builtinId="9" hidden="1"/>
    <cellStyle name="Followed Hyperlink" xfId="5345" builtinId="9" hidden="1"/>
    <cellStyle name="Followed Hyperlink" xfId="5347" builtinId="9" hidden="1"/>
    <cellStyle name="Followed Hyperlink" xfId="5349" builtinId="9" hidden="1"/>
    <cellStyle name="Followed Hyperlink" xfId="5351" builtinId="9" hidden="1"/>
    <cellStyle name="Followed Hyperlink" xfId="5353" builtinId="9" hidden="1"/>
    <cellStyle name="Followed Hyperlink" xfId="5355" builtinId="9" hidden="1"/>
    <cellStyle name="Followed Hyperlink" xfId="5357" builtinId="9" hidden="1"/>
    <cellStyle name="Followed Hyperlink" xfId="5359" builtinId="9" hidden="1"/>
    <cellStyle name="Followed Hyperlink" xfId="5361" builtinId="9" hidden="1"/>
    <cellStyle name="Followed Hyperlink" xfId="5363" builtinId="9" hidden="1"/>
    <cellStyle name="Followed Hyperlink" xfId="5365" builtinId="9" hidden="1"/>
    <cellStyle name="Followed Hyperlink" xfId="5367" builtinId="9" hidden="1"/>
    <cellStyle name="Followed Hyperlink" xfId="5369" builtinId="9" hidden="1"/>
    <cellStyle name="Followed Hyperlink" xfId="5371" builtinId="9" hidden="1"/>
    <cellStyle name="Followed Hyperlink" xfId="5373" builtinId="9" hidden="1"/>
    <cellStyle name="Followed Hyperlink" xfId="5375" builtinId="9" hidden="1"/>
    <cellStyle name="Followed Hyperlink" xfId="5377" builtinId="9" hidden="1"/>
    <cellStyle name="Followed Hyperlink" xfId="5379" builtinId="9" hidden="1"/>
    <cellStyle name="Followed Hyperlink" xfId="5381" builtinId="9" hidden="1"/>
    <cellStyle name="Followed Hyperlink" xfId="5383" builtinId="9" hidden="1"/>
    <cellStyle name="Followed Hyperlink" xfId="5385" builtinId="9" hidden="1"/>
    <cellStyle name="Followed Hyperlink" xfId="5387" builtinId="9" hidden="1"/>
    <cellStyle name="Followed Hyperlink" xfId="5389" builtinId="9" hidden="1"/>
    <cellStyle name="Followed Hyperlink" xfId="5391" builtinId="9" hidden="1"/>
    <cellStyle name="Followed Hyperlink" xfId="5393" builtinId="9" hidden="1"/>
    <cellStyle name="Followed Hyperlink" xfId="5395" builtinId="9" hidden="1"/>
    <cellStyle name="Followed Hyperlink" xfId="5397" builtinId="9" hidden="1"/>
    <cellStyle name="Followed Hyperlink" xfId="5399" builtinId="9" hidden="1"/>
    <cellStyle name="Followed Hyperlink" xfId="5401" builtinId="9" hidden="1"/>
    <cellStyle name="Followed Hyperlink" xfId="5403" builtinId="9" hidden="1"/>
    <cellStyle name="Followed Hyperlink" xfId="5405" builtinId="9" hidden="1"/>
    <cellStyle name="Followed Hyperlink" xfId="5407" builtinId="9" hidden="1"/>
    <cellStyle name="Followed Hyperlink" xfId="5409" builtinId="9" hidden="1"/>
    <cellStyle name="Followed Hyperlink" xfId="5411" builtinId="9" hidden="1"/>
    <cellStyle name="Followed Hyperlink" xfId="5413" builtinId="9" hidden="1"/>
    <cellStyle name="Followed Hyperlink" xfId="5415" builtinId="9" hidden="1"/>
    <cellStyle name="Followed Hyperlink" xfId="5417" builtinId="9" hidden="1"/>
    <cellStyle name="Followed Hyperlink" xfId="5419" builtinId="9" hidden="1"/>
    <cellStyle name="Followed Hyperlink" xfId="5421" builtinId="9" hidden="1"/>
    <cellStyle name="Followed Hyperlink" xfId="5423" builtinId="9" hidden="1"/>
    <cellStyle name="Followed Hyperlink" xfId="5425" builtinId="9" hidden="1"/>
    <cellStyle name="Followed Hyperlink" xfId="5427" builtinId="9" hidden="1"/>
    <cellStyle name="Followed Hyperlink" xfId="5429" builtinId="9" hidden="1"/>
    <cellStyle name="Followed Hyperlink" xfId="5431" builtinId="9" hidden="1"/>
    <cellStyle name="Followed Hyperlink" xfId="5433" builtinId="9" hidden="1"/>
    <cellStyle name="Followed Hyperlink" xfId="5435" builtinId="9" hidden="1"/>
    <cellStyle name="Followed Hyperlink" xfId="5437" builtinId="9" hidden="1"/>
    <cellStyle name="Followed Hyperlink" xfId="5439" builtinId="9" hidden="1"/>
    <cellStyle name="Followed Hyperlink" xfId="5441" builtinId="9" hidden="1"/>
    <cellStyle name="Followed Hyperlink" xfId="5443" builtinId="9" hidden="1"/>
    <cellStyle name="Followed Hyperlink" xfId="5445" builtinId="9" hidden="1"/>
    <cellStyle name="Followed Hyperlink" xfId="5447" builtinId="9" hidden="1"/>
    <cellStyle name="Followed Hyperlink" xfId="5449" builtinId="9" hidden="1"/>
    <cellStyle name="Followed Hyperlink" xfId="5451" builtinId="9" hidden="1"/>
    <cellStyle name="Followed Hyperlink" xfId="5453" builtinId="9" hidden="1"/>
    <cellStyle name="Followed Hyperlink" xfId="5455" builtinId="9" hidden="1"/>
    <cellStyle name="Followed Hyperlink" xfId="5457" builtinId="9" hidden="1"/>
    <cellStyle name="Followed Hyperlink" xfId="5459" builtinId="9" hidden="1"/>
    <cellStyle name="Followed Hyperlink" xfId="5461" builtinId="9" hidden="1"/>
    <cellStyle name="Followed Hyperlink" xfId="5463" builtinId="9" hidden="1"/>
    <cellStyle name="Followed Hyperlink" xfId="5465" builtinId="9" hidden="1"/>
    <cellStyle name="Followed Hyperlink" xfId="5467" builtinId="9" hidden="1"/>
    <cellStyle name="Followed Hyperlink" xfId="5469" builtinId="9" hidden="1"/>
    <cellStyle name="Followed Hyperlink" xfId="5471" builtinId="9" hidden="1"/>
    <cellStyle name="Followed Hyperlink" xfId="5473" builtinId="9" hidden="1"/>
    <cellStyle name="Followed Hyperlink" xfId="5475" builtinId="9" hidden="1"/>
    <cellStyle name="Followed Hyperlink" xfId="5477" builtinId="9" hidden="1"/>
    <cellStyle name="Followed Hyperlink" xfId="5479" builtinId="9" hidden="1"/>
    <cellStyle name="Followed Hyperlink" xfId="5481" builtinId="9" hidden="1"/>
    <cellStyle name="Followed Hyperlink" xfId="5483" builtinId="9" hidden="1"/>
    <cellStyle name="Followed Hyperlink" xfId="5485" builtinId="9" hidden="1"/>
    <cellStyle name="Followed Hyperlink" xfId="5487" builtinId="9" hidden="1"/>
    <cellStyle name="Followed Hyperlink" xfId="5489" builtinId="9" hidden="1"/>
    <cellStyle name="Followed Hyperlink" xfId="5491" builtinId="9" hidden="1"/>
    <cellStyle name="Followed Hyperlink" xfId="5493" builtinId="9" hidden="1"/>
    <cellStyle name="Followed Hyperlink" xfId="5495" builtinId="9" hidden="1"/>
    <cellStyle name="Followed Hyperlink" xfId="5497" builtinId="9" hidden="1"/>
    <cellStyle name="Followed Hyperlink" xfId="5499" builtinId="9" hidden="1"/>
    <cellStyle name="Followed Hyperlink" xfId="5501" builtinId="9" hidden="1"/>
    <cellStyle name="Followed Hyperlink" xfId="5503" builtinId="9" hidden="1"/>
    <cellStyle name="Followed Hyperlink" xfId="5505" builtinId="9" hidden="1"/>
    <cellStyle name="Followed Hyperlink" xfId="5507" builtinId="9" hidden="1"/>
    <cellStyle name="Followed Hyperlink" xfId="5509" builtinId="9" hidden="1"/>
    <cellStyle name="Followed Hyperlink" xfId="5511" builtinId="9" hidden="1"/>
    <cellStyle name="Followed Hyperlink" xfId="5513" builtinId="9" hidden="1"/>
    <cellStyle name="Followed Hyperlink" xfId="5515" builtinId="9" hidden="1"/>
    <cellStyle name="Followed Hyperlink" xfId="5517" builtinId="9" hidden="1"/>
    <cellStyle name="Followed Hyperlink" xfId="5519" builtinId="9" hidden="1"/>
    <cellStyle name="Followed Hyperlink" xfId="5521" builtinId="9" hidden="1"/>
    <cellStyle name="Followed Hyperlink" xfId="5523" builtinId="9" hidden="1"/>
    <cellStyle name="Followed Hyperlink" xfId="5525" builtinId="9" hidden="1"/>
    <cellStyle name="Followed Hyperlink" xfId="5527" builtinId="9" hidden="1"/>
    <cellStyle name="Followed Hyperlink" xfId="5529" builtinId="9" hidden="1"/>
    <cellStyle name="Followed Hyperlink" xfId="5531" builtinId="9" hidden="1"/>
    <cellStyle name="Followed Hyperlink" xfId="5533" builtinId="9" hidden="1"/>
    <cellStyle name="Followed Hyperlink" xfId="5535" builtinId="9" hidden="1"/>
    <cellStyle name="Followed Hyperlink" xfId="5537" builtinId="9" hidden="1"/>
    <cellStyle name="Followed Hyperlink" xfId="5539" builtinId="9" hidden="1"/>
    <cellStyle name="Followed Hyperlink" xfId="5541" builtinId="9" hidden="1"/>
    <cellStyle name="Followed Hyperlink" xfId="5543" builtinId="9" hidden="1"/>
    <cellStyle name="Followed Hyperlink" xfId="5545" builtinId="9" hidden="1"/>
    <cellStyle name="Followed Hyperlink" xfId="5547" builtinId="9" hidden="1"/>
    <cellStyle name="Followed Hyperlink" xfId="5549" builtinId="9" hidden="1"/>
    <cellStyle name="Followed Hyperlink" xfId="5551" builtinId="9" hidden="1"/>
    <cellStyle name="Followed Hyperlink" xfId="5553" builtinId="9" hidden="1"/>
    <cellStyle name="Followed Hyperlink" xfId="5555" builtinId="9" hidden="1"/>
    <cellStyle name="Followed Hyperlink" xfId="5557" builtinId="9" hidden="1"/>
    <cellStyle name="Followed Hyperlink" xfId="5559" builtinId="9" hidden="1"/>
    <cellStyle name="Followed Hyperlink" xfId="5561" builtinId="9" hidden="1"/>
    <cellStyle name="Followed Hyperlink" xfId="5563" builtinId="9" hidden="1"/>
    <cellStyle name="Followed Hyperlink" xfId="5565" builtinId="9" hidden="1"/>
    <cellStyle name="Followed Hyperlink" xfId="5567" builtinId="9" hidden="1"/>
    <cellStyle name="Followed Hyperlink" xfId="5569" builtinId="9" hidden="1"/>
    <cellStyle name="Followed Hyperlink" xfId="5571" builtinId="9" hidden="1"/>
    <cellStyle name="Followed Hyperlink" xfId="5573" builtinId="9" hidden="1"/>
    <cellStyle name="Followed Hyperlink" xfId="5575" builtinId="9" hidden="1"/>
    <cellStyle name="Followed Hyperlink" xfId="5577" builtinId="9" hidden="1"/>
    <cellStyle name="Followed Hyperlink" xfId="5579" builtinId="9" hidden="1"/>
    <cellStyle name="Followed Hyperlink" xfId="5581" builtinId="9" hidden="1"/>
    <cellStyle name="Followed Hyperlink" xfId="5583" builtinId="9" hidden="1"/>
    <cellStyle name="Followed Hyperlink" xfId="5585" builtinId="9" hidden="1"/>
    <cellStyle name="Followed Hyperlink" xfId="5587" builtinId="9" hidden="1"/>
    <cellStyle name="Followed Hyperlink" xfId="5589" builtinId="9" hidden="1"/>
    <cellStyle name="Followed Hyperlink" xfId="5591" builtinId="9" hidden="1"/>
    <cellStyle name="Followed Hyperlink" xfId="5593" builtinId="9" hidden="1"/>
    <cellStyle name="Followed Hyperlink" xfId="5595" builtinId="9" hidden="1"/>
    <cellStyle name="Followed Hyperlink" xfId="5597" builtinId="9" hidden="1"/>
    <cellStyle name="Followed Hyperlink" xfId="5599" builtinId="9" hidden="1"/>
    <cellStyle name="Followed Hyperlink" xfId="5601" builtinId="9" hidden="1"/>
    <cellStyle name="Followed Hyperlink" xfId="5603" builtinId="9" hidden="1"/>
    <cellStyle name="Followed Hyperlink" xfId="5605" builtinId="9" hidden="1"/>
    <cellStyle name="Followed Hyperlink" xfId="5607" builtinId="9" hidden="1"/>
    <cellStyle name="Followed Hyperlink" xfId="5609" builtinId="9" hidden="1"/>
    <cellStyle name="Followed Hyperlink" xfId="5611" builtinId="9" hidden="1"/>
    <cellStyle name="Followed Hyperlink" xfId="5613" builtinId="9" hidden="1"/>
    <cellStyle name="Followed Hyperlink" xfId="5615" builtinId="9" hidden="1"/>
    <cellStyle name="Followed Hyperlink" xfId="5617" builtinId="9" hidden="1"/>
    <cellStyle name="Followed Hyperlink" xfId="5619" builtinId="9" hidden="1"/>
    <cellStyle name="Followed Hyperlink" xfId="5621" builtinId="9" hidden="1"/>
    <cellStyle name="Followed Hyperlink" xfId="5623" builtinId="9" hidden="1"/>
    <cellStyle name="Followed Hyperlink" xfId="5625" builtinId="9" hidden="1"/>
    <cellStyle name="Followed Hyperlink" xfId="5627" builtinId="9" hidden="1"/>
    <cellStyle name="Followed Hyperlink" xfId="5629" builtinId="9" hidden="1"/>
    <cellStyle name="Followed Hyperlink" xfId="5631" builtinId="9" hidden="1"/>
    <cellStyle name="Followed Hyperlink" xfId="5633" builtinId="9" hidden="1"/>
    <cellStyle name="Followed Hyperlink" xfId="5635" builtinId="9" hidden="1"/>
    <cellStyle name="Followed Hyperlink" xfId="5637" builtinId="9" hidden="1"/>
    <cellStyle name="Followed Hyperlink" xfId="5639" builtinId="9" hidden="1"/>
    <cellStyle name="Followed Hyperlink" xfId="5641" builtinId="9" hidden="1"/>
    <cellStyle name="Followed Hyperlink" xfId="5643" builtinId="9" hidden="1"/>
    <cellStyle name="Followed Hyperlink" xfId="5645" builtinId="9" hidden="1"/>
    <cellStyle name="Followed Hyperlink" xfId="5647" builtinId="9" hidden="1"/>
    <cellStyle name="Followed Hyperlink" xfId="5649" builtinId="9" hidden="1"/>
    <cellStyle name="Followed Hyperlink" xfId="5651" builtinId="9" hidden="1"/>
    <cellStyle name="Followed Hyperlink" xfId="5653" builtinId="9" hidden="1"/>
    <cellStyle name="Followed Hyperlink" xfId="5655" builtinId="9" hidden="1"/>
    <cellStyle name="Followed Hyperlink" xfId="5657" builtinId="9" hidden="1"/>
    <cellStyle name="Followed Hyperlink" xfId="5659" builtinId="9" hidden="1"/>
    <cellStyle name="Followed Hyperlink" xfId="5661" builtinId="9" hidden="1"/>
    <cellStyle name="Followed Hyperlink" xfId="5663" builtinId="9" hidden="1"/>
    <cellStyle name="Followed Hyperlink" xfId="5665" builtinId="9" hidden="1"/>
    <cellStyle name="Followed Hyperlink" xfId="5667" builtinId="9" hidden="1"/>
    <cellStyle name="Followed Hyperlink" xfId="5669" builtinId="9" hidden="1"/>
    <cellStyle name="Followed Hyperlink" xfId="5671" builtinId="9" hidden="1"/>
    <cellStyle name="Followed Hyperlink" xfId="5673" builtinId="9" hidden="1"/>
    <cellStyle name="Followed Hyperlink" xfId="5675" builtinId="9" hidden="1"/>
    <cellStyle name="Followed Hyperlink" xfId="5677" builtinId="9" hidden="1"/>
    <cellStyle name="Followed Hyperlink" xfId="5679" builtinId="9" hidden="1"/>
    <cellStyle name="Followed Hyperlink" xfId="5681" builtinId="9" hidden="1"/>
    <cellStyle name="Followed Hyperlink" xfId="5683" builtinId="9" hidden="1"/>
    <cellStyle name="Followed Hyperlink" xfId="5685" builtinId="9" hidden="1"/>
    <cellStyle name="Followed Hyperlink" xfId="5687" builtinId="9" hidden="1"/>
    <cellStyle name="Followed Hyperlink" xfId="5689" builtinId="9" hidden="1"/>
    <cellStyle name="Followed Hyperlink" xfId="5691" builtinId="9" hidden="1"/>
    <cellStyle name="Followed Hyperlink" xfId="5693" builtinId="9" hidden="1"/>
    <cellStyle name="Followed Hyperlink" xfId="5695" builtinId="9" hidden="1"/>
    <cellStyle name="Followed Hyperlink" xfId="5697" builtinId="9" hidden="1"/>
    <cellStyle name="Followed Hyperlink" xfId="5699" builtinId="9" hidden="1"/>
    <cellStyle name="Followed Hyperlink" xfId="5701" builtinId="9" hidden="1"/>
    <cellStyle name="Followed Hyperlink" xfId="5703" builtinId="9" hidden="1"/>
    <cellStyle name="Followed Hyperlink" xfId="5705" builtinId="9" hidden="1"/>
    <cellStyle name="Followed Hyperlink" xfId="5707" builtinId="9" hidden="1"/>
    <cellStyle name="Followed Hyperlink" xfId="5709" builtinId="9" hidden="1"/>
    <cellStyle name="Followed Hyperlink" xfId="5711" builtinId="9" hidden="1"/>
    <cellStyle name="Followed Hyperlink" xfId="5713" builtinId="9" hidden="1"/>
    <cellStyle name="Followed Hyperlink" xfId="5715" builtinId="9" hidden="1"/>
    <cellStyle name="Followed Hyperlink" xfId="5717" builtinId="9" hidden="1"/>
    <cellStyle name="Followed Hyperlink" xfId="5719" builtinId="9" hidden="1"/>
    <cellStyle name="Followed Hyperlink" xfId="5721" builtinId="9" hidden="1"/>
    <cellStyle name="Followed Hyperlink" xfId="5723" builtinId="9" hidden="1"/>
    <cellStyle name="Followed Hyperlink" xfId="5725" builtinId="9" hidden="1"/>
    <cellStyle name="Followed Hyperlink" xfId="5727" builtinId="9" hidden="1"/>
    <cellStyle name="Followed Hyperlink" xfId="5729" builtinId="9" hidden="1"/>
    <cellStyle name="Followed Hyperlink" xfId="5731" builtinId="9" hidden="1"/>
    <cellStyle name="Followed Hyperlink" xfId="5733" builtinId="9" hidden="1"/>
    <cellStyle name="Followed Hyperlink" xfId="5735" builtinId="9" hidden="1"/>
    <cellStyle name="Followed Hyperlink" xfId="5737" builtinId="9" hidden="1"/>
    <cellStyle name="Followed Hyperlink" xfId="5739" builtinId="9" hidden="1"/>
    <cellStyle name="Followed Hyperlink" xfId="5741" builtinId="9" hidden="1"/>
    <cellStyle name="Followed Hyperlink" xfId="5743" builtinId="9" hidden="1"/>
    <cellStyle name="Followed Hyperlink" xfId="5745" builtinId="9" hidden="1"/>
    <cellStyle name="Followed Hyperlink" xfId="5747" builtinId="9" hidden="1"/>
    <cellStyle name="Followed Hyperlink" xfId="5749" builtinId="9" hidden="1"/>
    <cellStyle name="Followed Hyperlink" xfId="5751" builtinId="9" hidden="1"/>
    <cellStyle name="Followed Hyperlink" xfId="5753" builtinId="9" hidden="1"/>
    <cellStyle name="Followed Hyperlink" xfId="5755" builtinId="9" hidden="1"/>
    <cellStyle name="Followed Hyperlink" xfId="5757" builtinId="9" hidden="1"/>
    <cellStyle name="Followed Hyperlink" xfId="5759" builtinId="9" hidden="1"/>
    <cellStyle name="Followed Hyperlink" xfId="5761" builtinId="9" hidden="1"/>
    <cellStyle name="Followed Hyperlink" xfId="5763" builtinId="9" hidden="1"/>
    <cellStyle name="Followed Hyperlink" xfId="5765" builtinId="9" hidden="1"/>
    <cellStyle name="Followed Hyperlink" xfId="5767" builtinId="9" hidden="1"/>
    <cellStyle name="Followed Hyperlink" xfId="5769" builtinId="9" hidden="1"/>
    <cellStyle name="Followed Hyperlink" xfId="5771" builtinId="9" hidden="1"/>
    <cellStyle name="Followed Hyperlink" xfId="5773" builtinId="9" hidden="1"/>
    <cellStyle name="Followed Hyperlink" xfId="5775" builtinId="9" hidden="1"/>
    <cellStyle name="Followed Hyperlink" xfId="5777" builtinId="9" hidden="1"/>
    <cellStyle name="Followed Hyperlink" xfId="5779" builtinId="9" hidden="1"/>
    <cellStyle name="Followed Hyperlink" xfId="5781" builtinId="9" hidden="1"/>
    <cellStyle name="Followed Hyperlink" xfId="5783" builtinId="9" hidden="1"/>
    <cellStyle name="Followed Hyperlink" xfId="5785" builtinId="9" hidden="1"/>
    <cellStyle name="Followed Hyperlink" xfId="5787" builtinId="9" hidden="1"/>
    <cellStyle name="Followed Hyperlink" xfId="5789" builtinId="9" hidden="1"/>
    <cellStyle name="Followed Hyperlink" xfId="5791" builtinId="9" hidden="1"/>
    <cellStyle name="Followed Hyperlink" xfId="5793" builtinId="9" hidden="1"/>
    <cellStyle name="Followed Hyperlink" xfId="5795" builtinId="9" hidden="1"/>
    <cellStyle name="Followed Hyperlink" xfId="5797" builtinId="9" hidden="1"/>
    <cellStyle name="Followed Hyperlink" xfId="5799" builtinId="9" hidden="1"/>
    <cellStyle name="Followed Hyperlink" xfId="5801" builtinId="9" hidden="1"/>
    <cellStyle name="Followed Hyperlink" xfId="5803" builtinId="9" hidden="1"/>
    <cellStyle name="Followed Hyperlink" xfId="5805" builtinId="9" hidden="1"/>
    <cellStyle name="Followed Hyperlink" xfId="5807" builtinId="9" hidden="1"/>
    <cellStyle name="Followed Hyperlink" xfId="5809" builtinId="9" hidden="1"/>
    <cellStyle name="Followed Hyperlink" xfId="5811" builtinId="9" hidden="1"/>
    <cellStyle name="Followed Hyperlink" xfId="5813" builtinId="9" hidden="1"/>
    <cellStyle name="Followed Hyperlink" xfId="5815" builtinId="9" hidden="1"/>
    <cellStyle name="Followed Hyperlink" xfId="5817" builtinId="9" hidden="1"/>
    <cellStyle name="Followed Hyperlink" xfId="5819" builtinId="9" hidden="1"/>
    <cellStyle name="Followed Hyperlink" xfId="5821" builtinId="9" hidden="1"/>
    <cellStyle name="Followed Hyperlink" xfId="5823" builtinId="9" hidden="1"/>
    <cellStyle name="Followed Hyperlink" xfId="5825" builtinId="9" hidden="1"/>
    <cellStyle name="Followed Hyperlink" xfId="5827" builtinId="9" hidden="1"/>
    <cellStyle name="Followed Hyperlink" xfId="5829" builtinId="9" hidden="1"/>
    <cellStyle name="Followed Hyperlink" xfId="5831" builtinId="9" hidden="1"/>
    <cellStyle name="Followed Hyperlink" xfId="5833" builtinId="9" hidden="1"/>
    <cellStyle name="Followed Hyperlink" xfId="5835" builtinId="9" hidden="1"/>
    <cellStyle name="Followed Hyperlink" xfId="5837" builtinId="9" hidden="1"/>
    <cellStyle name="Followed Hyperlink" xfId="5839" builtinId="9" hidden="1"/>
    <cellStyle name="Followed Hyperlink" xfId="5841" builtinId="9" hidden="1"/>
    <cellStyle name="Followed Hyperlink" xfId="5843" builtinId="9" hidden="1"/>
    <cellStyle name="Followed Hyperlink" xfId="5845" builtinId="9" hidden="1"/>
    <cellStyle name="Followed Hyperlink" xfId="5847" builtinId="9" hidden="1"/>
    <cellStyle name="Followed Hyperlink" xfId="5849" builtinId="9" hidden="1"/>
    <cellStyle name="Followed Hyperlink" xfId="5851" builtinId="9" hidden="1"/>
    <cellStyle name="Followed Hyperlink" xfId="5853" builtinId="9" hidden="1"/>
    <cellStyle name="Followed Hyperlink" xfId="5855" builtinId="9" hidden="1"/>
    <cellStyle name="Followed Hyperlink" xfId="5857" builtinId="9" hidden="1"/>
    <cellStyle name="Followed Hyperlink" xfId="5859" builtinId="9" hidden="1"/>
    <cellStyle name="Followed Hyperlink" xfId="5861" builtinId="9" hidden="1"/>
    <cellStyle name="Followed Hyperlink" xfId="5863" builtinId="9" hidden="1"/>
    <cellStyle name="Followed Hyperlink" xfId="5865" builtinId="9" hidden="1"/>
    <cellStyle name="Followed Hyperlink" xfId="5867" builtinId="9" hidden="1"/>
    <cellStyle name="Followed Hyperlink" xfId="5869" builtinId="9" hidden="1"/>
    <cellStyle name="Followed Hyperlink" xfId="5871" builtinId="9" hidden="1"/>
    <cellStyle name="Followed Hyperlink" xfId="5873" builtinId="9" hidden="1"/>
    <cellStyle name="Followed Hyperlink" xfId="5875" builtinId="9" hidden="1"/>
    <cellStyle name="Followed Hyperlink" xfId="5877" builtinId="9" hidden="1"/>
    <cellStyle name="Followed Hyperlink" xfId="5879" builtinId="9" hidden="1"/>
    <cellStyle name="Followed Hyperlink" xfId="5881" builtinId="9" hidden="1"/>
    <cellStyle name="Followed Hyperlink" xfId="5883" builtinId="9" hidden="1"/>
    <cellStyle name="Followed Hyperlink" xfId="5885" builtinId="9" hidden="1"/>
    <cellStyle name="Followed Hyperlink" xfId="5887" builtinId="9" hidden="1"/>
    <cellStyle name="Followed Hyperlink" xfId="5889" builtinId="9" hidden="1"/>
    <cellStyle name="Followed Hyperlink" xfId="5891" builtinId="9" hidden="1"/>
    <cellStyle name="Followed Hyperlink" xfId="5893" builtinId="9" hidden="1"/>
    <cellStyle name="Followed Hyperlink" xfId="5895" builtinId="9" hidden="1"/>
    <cellStyle name="Followed Hyperlink" xfId="5897" builtinId="9" hidden="1"/>
    <cellStyle name="Followed Hyperlink" xfId="5899" builtinId="9" hidden="1"/>
    <cellStyle name="Followed Hyperlink" xfId="5901" builtinId="9" hidden="1"/>
    <cellStyle name="Followed Hyperlink" xfId="5903" builtinId="9" hidden="1"/>
    <cellStyle name="Followed Hyperlink" xfId="5905" builtinId="9" hidden="1"/>
    <cellStyle name="Followed Hyperlink" xfId="5907" builtinId="9" hidden="1"/>
    <cellStyle name="Followed Hyperlink" xfId="5909" builtinId="9" hidden="1"/>
    <cellStyle name="Followed Hyperlink" xfId="5911" builtinId="9" hidden="1"/>
    <cellStyle name="Followed Hyperlink" xfId="5913" builtinId="9" hidden="1"/>
    <cellStyle name="Followed Hyperlink" xfId="5915" builtinId="9" hidden="1"/>
    <cellStyle name="Followed Hyperlink" xfId="5917" builtinId="9" hidden="1"/>
    <cellStyle name="Followed Hyperlink" xfId="5919" builtinId="9" hidden="1"/>
    <cellStyle name="Followed Hyperlink" xfId="5921" builtinId="9" hidden="1"/>
    <cellStyle name="Followed Hyperlink" xfId="5923" builtinId="9" hidden="1"/>
    <cellStyle name="Followed Hyperlink" xfId="5925" builtinId="9" hidden="1"/>
    <cellStyle name="Followed Hyperlink" xfId="5927" builtinId="9" hidden="1"/>
    <cellStyle name="Followed Hyperlink" xfId="5929" builtinId="9" hidden="1"/>
    <cellStyle name="Followed Hyperlink" xfId="5931" builtinId="9" hidden="1"/>
    <cellStyle name="Followed Hyperlink" xfId="5933" builtinId="9" hidden="1"/>
    <cellStyle name="Followed Hyperlink" xfId="5935" builtinId="9" hidden="1"/>
    <cellStyle name="Followed Hyperlink" xfId="5937" builtinId="9" hidden="1"/>
    <cellStyle name="Followed Hyperlink" xfId="5939" builtinId="9" hidden="1"/>
    <cellStyle name="Followed Hyperlink" xfId="5941" builtinId="9" hidden="1"/>
    <cellStyle name="Followed Hyperlink" xfId="5943" builtinId="9" hidden="1"/>
    <cellStyle name="Followed Hyperlink" xfId="5945" builtinId="9" hidden="1"/>
    <cellStyle name="Followed Hyperlink" xfId="5947" builtinId="9" hidden="1"/>
    <cellStyle name="Followed Hyperlink" xfId="5949" builtinId="9" hidden="1"/>
    <cellStyle name="Followed Hyperlink" xfId="5951" builtinId="9" hidden="1"/>
    <cellStyle name="Followed Hyperlink" xfId="5953" builtinId="9" hidden="1"/>
    <cellStyle name="Followed Hyperlink" xfId="5955" builtinId="9" hidden="1"/>
    <cellStyle name="Followed Hyperlink" xfId="5957" builtinId="9" hidden="1"/>
    <cellStyle name="Followed Hyperlink" xfId="5959" builtinId="9" hidden="1"/>
    <cellStyle name="Followed Hyperlink" xfId="5961" builtinId="9" hidden="1"/>
    <cellStyle name="Followed Hyperlink" xfId="5963" builtinId="9" hidden="1"/>
    <cellStyle name="Followed Hyperlink" xfId="5965" builtinId="9" hidden="1"/>
    <cellStyle name="Followed Hyperlink" xfId="5967" builtinId="9" hidden="1"/>
    <cellStyle name="Followed Hyperlink" xfId="5969" builtinId="9" hidden="1"/>
    <cellStyle name="Followed Hyperlink" xfId="5971" builtinId="9" hidden="1"/>
    <cellStyle name="Followed Hyperlink" xfId="5973" builtinId="9" hidden="1"/>
    <cellStyle name="Followed Hyperlink" xfId="5975" builtinId="9" hidden="1"/>
    <cellStyle name="Followed Hyperlink" xfId="5977" builtinId="9" hidden="1"/>
    <cellStyle name="Followed Hyperlink" xfId="5979" builtinId="9" hidden="1"/>
    <cellStyle name="Followed Hyperlink" xfId="5981" builtinId="9" hidden="1"/>
    <cellStyle name="Followed Hyperlink" xfId="5983" builtinId="9" hidden="1"/>
    <cellStyle name="Followed Hyperlink" xfId="5985" builtinId="9" hidden="1"/>
    <cellStyle name="Followed Hyperlink" xfId="5987" builtinId="9" hidden="1"/>
    <cellStyle name="Followed Hyperlink" xfId="5989" builtinId="9" hidden="1"/>
    <cellStyle name="Followed Hyperlink" xfId="5991" builtinId="9" hidden="1"/>
    <cellStyle name="Followed Hyperlink" xfId="5993" builtinId="9" hidden="1"/>
    <cellStyle name="Followed Hyperlink" xfId="5995" builtinId="9" hidden="1"/>
    <cellStyle name="Followed Hyperlink" xfId="5997" builtinId="9" hidden="1"/>
    <cellStyle name="Followed Hyperlink" xfId="5999" builtinId="9" hidden="1"/>
    <cellStyle name="Followed Hyperlink" xfId="6001" builtinId="9" hidden="1"/>
    <cellStyle name="Followed Hyperlink" xfId="6003" builtinId="9" hidden="1"/>
    <cellStyle name="Followed Hyperlink" xfId="6005" builtinId="9" hidden="1"/>
    <cellStyle name="Followed Hyperlink" xfId="6007" builtinId="9" hidden="1"/>
    <cellStyle name="Followed Hyperlink" xfId="6009" builtinId="9" hidden="1"/>
    <cellStyle name="Followed Hyperlink" xfId="6011" builtinId="9" hidden="1"/>
    <cellStyle name="Followed Hyperlink" xfId="6013" builtinId="9" hidden="1"/>
    <cellStyle name="Followed Hyperlink" xfId="6015" builtinId="9" hidden="1"/>
    <cellStyle name="Followed Hyperlink" xfId="6017" builtinId="9" hidden="1"/>
    <cellStyle name="Followed Hyperlink" xfId="6019" builtinId="9" hidden="1"/>
    <cellStyle name="Followed Hyperlink" xfId="6021" builtinId="9" hidden="1"/>
    <cellStyle name="Followed Hyperlink" xfId="6023" builtinId="9" hidden="1"/>
    <cellStyle name="Followed Hyperlink" xfId="6025" builtinId="9" hidden="1"/>
    <cellStyle name="Followed Hyperlink" xfId="6027" builtinId="9" hidden="1"/>
    <cellStyle name="Followed Hyperlink" xfId="6029" builtinId="9" hidden="1"/>
    <cellStyle name="Followed Hyperlink" xfId="6031" builtinId="9" hidden="1"/>
    <cellStyle name="Followed Hyperlink" xfId="6033" builtinId="9" hidden="1"/>
    <cellStyle name="Followed Hyperlink" xfId="6035" builtinId="9" hidden="1"/>
    <cellStyle name="Followed Hyperlink" xfId="6037" builtinId="9" hidden="1"/>
    <cellStyle name="Followed Hyperlink" xfId="6039" builtinId="9" hidden="1"/>
    <cellStyle name="Followed Hyperlink" xfId="6041" builtinId="9" hidden="1"/>
    <cellStyle name="Followed Hyperlink" xfId="6043" builtinId="9" hidden="1"/>
    <cellStyle name="Followed Hyperlink" xfId="6045" builtinId="9" hidden="1"/>
    <cellStyle name="Followed Hyperlink" xfId="6047" builtinId="9" hidden="1"/>
    <cellStyle name="Followed Hyperlink" xfId="6049" builtinId="9" hidden="1"/>
    <cellStyle name="Followed Hyperlink" xfId="6051" builtinId="9" hidden="1"/>
    <cellStyle name="Followed Hyperlink" xfId="6053" builtinId="9" hidden="1"/>
    <cellStyle name="Followed Hyperlink" xfId="6055" builtinId="9" hidden="1"/>
    <cellStyle name="Followed Hyperlink" xfId="6057" builtinId="9" hidden="1"/>
    <cellStyle name="Followed Hyperlink" xfId="6059" builtinId="9" hidden="1"/>
    <cellStyle name="Followed Hyperlink" xfId="6061" builtinId="9" hidden="1"/>
    <cellStyle name="Followed Hyperlink" xfId="6063" builtinId="9" hidden="1"/>
    <cellStyle name="Followed Hyperlink" xfId="6065" builtinId="9" hidden="1"/>
    <cellStyle name="Followed Hyperlink" xfId="6067" builtinId="9" hidden="1"/>
    <cellStyle name="Followed Hyperlink" xfId="6069" builtinId="9" hidden="1"/>
    <cellStyle name="Followed Hyperlink" xfId="6071" builtinId="9" hidden="1"/>
    <cellStyle name="Followed Hyperlink" xfId="6073" builtinId="9" hidden="1"/>
    <cellStyle name="Followed Hyperlink" xfId="6075" builtinId="9" hidden="1"/>
    <cellStyle name="Followed Hyperlink" xfId="6077" builtinId="9" hidden="1"/>
    <cellStyle name="Followed Hyperlink" xfId="6079" builtinId="9" hidden="1"/>
    <cellStyle name="Followed Hyperlink" xfId="6081" builtinId="9" hidden="1"/>
    <cellStyle name="Followed Hyperlink" xfId="6083" builtinId="9" hidden="1"/>
    <cellStyle name="Followed Hyperlink" xfId="6085" builtinId="9" hidden="1"/>
    <cellStyle name="Followed Hyperlink" xfId="6087" builtinId="9" hidden="1"/>
    <cellStyle name="Followed Hyperlink" xfId="6089" builtinId="9" hidden="1"/>
    <cellStyle name="Followed Hyperlink" xfId="6091" builtinId="9" hidden="1"/>
    <cellStyle name="Followed Hyperlink" xfId="6093" builtinId="9" hidden="1"/>
    <cellStyle name="Followed Hyperlink" xfId="6095" builtinId="9" hidden="1"/>
    <cellStyle name="Followed Hyperlink" xfId="6097" builtinId="9" hidden="1"/>
    <cellStyle name="Followed Hyperlink" xfId="6099" builtinId="9" hidden="1"/>
    <cellStyle name="Followed Hyperlink" xfId="6101" builtinId="9" hidden="1"/>
    <cellStyle name="Followed Hyperlink" xfId="6103" builtinId="9" hidden="1"/>
    <cellStyle name="Followed Hyperlink" xfId="6105" builtinId="9" hidden="1"/>
    <cellStyle name="Followed Hyperlink" xfId="6107" builtinId="9" hidden="1"/>
    <cellStyle name="Followed Hyperlink" xfId="6109" builtinId="9" hidden="1"/>
    <cellStyle name="Followed Hyperlink" xfId="6111" builtinId="9" hidden="1"/>
    <cellStyle name="Followed Hyperlink" xfId="6113" builtinId="9" hidden="1"/>
    <cellStyle name="Followed Hyperlink" xfId="6115" builtinId="9" hidden="1"/>
    <cellStyle name="Followed Hyperlink" xfId="6117" builtinId="9" hidden="1"/>
    <cellStyle name="Followed Hyperlink" xfId="6119" builtinId="9" hidden="1"/>
    <cellStyle name="Followed Hyperlink" xfId="6121" builtinId="9" hidden="1"/>
    <cellStyle name="Followed Hyperlink" xfId="6123" builtinId="9" hidden="1"/>
    <cellStyle name="Followed Hyperlink" xfId="6125" builtinId="9" hidden="1"/>
    <cellStyle name="Followed Hyperlink" xfId="6127" builtinId="9" hidden="1"/>
    <cellStyle name="Followed Hyperlink" xfId="6129" builtinId="9" hidden="1"/>
    <cellStyle name="Followed Hyperlink" xfId="6131" builtinId="9" hidden="1"/>
    <cellStyle name="Followed Hyperlink" xfId="6133" builtinId="9" hidden="1"/>
    <cellStyle name="Followed Hyperlink" xfId="6135" builtinId="9" hidden="1"/>
    <cellStyle name="Followed Hyperlink" xfId="6137" builtinId="9" hidden="1"/>
    <cellStyle name="Followed Hyperlink" xfId="6139" builtinId="9" hidden="1"/>
    <cellStyle name="Followed Hyperlink" xfId="6141" builtinId="9" hidden="1"/>
    <cellStyle name="Followed Hyperlink" xfId="6143" builtinId="9" hidden="1"/>
    <cellStyle name="Followed Hyperlink" xfId="6145" builtinId="9" hidden="1"/>
    <cellStyle name="Followed Hyperlink" xfId="6147" builtinId="9" hidden="1"/>
    <cellStyle name="Followed Hyperlink" xfId="6149" builtinId="9" hidden="1"/>
    <cellStyle name="Followed Hyperlink" xfId="6151" builtinId="9" hidden="1"/>
    <cellStyle name="Followed Hyperlink" xfId="6153" builtinId="9" hidden="1"/>
    <cellStyle name="Followed Hyperlink" xfId="6155" builtinId="9" hidden="1"/>
    <cellStyle name="Followed Hyperlink" xfId="6157" builtinId="9" hidden="1"/>
    <cellStyle name="Followed Hyperlink" xfId="6159" builtinId="9" hidden="1"/>
    <cellStyle name="Followed Hyperlink" xfId="6163" builtinId="9" hidden="1"/>
    <cellStyle name="Followed Hyperlink" xfId="3700" builtinId="9" hidden="1"/>
    <cellStyle name="Followed Hyperlink" xfId="6165" builtinId="9" hidden="1"/>
    <cellStyle name="Followed Hyperlink" xfId="6167" builtinId="9" hidden="1"/>
    <cellStyle name="Followed Hyperlink" xfId="6169" builtinId="9" hidden="1"/>
    <cellStyle name="Followed Hyperlink" xfId="6171" builtinId="9" hidden="1"/>
    <cellStyle name="Followed Hyperlink" xfId="6173" builtinId="9" hidden="1"/>
    <cellStyle name="Followed Hyperlink" xfId="6175" builtinId="9" hidden="1"/>
    <cellStyle name="Followed Hyperlink" xfId="6177" builtinId="9" hidden="1"/>
    <cellStyle name="Followed Hyperlink" xfId="6179" builtinId="9" hidden="1"/>
    <cellStyle name="Followed Hyperlink" xfId="6181" builtinId="9" hidden="1"/>
    <cellStyle name="Followed Hyperlink" xfId="6183" builtinId="9" hidden="1"/>
    <cellStyle name="Followed Hyperlink" xfId="6185" builtinId="9" hidden="1"/>
    <cellStyle name="Followed Hyperlink" xfId="6187" builtinId="9" hidden="1"/>
    <cellStyle name="Followed Hyperlink" xfId="6189" builtinId="9" hidden="1"/>
    <cellStyle name="Followed Hyperlink" xfId="6191" builtinId="9" hidden="1"/>
    <cellStyle name="Followed Hyperlink" xfId="6193" builtinId="9" hidden="1"/>
    <cellStyle name="Followed Hyperlink" xfId="6195" builtinId="9" hidden="1"/>
    <cellStyle name="Followed Hyperlink" xfId="6197" builtinId="9" hidden="1"/>
    <cellStyle name="Followed Hyperlink" xfId="6199" builtinId="9" hidden="1"/>
    <cellStyle name="Followed Hyperlink" xfId="6201" builtinId="9" hidden="1"/>
    <cellStyle name="Followed Hyperlink" xfId="6203" builtinId="9" hidden="1"/>
    <cellStyle name="Followed Hyperlink" xfId="6205" builtinId="9" hidden="1"/>
    <cellStyle name="Followed Hyperlink" xfId="6207" builtinId="9" hidden="1"/>
    <cellStyle name="Followed Hyperlink" xfId="6209" builtinId="9" hidden="1"/>
    <cellStyle name="Followed Hyperlink" xfId="6211" builtinId="9" hidden="1"/>
    <cellStyle name="Followed Hyperlink" xfId="6213" builtinId="9" hidden="1"/>
    <cellStyle name="Followed Hyperlink" xfId="6215" builtinId="9" hidden="1"/>
    <cellStyle name="Followed Hyperlink" xfId="6217" builtinId="9" hidden="1"/>
    <cellStyle name="Followed Hyperlink" xfId="6219" builtinId="9" hidden="1"/>
    <cellStyle name="Followed Hyperlink" xfId="6221" builtinId="9" hidden="1"/>
    <cellStyle name="Followed Hyperlink" xfId="6223" builtinId="9" hidden="1"/>
    <cellStyle name="Followed Hyperlink" xfId="6225" builtinId="9" hidden="1"/>
    <cellStyle name="Followed Hyperlink" xfId="6227" builtinId="9" hidden="1"/>
    <cellStyle name="Followed Hyperlink" xfId="6229" builtinId="9" hidden="1"/>
    <cellStyle name="Followed Hyperlink" xfId="6231" builtinId="9" hidden="1"/>
    <cellStyle name="Followed Hyperlink" xfId="6233" builtinId="9" hidden="1"/>
    <cellStyle name="Followed Hyperlink" xfId="6235" builtinId="9" hidden="1"/>
    <cellStyle name="Followed Hyperlink" xfId="6237" builtinId="9" hidden="1"/>
    <cellStyle name="Followed Hyperlink" xfId="6239" builtinId="9" hidden="1"/>
    <cellStyle name="Followed Hyperlink" xfId="6241" builtinId="9" hidden="1"/>
    <cellStyle name="Followed Hyperlink" xfId="6243" builtinId="9" hidden="1"/>
    <cellStyle name="Followed Hyperlink" xfId="6245" builtinId="9" hidden="1"/>
    <cellStyle name="Followed Hyperlink" xfId="6247" builtinId="9" hidden="1"/>
    <cellStyle name="Followed Hyperlink" xfId="6249" builtinId="9" hidden="1"/>
    <cellStyle name="Followed Hyperlink" xfId="6251" builtinId="9" hidden="1"/>
    <cellStyle name="Followed Hyperlink" xfId="6253" builtinId="9" hidden="1"/>
    <cellStyle name="Followed Hyperlink" xfId="6255" builtinId="9" hidden="1"/>
    <cellStyle name="Followed Hyperlink" xfId="6257" builtinId="9" hidden="1"/>
    <cellStyle name="Followed Hyperlink" xfId="6259" builtinId="9" hidden="1"/>
    <cellStyle name="Followed Hyperlink" xfId="6261" builtinId="9" hidden="1"/>
    <cellStyle name="Followed Hyperlink" xfId="6263" builtinId="9" hidden="1"/>
    <cellStyle name="Followed Hyperlink" xfId="6265" builtinId="9" hidden="1"/>
    <cellStyle name="Followed Hyperlink" xfId="6267" builtinId="9" hidden="1"/>
    <cellStyle name="Followed Hyperlink" xfId="6269" builtinId="9" hidden="1"/>
    <cellStyle name="Followed Hyperlink" xfId="6271" builtinId="9" hidden="1"/>
    <cellStyle name="Followed Hyperlink" xfId="6273" builtinId="9" hidden="1"/>
    <cellStyle name="Followed Hyperlink" xfId="6275" builtinId="9" hidden="1"/>
    <cellStyle name="Followed Hyperlink" xfId="6277" builtinId="9" hidden="1"/>
    <cellStyle name="Followed Hyperlink" xfId="6279" builtinId="9" hidden="1"/>
    <cellStyle name="Followed Hyperlink" xfId="6281" builtinId="9" hidden="1"/>
    <cellStyle name="Followed Hyperlink" xfId="6283" builtinId="9" hidden="1"/>
    <cellStyle name="Followed Hyperlink" xfId="6285" builtinId="9" hidden="1"/>
    <cellStyle name="Followed Hyperlink" xfId="6287" builtinId="9" hidden="1"/>
    <cellStyle name="Followed Hyperlink" xfId="6289" builtinId="9" hidden="1"/>
    <cellStyle name="Followed Hyperlink" xfId="6291" builtinId="9" hidden="1"/>
    <cellStyle name="Followed Hyperlink" xfId="6293" builtinId="9" hidden="1"/>
    <cellStyle name="Followed Hyperlink" xfId="6295" builtinId="9" hidden="1"/>
    <cellStyle name="Followed Hyperlink" xfId="6297" builtinId="9" hidden="1"/>
    <cellStyle name="Followed Hyperlink" xfId="6299" builtinId="9" hidden="1"/>
    <cellStyle name="Followed Hyperlink" xfId="6301" builtinId="9" hidden="1"/>
    <cellStyle name="Followed Hyperlink" xfId="6303" builtinId="9" hidden="1"/>
    <cellStyle name="Followed Hyperlink" xfId="6305" builtinId="9" hidden="1"/>
    <cellStyle name="Followed Hyperlink" xfId="6307" builtinId="9" hidden="1"/>
    <cellStyle name="Followed Hyperlink" xfId="6309" builtinId="9" hidden="1"/>
    <cellStyle name="Followed Hyperlink" xfId="6311" builtinId="9" hidden="1"/>
    <cellStyle name="Followed Hyperlink" xfId="6313" builtinId="9" hidden="1"/>
    <cellStyle name="Followed Hyperlink" xfId="6315" builtinId="9" hidden="1"/>
    <cellStyle name="Followed Hyperlink" xfId="6317" builtinId="9" hidden="1"/>
    <cellStyle name="Followed Hyperlink" xfId="6319" builtinId="9" hidden="1"/>
    <cellStyle name="Followed Hyperlink" xfId="6321" builtinId="9" hidden="1"/>
    <cellStyle name="Followed Hyperlink" xfId="6323" builtinId="9" hidden="1"/>
    <cellStyle name="Followed Hyperlink" xfId="6325" builtinId="9" hidden="1"/>
    <cellStyle name="Followed Hyperlink" xfId="6327" builtinId="9" hidden="1"/>
    <cellStyle name="Followed Hyperlink" xfId="6329" builtinId="9" hidden="1"/>
    <cellStyle name="Followed Hyperlink" xfId="6331" builtinId="9" hidden="1"/>
    <cellStyle name="Followed Hyperlink" xfId="6333" builtinId="9" hidden="1"/>
    <cellStyle name="Followed Hyperlink" xfId="6335" builtinId="9" hidden="1"/>
    <cellStyle name="Followed Hyperlink" xfId="6337" builtinId="9" hidden="1"/>
    <cellStyle name="Followed Hyperlink" xfId="6339" builtinId="9" hidden="1"/>
    <cellStyle name="Followed Hyperlink" xfId="6341" builtinId="9" hidden="1"/>
    <cellStyle name="Followed Hyperlink" xfId="6343" builtinId="9" hidden="1"/>
    <cellStyle name="Followed Hyperlink" xfId="6345" builtinId="9" hidden="1"/>
    <cellStyle name="Followed Hyperlink" xfId="6347" builtinId="9" hidden="1"/>
    <cellStyle name="Followed Hyperlink" xfId="6349" builtinId="9" hidden="1"/>
    <cellStyle name="Followed Hyperlink" xfId="6351" builtinId="9" hidden="1"/>
    <cellStyle name="Followed Hyperlink" xfId="6353" builtinId="9" hidden="1"/>
    <cellStyle name="Followed Hyperlink" xfId="6355" builtinId="9" hidden="1"/>
    <cellStyle name="Followed Hyperlink" xfId="6357" builtinId="9" hidden="1"/>
    <cellStyle name="Followed Hyperlink" xfId="6359" builtinId="9" hidden="1"/>
    <cellStyle name="Followed Hyperlink" xfId="6361" builtinId="9" hidden="1"/>
    <cellStyle name="Followed Hyperlink" xfId="6363" builtinId="9" hidden="1"/>
    <cellStyle name="Followed Hyperlink" xfId="6365" builtinId="9" hidden="1"/>
    <cellStyle name="Followed Hyperlink" xfId="6367" builtinId="9" hidden="1"/>
    <cellStyle name="Followed Hyperlink" xfId="6369" builtinId="9" hidden="1"/>
    <cellStyle name="Followed Hyperlink" xfId="6371" builtinId="9" hidden="1"/>
    <cellStyle name="Followed Hyperlink" xfId="6373" builtinId="9" hidden="1"/>
    <cellStyle name="Followed Hyperlink" xfId="6375" builtinId="9" hidden="1"/>
    <cellStyle name="Followed Hyperlink" xfId="6377" builtinId="9" hidden="1"/>
    <cellStyle name="Followed Hyperlink" xfId="6379" builtinId="9" hidden="1"/>
    <cellStyle name="Followed Hyperlink" xfId="6381" builtinId="9" hidden="1"/>
    <cellStyle name="Followed Hyperlink" xfId="6383" builtinId="9" hidden="1"/>
    <cellStyle name="Followed Hyperlink" xfId="6385" builtinId="9" hidden="1"/>
    <cellStyle name="Followed Hyperlink" xfId="6387" builtinId="9" hidden="1"/>
    <cellStyle name="Followed Hyperlink" xfId="6389" builtinId="9" hidden="1"/>
    <cellStyle name="Followed Hyperlink" xfId="6391" builtinId="9" hidden="1"/>
    <cellStyle name="Followed Hyperlink" xfId="6393" builtinId="9" hidden="1"/>
    <cellStyle name="Followed Hyperlink" xfId="6395" builtinId="9" hidden="1"/>
    <cellStyle name="Followed Hyperlink" xfId="6397" builtinId="9" hidden="1"/>
    <cellStyle name="Followed Hyperlink" xfId="6399" builtinId="9" hidden="1"/>
    <cellStyle name="Followed Hyperlink" xfId="6401" builtinId="9" hidden="1"/>
    <cellStyle name="Followed Hyperlink" xfId="6403" builtinId="9" hidden="1"/>
    <cellStyle name="Followed Hyperlink" xfId="6405" builtinId="9" hidden="1"/>
    <cellStyle name="Followed Hyperlink" xfId="6407" builtinId="9" hidden="1"/>
    <cellStyle name="Followed Hyperlink" xfId="6409" builtinId="9" hidden="1"/>
    <cellStyle name="Followed Hyperlink" xfId="6411" builtinId="9" hidden="1"/>
    <cellStyle name="Followed Hyperlink" xfId="6413" builtinId="9" hidden="1"/>
    <cellStyle name="Followed Hyperlink" xfId="6415" builtinId="9" hidden="1"/>
    <cellStyle name="Followed Hyperlink" xfId="6417" builtinId="9" hidden="1"/>
    <cellStyle name="Followed Hyperlink" xfId="6419" builtinId="9" hidden="1"/>
    <cellStyle name="Followed Hyperlink" xfId="6421" builtinId="9" hidden="1"/>
    <cellStyle name="Followed Hyperlink" xfId="6423" builtinId="9" hidden="1"/>
    <cellStyle name="Followed Hyperlink" xfId="6425" builtinId="9" hidden="1"/>
    <cellStyle name="Followed Hyperlink" xfId="6427" builtinId="9" hidden="1"/>
    <cellStyle name="Followed Hyperlink" xfId="6429" builtinId="9" hidden="1"/>
    <cellStyle name="Followed Hyperlink" xfId="6431" builtinId="9" hidden="1"/>
    <cellStyle name="Followed Hyperlink" xfId="6433" builtinId="9" hidden="1"/>
    <cellStyle name="Followed Hyperlink" xfId="6435" builtinId="9" hidden="1"/>
    <cellStyle name="Followed Hyperlink" xfId="6437" builtinId="9" hidden="1"/>
    <cellStyle name="Followed Hyperlink" xfId="6439" builtinId="9" hidden="1"/>
    <cellStyle name="Followed Hyperlink" xfId="6441" builtinId="9" hidden="1"/>
    <cellStyle name="Followed Hyperlink" xfId="6443" builtinId="9" hidden="1"/>
    <cellStyle name="Followed Hyperlink" xfId="6445" builtinId="9" hidden="1"/>
    <cellStyle name="Followed Hyperlink" xfId="6447" builtinId="9" hidden="1"/>
    <cellStyle name="Followed Hyperlink" xfId="6449" builtinId="9" hidden="1"/>
    <cellStyle name="Followed Hyperlink" xfId="6451" builtinId="9" hidden="1"/>
    <cellStyle name="Followed Hyperlink" xfId="6453" builtinId="9" hidden="1"/>
    <cellStyle name="Followed Hyperlink" xfId="6455" builtinId="9" hidden="1"/>
    <cellStyle name="Followed Hyperlink" xfId="6457" builtinId="9" hidden="1"/>
    <cellStyle name="Followed Hyperlink" xfId="6459" builtinId="9" hidden="1"/>
    <cellStyle name="Followed Hyperlink" xfId="6461" builtinId="9" hidden="1"/>
    <cellStyle name="Followed Hyperlink" xfId="6463" builtinId="9" hidden="1"/>
    <cellStyle name="Followed Hyperlink" xfId="6465" builtinId="9" hidden="1"/>
    <cellStyle name="Followed Hyperlink" xfId="6467" builtinId="9" hidden="1"/>
    <cellStyle name="Followed Hyperlink" xfId="6469" builtinId="9" hidden="1"/>
    <cellStyle name="Followed Hyperlink" xfId="6471" builtinId="9" hidden="1"/>
    <cellStyle name="Followed Hyperlink" xfId="6473" builtinId="9" hidden="1"/>
    <cellStyle name="Followed Hyperlink" xfId="6475" builtinId="9" hidden="1"/>
    <cellStyle name="Followed Hyperlink" xfId="6477" builtinId="9" hidden="1"/>
    <cellStyle name="Followed Hyperlink" xfId="6479" builtinId="9" hidden="1"/>
    <cellStyle name="Followed Hyperlink" xfId="6481" builtinId="9" hidden="1"/>
    <cellStyle name="Followed Hyperlink" xfId="6483" builtinId="9" hidden="1"/>
    <cellStyle name="Followed Hyperlink" xfId="6485" builtinId="9" hidden="1"/>
    <cellStyle name="Followed Hyperlink" xfId="6487" builtinId="9" hidden="1"/>
    <cellStyle name="Followed Hyperlink" xfId="6489" builtinId="9" hidden="1"/>
    <cellStyle name="Followed Hyperlink" xfId="6491" builtinId="9" hidden="1"/>
    <cellStyle name="Followed Hyperlink" xfId="6493" builtinId="9" hidden="1"/>
    <cellStyle name="Followed Hyperlink" xfId="6495" builtinId="9" hidden="1"/>
    <cellStyle name="Followed Hyperlink" xfId="6497" builtinId="9" hidden="1"/>
    <cellStyle name="Followed Hyperlink" xfId="6499" builtinId="9" hidden="1"/>
    <cellStyle name="Followed Hyperlink" xfId="6501" builtinId="9" hidden="1"/>
    <cellStyle name="Followed Hyperlink" xfId="6503" builtinId="9" hidden="1"/>
    <cellStyle name="Followed Hyperlink" xfId="6505" builtinId="9" hidden="1"/>
    <cellStyle name="Followed Hyperlink" xfId="6507" builtinId="9" hidden="1"/>
    <cellStyle name="Followed Hyperlink" xfId="6509" builtinId="9" hidden="1"/>
    <cellStyle name="Followed Hyperlink" xfId="6511" builtinId="9" hidden="1"/>
    <cellStyle name="Followed Hyperlink" xfId="6513" builtinId="9" hidden="1"/>
    <cellStyle name="Followed Hyperlink" xfId="6515" builtinId="9" hidden="1"/>
    <cellStyle name="Followed Hyperlink" xfId="6517" builtinId="9" hidden="1"/>
    <cellStyle name="Followed Hyperlink" xfId="6519" builtinId="9" hidden="1"/>
    <cellStyle name="Followed Hyperlink" xfId="6521" builtinId="9" hidden="1"/>
    <cellStyle name="Followed Hyperlink" xfId="6523" builtinId="9" hidden="1"/>
    <cellStyle name="Followed Hyperlink" xfId="6525" builtinId="9" hidden="1"/>
    <cellStyle name="Followed Hyperlink" xfId="6527" builtinId="9" hidden="1"/>
    <cellStyle name="Followed Hyperlink" xfId="6529" builtinId="9" hidden="1"/>
    <cellStyle name="Followed Hyperlink" xfId="6531" builtinId="9" hidden="1"/>
    <cellStyle name="Followed Hyperlink" xfId="6533" builtinId="9" hidden="1"/>
    <cellStyle name="Followed Hyperlink" xfId="6535" builtinId="9" hidden="1"/>
    <cellStyle name="Followed Hyperlink" xfId="6537" builtinId="9" hidden="1"/>
    <cellStyle name="Followed Hyperlink" xfId="6539" builtinId="9" hidden="1"/>
    <cellStyle name="Followed Hyperlink" xfId="6541" builtinId="9" hidden="1"/>
    <cellStyle name="Followed Hyperlink" xfId="6543" builtinId="9" hidden="1"/>
    <cellStyle name="Followed Hyperlink" xfId="6545" builtinId="9" hidden="1"/>
    <cellStyle name="Followed Hyperlink" xfId="6547" builtinId="9" hidden="1"/>
    <cellStyle name="Followed Hyperlink" xfId="6549" builtinId="9" hidden="1"/>
    <cellStyle name="Followed Hyperlink" xfId="6551" builtinId="9" hidden="1"/>
    <cellStyle name="Followed Hyperlink" xfId="6553" builtinId="9" hidden="1"/>
    <cellStyle name="Followed Hyperlink" xfId="6555" builtinId="9" hidden="1"/>
    <cellStyle name="Followed Hyperlink" xfId="6557" builtinId="9" hidden="1"/>
    <cellStyle name="Followed Hyperlink" xfId="6559" builtinId="9" hidden="1"/>
    <cellStyle name="Followed Hyperlink" xfId="6561" builtinId="9" hidden="1"/>
    <cellStyle name="Followed Hyperlink" xfId="6563" builtinId="9" hidden="1"/>
    <cellStyle name="Followed Hyperlink" xfId="6565" builtinId="9" hidden="1"/>
    <cellStyle name="Followed Hyperlink" xfId="6567" builtinId="9" hidden="1"/>
    <cellStyle name="Followed Hyperlink" xfId="6569" builtinId="9" hidden="1"/>
    <cellStyle name="Followed Hyperlink" xfId="6571" builtinId="9" hidden="1"/>
    <cellStyle name="Followed Hyperlink" xfId="6573" builtinId="9" hidden="1"/>
    <cellStyle name="Followed Hyperlink" xfId="6575" builtinId="9" hidden="1"/>
    <cellStyle name="Followed Hyperlink" xfId="6577" builtinId="9" hidden="1"/>
    <cellStyle name="Followed Hyperlink" xfId="6579" builtinId="9" hidden="1"/>
    <cellStyle name="Followed Hyperlink" xfId="6581" builtinId="9" hidden="1"/>
    <cellStyle name="Followed Hyperlink" xfId="6583" builtinId="9" hidden="1"/>
    <cellStyle name="Followed Hyperlink" xfId="6585" builtinId="9" hidden="1"/>
    <cellStyle name="Followed Hyperlink" xfId="6587" builtinId="9" hidden="1"/>
    <cellStyle name="Followed Hyperlink" xfId="6589" builtinId="9" hidden="1"/>
    <cellStyle name="Followed Hyperlink" xfId="6591" builtinId="9" hidden="1"/>
    <cellStyle name="Followed Hyperlink" xfId="6593" builtinId="9" hidden="1"/>
    <cellStyle name="Followed Hyperlink" xfId="6595" builtinId="9" hidden="1"/>
    <cellStyle name="Followed Hyperlink" xfId="6597" builtinId="9" hidden="1"/>
    <cellStyle name="Followed Hyperlink" xfId="6599" builtinId="9" hidden="1"/>
    <cellStyle name="Followed Hyperlink" xfId="6601" builtinId="9" hidden="1"/>
    <cellStyle name="Followed Hyperlink" xfId="6603" builtinId="9" hidden="1"/>
    <cellStyle name="Followed Hyperlink" xfId="6605" builtinId="9" hidden="1"/>
    <cellStyle name="Followed Hyperlink" xfId="6607" builtinId="9" hidden="1"/>
    <cellStyle name="Followed Hyperlink" xfId="6609" builtinId="9" hidden="1"/>
    <cellStyle name="Followed Hyperlink" xfId="6611" builtinId="9" hidden="1"/>
    <cellStyle name="Followed Hyperlink" xfId="6613" builtinId="9" hidden="1"/>
    <cellStyle name="Followed Hyperlink" xfId="6615" builtinId="9" hidden="1"/>
    <cellStyle name="Followed Hyperlink" xfId="6617" builtinId="9" hidden="1"/>
    <cellStyle name="Followed Hyperlink" xfId="6619" builtinId="9" hidden="1"/>
    <cellStyle name="Followed Hyperlink" xfId="6621" builtinId="9" hidden="1"/>
    <cellStyle name="Followed Hyperlink" xfId="6623" builtinId="9" hidden="1"/>
    <cellStyle name="Followed Hyperlink" xfId="6625" builtinId="9" hidden="1"/>
    <cellStyle name="Followed Hyperlink" xfId="6627" builtinId="9" hidden="1"/>
    <cellStyle name="Followed Hyperlink" xfId="6629" builtinId="9" hidden="1"/>
    <cellStyle name="Followed Hyperlink" xfId="6631" builtinId="9" hidden="1"/>
    <cellStyle name="Followed Hyperlink" xfId="6633" builtinId="9" hidden="1"/>
    <cellStyle name="Followed Hyperlink" xfId="6635" builtinId="9" hidden="1"/>
    <cellStyle name="Followed Hyperlink" xfId="6637" builtinId="9" hidden="1"/>
    <cellStyle name="Followed Hyperlink" xfId="6639" builtinId="9" hidden="1"/>
    <cellStyle name="Followed Hyperlink" xfId="6641" builtinId="9" hidden="1"/>
    <cellStyle name="Followed Hyperlink" xfId="6643" builtinId="9" hidden="1"/>
    <cellStyle name="Followed Hyperlink" xfId="6645" builtinId="9" hidden="1"/>
    <cellStyle name="Followed Hyperlink" xfId="6647" builtinId="9" hidden="1"/>
    <cellStyle name="Followed Hyperlink" xfId="6649" builtinId="9" hidden="1"/>
    <cellStyle name="Followed Hyperlink" xfId="6651" builtinId="9" hidden="1"/>
    <cellStyle name="Followed Hyperlink" xfId="6653" builtinId="9" hidden="1"/>
    <cellStyle name="Followed Hyperlink" xfId="6655" builtinId="9" hidden="1"/>
    <cellStyle name="Followed Hyperlink" xfId="6657" builtinId="9" hidden="1"/>
    <cellStyle name="Followed Hyperlink" xfId="6659" builtinId="9" hidden="1"/>
    <cellStyle name="Followed Hyperlink" xfId="6661" builtinId="9" hidden="1"/>
    <cellStyle name="Followed Hyperlink" xfId="6663" builtinId="9" hidden="1"/>
    <cellStyle name="Followed Hyperlink" xfId="6665" builtinId="9" hidden="1"/>
    <cellStyle name="Followed Hyperlink" xfId="6667" builtinId="9" hidden="1"/>
    <cellStyle name="Followed Hyperlink" xfId="6669" builtinId="9" hidden="1"/>
    <cellStyle name="Followed Hyperlink" xfId="6671" builtinId="9" hidden="1"/>
    <cellStyle name="Followed Hyperlink" xfId="6673" builtinId="9" hidden="1"/>
    <cellStyle name="Followed Hyperlink" xfId="6675" builtinId="9" hidden="1"/>
    <cellStyle name="Followed Hyperlink" xfId="6677" builtinId="9" hidden="1"/>
    <cellStyle name="Followed Hyperlink" xfId="6679" builtinId="9" hidden="1"/>
    <cellStyle name="Followed Hyperlink" xfId="6681" builtinId="9" hidden="1"/>
    <cellStyle name="Followed Hyperlink" xfId="6683" builtinId="9" hidden="1"/>
    <cellStyle name="Followed Hyperlink" xfId="6685" builtinId="9" hidden="1"/>
    <cellStyle name="Followed Hyperlink" xfId="6687" builtinId="9" hidden="1"/>
    <cellStyle name="Followed Hyperlink" xfId="6689" builtinId="9" hidden="1"/>
    <cellStyle name="Followed Hyperlink" xfId="6691" builtinId="9" hidden="1"/>
    <cellStyle name="Followed Hyperlink" xfId="6693" builtinId="9" hidden="1"/>
    <cellStyle name="Followed Hyperlink" xfId="6695" builtinId="9" hidden="1"/>
    <cellStyle name="Followed Hyperlink" xfId="6697" builtinId="9" hidden="1"/>
    <cellStyle name="Followed Hyperlink" xfId="6699" builtinId="9" hidden="1"/>
    <cellStyle name="Followed Hyperlink" xfId="6701" builtinId="9" hidden="1"/>
    <cellStyle name="Followed Hyperlink" xfId="6703" builtinId="9" hidden="1"/>
    <cellStyle name="Followed Hyperlink" xfId="6705" builtinId="9" hidden="1"/>
    <cellStyle name="Followed Hyperlink" xfId="6707" builtinId="9" hidden="1"/>
    <cellStyle name="Followed Hyperlink" xfId="6709" builtinId="9" hidden="1"/>
    <cellStyle name="Followed Hyperlink" xfId="6711" builtinId="9" hidden="1"/>
    <cellStyle name="Followed Hyperlink" xfId="6713" builtinId="9" hidden="1"/>
    <cellStyle name="Followed Hyperlink" xfId="6715" builtinId="9" hidden="1"/>
    <cellStyle name="Followed Hyperlink" xfId="6717" builtinId="9" hidden="1"/>
    <cellStyle name="Followed Hyperlink" xfId="6719" builtinId="9" hidden="1"/>
    <cellStyle name="Followed Hyperlink" xfId="6721" builtinId="9" hidden="1"/>
    <cellStyle name="Followed Hyperlink" xfId="6723" builtinId="9" hidden="1"/>
    <cellStyle name="Followed Hyperlink" xfId="6725" builtinId="9" hidden="1"/>
    <cellStyle name="Followed Hyperlink" xfId="6727" builtinId="9" hidden="1"/>
    <cellStyle name="Followed Hyperlink" xfId="6729" builtinId="9" hidden="1"/>
    <cellStyle name="Followed Hyperlink" xfId="6731" builtinId="9" hidden="1"/>
    <cellStyle name="Followed Hyperlink" xfId="6733" builtinId="9" hidden="1"/>
    <cellStyle name="Followed Hyperlink" xfId="6735" builtinId="9" hidden="1"/>
    <cellStyle name="Followed Hyperlink" xfId="6737" builtinId="9" hidden="1"/>
    <cellStyle name="Followed Hyperlink" xfId="6739" builtinId="9" hidden="1"/>
    <cellStyle name="Followed Hyperlink" xfId="6741" builtinId="9" hidden="1"/>
    <cellStyle name="Followed Hyperlink" xfId="6743" builtinId="9" hidden="1"/>
    <cellStyle name="Followed Hyperlink" xfId="6745" builtinId="9" hidden="1"/>
    <cellStyle name="Followed Hyperlink" xfId="6747" builtinId="9" hidden="1"/>
    <cellStyle name="Followed Hyperlink" xfId="6749" builtinId="9" hidden="1"/>
    <cellStyle name="Followed Hyperlink" xfId="6751" builtinId="9" hidden="1"/>
    <cellStyle name="Followed Hyperlink" xfId="6753" builtinId="9" hidden="1"/>
    <cellStyle name="Followed Hyperlink" xfId="6755" builtinId="9" hidden="1"/>
    <cellStyle name="Followed Hyperlink" xfId="6757" builtinId="9" hidden="1"/>
    <cellStyle name="Followed Hyperlink" xfId="6759" builtinId="9" hidden="1"/>
    <cellStyle name="Followed Hyperlink" xfId="6761" builtinId="9" hidden="1"/>
    <cellStyle name="Followed Hyperlink" xfId="6763" builtinId="9" hidden="1"/>
    <cellStyle name="Followed Hyperlink" xfId="6765" builtinId="9" hidden="1"/>
    <cellStyle name="Followed Hyperlink" xfId="6767" builtinId="9" hidden="1"/>
    <cellStyle name="Followed Hyperlink" xfId="6769" builtinId="9" hidden="1"/>
    <cellStyle name="Followed Hyperlink" xfId="6771" builtinId="9" hidden="1"/>
    <cellStyle name="Followed Hyperlink" xfId="6773" builtinId="9" hidden="1"/>
    <cellStyle name="Followed Hyperlink" xfId="6775" builtinId="9" hidden="1"/>
    <cellStyle name="Followed Hyperlink" xfId="6777" builtinId="9" hidden="1"/>
    <cellStyle name="Followed Hyperlink" xfId="6779" builtinId="9" hidden="1"/>
    <cellStyle name="Followed Hyperlink" xfId="6781" builtinId="9" hidden="1"/>
    <cellStyle name="Followed Hyperlink" xfId="6783" builtinId="9" hidden="1"/>
    <cellStyle name="Followed Hyperlink" xfId="6785" builtinId="9" hidden="1"/>
    <cellStyle name="Followed Hyperlink" xfId="6787" builtinId="9" hidden="1"/>
    <cellStyle name="Followed Hyperlink" xfId="6789" builtinId="9" hidden="1"/>
    <cellStyle name="Followed Hyperlink" xfId="6791" builtinId="9" hidden="1"/>
    <cellStyle name="Followed Hyperlink" xfId="6793" builtinId="9" hidden="1"/>
    <cellStyle name="Followed Hyperlink" xfId="6795" builtinId="9" hidden="1"/>
    <cellStyle name="Followed Hyperlink" xfId="6797" builtinId="9" hidden="1"/>
    <cellStyle name="Followed Hyperlink" xfId="6799" builtinId="9" hidden="1"/>
    <cellStyle name="Followed Hyperlink" xfId="6801" builtinId="9" hidden="1"/>
    <cellStyle name="Followed Hyperlink" xfId="6803" builtinId="9" hidden="1"/>
    <cellStyle name="Followed Hyperlink" xfId="6805" builtinId="9" hidden="1"/>
    <cellStyle name="Followed Hyperlink" xfId="6807" builtinId="9" hidden="1"/>
    <cellStyle name="Followed Hyperlink" xfId="6809" builtinId="9" hidden="1"/>
    <cellStyle name="Followed Hyperlink" xfId="6811" builtinId="9" hidden="1"/>
    <cellStyle name="Followed Hyperlink" xfId="6813" builtinId="9" hidden="1"/>
    <cellStyle name="Followed Hyperlink" xfId="6815" builtinId="9" hidden="1"/>
    <cellStyle name="Followed Hyperlink" xfId="6817" builtinId="9" hidden="1"/>
    <cellStyle name="Followed Hyperlink" xfId="6819" builtinId="9" hidden="1"/>
    <cellStyle name="Followed Hyperlink" xfId="6821" builtinId="9" hidden="1"/>
    <cellStyle name="Followed Hyperlink" xfId="6823" builtinId="9" hidden="1"/>
    <cellStyle name="Followed Hyperlink" xfId="6825" builtinId="9" hidden="1"/>
    <cellStyle name="Followed Hyperlink" xfId="6827" builtinId="9" hidden="1"/>
    <cellStyle name="Followed Hyperlink" xfId="6829" builtinId="9" hidden="1"/>
    <cellStyle name="Followed Hyperlink" xfId="6831" builtinId="9" hidden="1"/>
    <cellStyle name="Followed Hyperlink" xfId="6833" builtinId="9" hidden="1"/>
    <cellStyle name="Followed Hyperlink" xfId="6835" builtinId="9" hidden="1"/>
    <cellStyle name="Followed Hyperlink" xfId="6837" builtinId="9" hidden="1"/>
    <cellStyle name="Followed Hyperlink" xfId="6839" builtinId="9" hidden="1"/>
    <cellStyle name="Followed Hyperlink" xfId="6841" builtinId="9" hidden="1"/>
    <cellStyle name="Followed Hyperlink" xfId="6843" builtinId="9" hidden="1"/>
    <cellStyle name="Followed Hyperlink" xfId="6845" builtinId="9" hidden="1"/>
    <cellStyle name="Followed Hyperlink" xfId="6847" builtinId="9" hidden="1"/>
    <cellStyle name="Followed Hyperlink" xfId="6849" builtinId="9" hidden="1"/>
    <cellStyle name="Followed Hyperlink" xfId="6851" builtinId="9" hidden="1"/>
    <cellStyle name="Followed Hyperlink" xfId="6853" builtinId="9" hidden="1"/>
    <cellStyle name="Followed Hyperlink" xfId="6855" builtinId="9" hidden="1"/>
    <cellStyle name="Followed Hyperlink" xfId="6857" builtinId="9" hidden="1"/>
    <cellStyle name="Followed Hyperlink" xfId="6859" builtinId="9" hidden="1"/>
    <cellStyle name="Followed Hyperlink" xfId="6861" builtinId="9" hidden="1"/>
    <cellStyle name="Followed Hyperlink" xfId="6863" builtinId="9" hidden="1"/>
    <cellStyle name="Followed Hyperlink" xfId="6865" builtinId="9" hidden="1"/>
    <cellStyle name="Followed Hyperlink" xfId="6867" builtinId="9" hidden="1"/>
    <cellStyle name="Followed Hyperlink" xfId="6869" builtinId="9" hidden="1"/>
    <cellStyle name="Followed Hyperlink" xfId="6871" builtinId="9" hidden="1"/>
    <cellStyle name="Followed Hyperlink" xfId="6873" builtinId="9" hidden="1"/>
    <cellStyle name="Followed Hyperlink" xfId="6875" builtinId="9" hidden="1"/>
    <cellStyle name="Followed Hyperlink" xfId="6877" builtinId="9" hidden="1"/>
    <cellStyle name="Followed Hyperlink" xfId="6879" builtinId="9" hidden="1"/>
    <cellStyle name="Followed Hyperlink" xfId="6881" builtinId="9" hidden="1"/>
    <cellStyle name="Followed Hyperlink" xfId="6883" builtinId="9" hidden="1"/>
    <cellStyle name="Followed Hyperlink" xfId="6885" builtinId="9" hidden="1"/>
    <cellStyle name="Followed Hyperlink" xfId="6887" builtinId="9" hidden="1"/>
    <cellStyle name="Followed Hyperlink" xfId="6889" builtinId="9" hidden="1"/>
    <cellStyle name="Followed Hyperlink" xfId="6891" builtinId="9" hidden="1"/>
    <cellStyle name="Followed Hyperlink" xfId="6893" builtinId="9" hidden="1"/>
    <cellStyle name="Followed Hyperlink" xfId="6895" builtinId="9" hidden="1"/>
    <cellStyle name="Followed Hyperlink" xfId="6897" builtinId="9" hidden="1"/>
    <cellStyle name="Followed Hyperlink" xfId="6899" builtinId="9" hidden="1"/>
    <cellStyle name="Followed Hyperlink" xfId="6901" builtinId="9" hidden="1"/>
    <cellStyle name="Followed Hyperlink" xfId="6903" builtinId="9" hidden="1"/>
    <cellStyle name="Followed Hyperlink" xfId="6905" builtinId="9" hidden="1"/>
    <cellStyle name="Followed Hyperlink" xfId="6907" builtinId="9" hidden="1"/>
    <cellStyle name="Followed Hyperlink" xfId="6909" builtinId="9" hidden="1"/>
    <cellStyle name="Followed Hyperlink" xfId="6911" builtinId="9" hidden="1"/>
    <cellStyle name="Followed Hyperlink" xfId="6913" builtinId="9" hidden="1"/>
    <cellStyle name="Followed Hyperlink" xfId="6915" builtinId="9" hidden="1"/>
    <cellStyle name="Followed Hyperlink" xfId="6917" builtinId="9" hidden="1"/>
    <cellStyle name="Followed Hyperlink" xfId="6919" builtinId="9" hidden="1"/>
    <cellStyle name="Followed Hyperlink" xfId="6921" builtinId="9" hidden="1"/>
    <cellStyle name="Followed Hyperlink" xfId="6923" builtinId="9" hidden="1"/>
    <cellStyle name="Followed Hyperlink" xfId="6925" builtinId="9" hidden="1"/>
    <cellStyle name="Followed Hyperlink" xfId="6927" builtinId="9" hidden="1"/>
    <cellStyle name="Followed Hyperlink" xfId="6929" builtinId="9" hidden="1"/>
    <cellStyle name="Followed Hyperlink" xfId="6931" builtinId="9" hidden="1"/>
    <cellStyle name="Followed Hyperlink" xfId="6933" builtinId="9" hidden="1"/>
    <cellStyle name="Followed Hyperlink" xfId="6935" builtinId="9" hidden="1"/>
    <cellStyle name="Followed Hyperlink" xfId="6937" builtinId="9" hidden="1"/>
    <cellStyle name="Followed Hyperlink" xfId="6939" builtinId="9" hidden="1"/>
    <cellStyle name="Followed Hyperlink" xfId="6941" builtinId="9" hidden="1"/>
    <cellStyle name="Followed Hyperlink" xfId="6943" builtinId="9" hidden="1"/>
    <cellStyle name="Followed Hyperlink" xfId="6945" builtinId="9" hidden="1"/>
    <cellStyle name="Followed Hyperlink" xfId="6947" builtinId="9" hidden="1"/>
    <cellStyle name="Followed Hyperlink" xfId="6949" builtinId="9" hidden="1"/>
    <cellStyle name="Followed Hyperlink" xfId="6951" builtinId="9" hidden="1"/>
    <cellStyle name="Followed Hyperlink" xfId="6953" builtinId="9" hidden="1"/>
    <cellStyle name="Followed Hyperlink" xfId="6955" builtinId="9" hidden="1"/>
    <cellStyle name="Followed Hyperlink" xfId="6957" builtinId="9" hidden="1"/>
    <cellStyle name="Followed Hyperlink" xfId="6959" builtinId="9" hidden="1"/>
    <cellStyle name="Followed Hyperlink" xfId="6961" builtinId="9" hidden="1"/>
    <cellStyle name="Followed Hyperlink" xfId="6963" builtinId="9" hidden="1"/>
    <cellStyle name="Followed Hyperlink" xfId="6965" builtinId="9" hidden="1"/>
    <cellStyle name="Followed Hyperlink" xfId="6967" builtinId="9" hidden="1"/>
    <cellStyle name="Followed Hyperlink" xfId="6969" builtinId="9" hidden="1"/>
    <cellStyle name="Followed Hyperlink" xfId="6971" builtinId="9" hidden="1"/>
    <cellStyle name="Followed Hyperlink" xfId="6973" builtinId="9" hidden="1"/>
    <cellStyle name="Followed Hyperlink" xfId="6975" builtinId="9" hidden="1"/>
    <cellStyle name="Followed Hyperlink" xfId="6977" builtinId="9" hidden="1"/>
    <cellStyle name="Followed Hyperlink" xfId="6979" builtinId="9" hidden="1"/>
    <cellStyle name="Followed Hyperlink" xfId="6981" builtinId="9" hidden="1"/>
    <cellStyle name="Followed Hyperlink" xfId="6983" builtinId="9" hidden="1"/>
    <cellStyle name="Followed Hyperlink" xfId="6985" builtinId="9" hidden="1"/>
    <cellStyle name="Followed Hyperlink" xfId="6987" builtinId="9" hidden="1"/>
    <cellStyle name="Followed Hyperlink" xfId="6989" builtinId="9" hidden="1"/>
    <cellStyle name="Followed Hyperlink" xfId="6991" builtinId="9" hidden="1"/>
    <cellStyle name="Followed Hyperlink" xfId="6993" builtinId="9" hidden="1"/>
    <cellStyle name="Followed Hyperlink" xfId="6995" builtinId="9" hidden="1"/>
    <cellStyle name="Followed Hyperlink" xfId="6997" builtinId="9" hidden="1"/>
    <cellStyle name="Followed Hyperlink" xfId="6999" builtinId="9" hidden="1"/>
    <cellStyle name="Followed Hyperlink" xfId="7001" builtinId="9" hidden="1"/>
    <cellStyle name="Followed Hyperlink" xfId="7003" builtinId="9" hidden="1"/>
    <cellStyle name="Followed Hyperlink" xfId="7005" builtinId="9" hidden="1"/>
    <cellStyle name="Followed Hyperlink" xfId="7007" builtinId="9" hidden="1"/>
    <cellStyle name="Followed Hyperlink" xfId="7009" builtinId="9" hidden="1"/>
    <cellStyle name="Followed Hyperlink" xfId="7011" builtinId="9" hidden="1"/>
    <cellStyle name="Followed Hyperlink" xfId="7013" builtinId="9" hidden="1"/>
    <cellStyle name="Followed Hyperlink" xfId="7015" builtinId="9" hidden="1"/>
    <cellStyle name="Followed Hyperlink" xfId="7017" builtinId="9" hidden="1"/>
    <cellStyle name="Followed Hyperlink" xfId="7019" builtinId="9" hidden="1"/>
    <cellStyle name="Followed Hyperlink" xfId="7021" builtinId="9" hidden="1"/>
    <cellStyle name="Followed Hyperlink" xfId="7023" builtinId="9" hidden="1"/>
    <cellStyle name="Followed Hyperlink" xfId="7025" builtinId="9" hidden="1"/>
    <cellStyle name="Followed Hyperlink" xfId="7027" builtinId="9" hidden="1"/>
    <cellStyle name="Followed Hyperlink" xfId="7029" builtinId="9" hidden="1"/>
    <cellStyle name="Followed Hyperlink" xfId="7031" builtinId="9" hidden="1"/>
    <cellStyle name="Followed Hyperlink" xfId="7033" builtinId="9" hidden="1"/>
    <cellStyle name="Followed Hyperlink" xfId="7035" builtinId="9" hidden="1"/>
    <cellStyle name="Followed Hyperlink" xfId="7037" builtinId="9" hidden="1"/>
    <cellStyle name="Followed Hyperlink" xfId="7039" builtinId="9" hidden="1"/>
    <cellStyle name="Followed Hyperlink" xfId="7041" builtinId="9" hidden="1"/>
    <cellStyle name="Followed Hyperlink" xfId="7043" builtinId="9" hidden="1"/>
    <cellStyle name="Followed Hyperlink" xfId="7045" builtinId="9" hidden="1"/>
    <cellStyle name="Followed Hyperlink" xfId="7047" builtinId="9" hidden="1"/>
    <cellStyle name="Followed Hyperlink" xfId="7049" builtinId="9" hidden="1"/>
    <cellStyle name="Followed Hyperlink" xfId="7051" builtinId="9" hidden="1"/>
    <cellStyle name="Followed Hyperlink" xfId="7053" builtinId="9" hidden="1"/>
    <cellStyle name="Followed Hyperlink" xfId="7055" builtinId="9" hidden="1"/>
    <cellStyle name="Followed Hyperlink" xfId="7057" builtinId="9" hidden="1"/>
    <cellStyle name="Followed Hyperlink" xfId="7059" builtinId="9" hidden="1"/>
    <cellStyle name="Followed Hyperlink" xfId="7061" builtinId="9" hidden="1"/>
    <cellStyle name="Followed Hyperlink" xfId="7063" builtinId="9" hidden="1"/>
    <cellStyle name="Followed Hyperlink" xfId="7065" builtinId="9" hidden="1"/>
    <cellStyle name="Followed Hyperlink" xfId="7067" builtinId="9" hidden="1"/>
    <cellStyle name="Followed Hyperlink" xfId="7069" builtinId="9" hidden="1"/>
    <cellStyle name="Followed Hyperlink" xfId="7071" builtinId="9" hidden="1"/>
    <cellStyle name="Followed Hyperlink" xfId="7073" builtinId="9" hidden="1"/>
    <cellStyle name="Followed Hyperlink" xfId="7075" builtinId="9" hidden="1"/>
    <cellStyle name="Followed Hyperlink" xfId="7077" builtinId="9" hidden="1"/>
    <cellStyle name="Followed Hyperlink" xfId="7079" builtinId="9" hidden="1"/>
    <cellStyle name="Followed Hyperlink" xfId="7081" builtinId="9" hidden="1"/>
    <cellStyle name="Followed Hyperlink" xfId="7083" builtinId="9" hidden="1"/>
    <cellStyle name="Followed Hyperlink" xfId="7085" builtinId="9" hidden="1"/>
    <cellStyle name="Followed Hyperlink" xfId="7087" builtinId="9" hidden="1"/>
    <cellStyle name="Followed Hyperlink" xfId="7089" builtinId="9" hidden="1"/>
    <cellStyle name="Followed Hyperlink" xfId="7091" builtinId="9" hidden="1"/>
    <cellStyle name="Followed Hyperlink" xfId="7093" builtinId="9" hidden="1"/>
    <cellStyle name="Followed Hyperlink" xfId="7095" builtinId="9" hidden="1"/>
    <cellStyle name="Followed Hyperlink" xfId="7097" builtinId="9" hidden="1"/>
    <cellStyle name="Followed Hyperlink" xfId="7099" builtinId="9" hidden="1"/>
    <cellStyle name="Followed Hyperlink" xfId="7101" builtinId="9" hidden="1"/>
    <cellStyle name="Followed Hyperlink" xfId="7103" builtinId="9" hidden="1"/>
    <cellStyle name="Followed Hyperlink" xfId="7105" builtinId="9" hidden="1"/>
    <cellStyle name="Followed Hyperlink" xfId="7107" builtinId="9" hidden="1"/>
    <cellStyle name="Followed Hyperlink" xfId="7109" builtinId="9" hidden="1"/>
    <cellStyle name="Followed Hyperlink" xfId="7111" builtinId="9" hidden="1"/>
    <cellStyle name="Followed Hyperlink" xfId="7113" builtinId="9" hidden="1"/>
    <cellStyle name="Followed Hyperlink" xfId="7115" builtinId="9" hidden="1"/>
    <cellStyle name="Followed Hyperlink" xfId="7117" builtinId="9" hidden="1"/>
    <cellStyle name="Followed Hyperlink" xfId="7119" builtinId="9" hidden="1"/>
    <cellStyle name="Followed Hyperlink" xfId="7121" builtinId="9" hidden="1"/>
    <cellStyle name="Followed Hyperlink" xfId="7123" builtinId="9" hidden="1"/>
    <cellStyle name="Followed Hyperlink" xfId="7125" builtinId="9" hidden="1"/>
    <cellStyle name="Followed Hyperlink" xfId="7127" builtinId="9" hidden="1"/>
    <cellStyle name="Followed Hyperlink" xfId="7129" builtinId="9" hidden="1"/>
    <cellStyle name="Followed Hyperlink" xfId="7131" builtinId="9" hidden="1"/>
    <cellStyle name="Followed Hyperlink" xfId="7133" builtinId="9" hidden="1"/>
    <cellStyle name="Followed Hyperlink" xfId="7135" builtinId="9" hidden="1"/>
    <cellStyle name="Followed Hyperlink" xfId="7137" builtinId="9" hidden="1"/>
    <cellStyle name="Followed Hyperlink" xfId="7139" builtinId="9" hidden="1"/>
    <cellStyle name="Followed Hyperlink" xfId="7141" builtinId="9" hidden="1"/>
    <cellStyle name="Followed Hyperlink" xfId="7143" builtinId="9" hidden="1"/>
    <cellStyle name="Followed Hyperlink" xfId="7145" builtinId="9" hidden="1"/>
    <cellStyle name="Followed Hyperlink" xfId="7147" builtinId="9" hidden="1"/>
    <cellStyle name="Followed Hyperlink" xfId="7149" builtinId="9" hidden="1"/>
    <cellStyle name="Followed Hyperlink" xfId="7151" builtinId="9" hidden="1"/>
    <cellStyle name="Followed Hyperlink" xfId="7153" builtinId="9" hidden="1"/>
    <cellStyle name="Followed Hyperlink" xfId="7155" builtinId="9" hidden="1"/>
    <cellStyle name="Followed Hyperlink" xfId="7157" builtinId="9" hidden="1"/>
    <cellStyle name="Followed Hyperlink" xfId="7159" builtinId="9" hidden="1"/>
    <cellStyle name="Followed Hyperlink" xfId="7161" builtinId="9" hidden="1"/>
    <cellStyle name="Followed Hyperlink" xfId="7163" builtinId="9" hidden="1"/>
    <cellStyle name="Followed Hyperlink" xfId="7165" builtinId="9" hidden="1"/>
    <cellStyle name="Followed Hyperlink" xfId="7167" builtinId="9" hidden="1"/>
    <cellStyle name="Followed Hyperlink" xfId="7169" builtinId="9" hidden="1"/>
    <cellStyle name="Followed Hyperlink" xfId="7171" builtinId="9" hidden="1"/>
    <cellStyle name="Followed Hyperlink" xfId="7173" builtinId="9" hidden="1"/>
    <cellStyle name="Followed Hyperlink" xfId="7175" builtinId="9" hidden="1"/>
    <cellStyle name="Followed Hyperlink" xfId="7177" builtinId="9" hidden="1"/>
    <cellStyle name="Followed Hyperlink" xfId="7179" builtinId="9" hidden="1"/>
    <cellStyle name="Followed Hyperlink" xfId="7181" builtinId="9" hidden="1"/>
    <cellStyle name="Followed Hyperlink" xfId="7183" builtinId="9" hidden="1"/>
    <cellStyle name="Followed Hyperlink" xfId="7185" builtinId="9" hidden="1"/>
    <cellStyle name="Followed Hyperlink" xfId="7187" builtinId="9" hidden="1"/>
    <cellStyle name="Followed Hyperlink" xfId="7189" builtinId="9" hidden="1"/>
    <cellStyle name="Followed Hyperlink" xfId="7191" builtinId="9" hidden="1"/>
    <cellStyle name="Followed Hyperlink" xfId="7193" builtinId="9" hidden="1"/>
    <cellStyle name="Followed Hyperlink" xfId="7195" builtinId="9" hidden="1"/>
    <cellStyle name="Followed Hyperlink" xfId="7197" builtinId="9" hidden="1"/>
    <cellStyle name="Followed Hyperlink" xfId="7199" builtinId="9" hidden="1"/>
    <cellStyle name="Followed Hyperlink" xfId="7201" builtinId="9" hidden="1"/>
    <cellStyle name="Followed Hyperlink" xfId="7203" builtinId="9" hidden="1"/>
    <cellStyle name="Followed Hyperlink" xfId="7205" builtinId="9" hidden="1"/>
    <cellStyle name="Followed Hyperlink" xfId="7207" builtinId="9" hidden="1"/>
    <cellStyle name="Followed Hyperlink" xfId="7209" builtinId="9" hidden="1"/>
    <cellStyle name="Followed Hyperlink" xfId="7211" builtinId="9" hidden="1"/>
    <cellStyle name="Followed Hyperlink" xfId="7213" builtinId="9" hidden="1"/>
    <cellStyle name="Followed Hyperlink" xfId="7215" builtinId="9" hidden="1"/>
    <cellStyle name="Followed Hyperlink" xfId="7217" builtinId="9" hidden="1"/>
    <cellStyle name="Followed Hyperlink" xfId="7219" builtinId="9" hidden="1"/>
    <cellStyle name="Followed Hyperlink" xfId="7221" builtinId="9" hidden="1"/>
    <cellStyle name="Followed Hyperlink" xfId="7223" builtinId="9" hidden="1"/>
    <cellStyle name="Followed Hyperlink" xfId="7225" builtinId="9" hidden="1"/>
    <cellStyle name="Followed Hyperlink" xfId="7227" builtinId="9" hidden="1"/>
    <cellStyle name="Followed Hyperlink" xfId="7229" builtinId="9" hidden="1"/>
    <cellStyle name="Followed Hyperlink" xfId="7231" builtinId="9" hidden="1"/>
    <cellStyle name="Followed Hyperlink" xfId="7233" builtinId="9" hidden="1"/>
    <cellStyle name="Followed Hyperlink" xfId="7235" builtinId="9" hidden="1"/>
    <cellStyle name="Followed Hyperlink" xfId="7237" builtinId="9" hidden="1"/>
    <cellStyle name="Followed Hyperlink" xfId="7239" builtinId="9" hidden="1"/>
    <cellStyle name="Followed Hyperlink" xfId="7241" builtinId="9" hidden="1"/>
    <cellStyle name="Followed Hyperlink" xfId="7243" builtinId="9" hidden="1"/>
    <cellStyle name="Followed Hyperlink" xfId="7245" builtinId="9" hidden="1"/>
    <cellStyle name="Followed Hyperlink" xfId="7247" builtinId="9" hidden="1"/>
    <cellStyle name="Followed Hyperlink" xfId="7249" builtinId="9" hidden="1"/>
    <cellStyle name="Followed Hyperlink" xfId="7251" builtinId="9" hidden="1"/>
    <cellStyle name="Followed Hyperlink" xfId="7253" builtinId="9" hidden="1"/>
    <cellStyle name="Followed Hyperlink" xfId="7255" builtinId="9" hidden="1"/>
    <cellStyle name="Followed Hyperlink" xfId="7257" builtinId="9" hidden="1"/>
    <cellStyle name="Followed Hyperlink" xfId="7259" builtinId="9" hidden="1"/>
    <cellStyle name="Followed Hyperlink" xfId="7261" builtinId="9" hidden="1"/>
    <cellStyle name="Followed Hyperlink" xfId="7263" builtinId="9" hidden="1"/>
    <cellStyle name="Followed Hyperlink" xfId="7265" builtinId="9" hidden="1"/>
    <cellStyle name="Followed Hyperlink" xfId="7267" builtinId="9" hidden="1"/>
    <cellStyle name="Followed Hyperlink" xfId="7269" builtinId="9" hidden="1"/>
    <cellStyle name="Followed Hyperlink" xfId="7271" builtinId="9" hidden="1"/>
    <cellStyle name="Followed Hyperlink" xfId="7273" builtinId="9" hidden="1"/>
    <cellStyle name="Followed Hyperlink" xfId="7275" builtinId="9" hidden="1"/>
    <cellStyle name="Followed Hyperlink" xfId="7277" builtinId="9" hidden="1"/>
    <cellStyle name="Followed Hyperlink" xfId="7279" builtinId="9" hidden="1"/>
    <cellStyle name="Followed Hyperlink" xfId="7281" builtinId="9" hidden="1"/>
    <cellStyle name="Followed Hyperlink" xfId="7283" builtinId="9" hidden="1"/>
    <cellStyle name="Followed Hyperlink" xfId="7285" builtinId="9" hidden="1"/>
    <cellStyle name="Followed Hyperlink" xfId="7287" builtinId="9" hidden="1"/>
    <cellStyle name="Followed Hyperlink" xfId="7289" builtinId="9" hidden="1"/>
    <cellStyle name="Followed Hyperlink" xfId="7291" builtinId="9" hidden="1"/>
    <cellStyle name="Followed Hyperlink" xfId="7293" builtinId="9" hidden="1"/>
    <cellStyle name="Followed Hyperlink" xfId="7295" builtinId="9" hidden="1"/>
    <cellStyle name="Followed Hyperlink" xfId="7297" builtinId="9" hidden="1"/>
    <cellStyle name="Followed Hyperlink" xfId="7299" builtinId="9" hidden="1"/>
    <cellStyle name="Followed Hyperlink" xfId="7301" builtinId="9" hidden="1"/>
    <cellStyle name="Followed Hyperlink" xfId="7303" builtinId="9" hidden="1"/>
    <cellStyle name="Followed Hyperlink" xfId="7305" builtinId="9" hidden="1"/>
    <cellStyle name="Followed Hyperlink" xfId="7307" builtinId="9" hidden="1"/>
    <cellStyle name="Followed Hyperlink" xfId="7309" builtinId="9" hidden="1"/>
    <cellStyle name="Followed Hyperlink" xfId="7311" builtinId="9" hidden="1"/>
    <cellStyle name="Followed Hyperlink" xfId="7313" builtinId="9" hidden="1"/>
    <cellStyle name="Followed Hyperlink" xfId="7315" builtinId="9" hidden="1"/>
    <cellStyle name="Followed Hyperlink" xfId="7317" builtinId="9" hidden="1"/>
    <cellStyle name="Followed Hyperlink" xfId="7319" builtinId="9" hidden="1"/>
    <cellStyle name="Followed Hyperlink" xfId="7321" builtinId="9" hidden="1"/>
    <cellStyle name="Followed Hyperlink" xfId="7323" builtinId="9" hidden="1"/>
    <cellStyle name="Followed Hyperlink" xfId="7325" builtinId="9" hidden="1"/>
    <cellStyle name="Followed Hyperlink" xfId="7327" builtinId="9" hidden="1"/>
    <cellStyle name="Followed Hyperlink" xfId="7329" builtinId="9" hidden="1"/>
    <cellStyle name="Followed Hyperlink" xfId="7331" builtinId="9" hidden="1"/>
    <cellStyle name="Followed Hyperlink" xfId="7333" builtinId="9" hidden="1"/>
    <cellStyle name="Followed Hyperlink" xfId="7335" builtinId="9" hidden="1"/>
    <cellStyle name="Followed Hyperlink" xfId="7337" builtinId="9" hidden="1"/>
    <cellStyle name="Followed Hyperlink" xfId="7339" builtinId="9" hidden="1"/>
    <cellStyle name="Followed Hyperlink" xfId="7341" builtinId="9" hidden="1"/>
    <cellStyle name="Followed Hyperlink" xfId="7343" builtinId="9" hidden="1"/>
    <cellStyle name="Followed Hyperlink" xfId="7345" builtinId="9" hidden="1"/>
    <cellStyle name="Followed Hyperlink" xfId="7347" builtinId="9" hidden="1"/>
    <cellStyle name="Followed Hyperlink" xfId="7349" builtinId="9" hidden="1"/>
    <cellStyle name="Followed Hyperlink" xfId="7351" builtinId="9" hidden="1"/>
    <cellStyle name="Followed Hyperlink" xfId="7353" builtinId="9" hidden="1"/>
    <cellStyle name="Followed Hyperlink" xfId="7355" builtinId="9" hidden="1"/>
    <cellStyle name="Followed Hyperlink" xfId="7357" builtinId="9" hidden="1"/>
    <cellStyle name="Followed Hyperlink" xfId="7359" builtinId="9" hidden="1"/>
    <cellStyle name="Followed Hyperlink" xfId="7361" builtinId="9" hidden="1"/>
    <cellStyle name="Followed Hyperlink" xfId="7363" builtinId="9" hidden="1"/>
    <cellStyle name="Followed Hyperlink" xfId="7365" builtinId="9" hidden="1"/>
    <cellStyle name="Followed Hyperlink" xfId="7367" builtinId="9" hidden="1"/>
    <cellStyle name="Followed Hyperlink" xfId="7369" builtinId="9" hidden="1"/>
    <cellStyle name="Followed Hyperlink" xfId="7371" builtinId="9" hidden="1"/>
    <cellStyle name="Followed Hyperlink" xfId="7373" builtinId="9" hidden="1"/>
    <cellStyle name="Followed Hyperlink" xfId="7375" builtinId="9" hidden="1"/>
    <cellStyle name="Followed Hyperlink" xfId="7377" builtinId="9" hidden="1"/>
    <cellStyle name="Followed Hyperlink" xfId="7379" builtinId="9" hidden="1"/>
    <cellStyle name="Followed Hyperlink" xfId="7381" builtinId="9" hidden="1"/>
    <cellStyle name="Followed Hyperlink" xfId="7383" builtinId="9" hidden="1"/>
    <cellStyle name="Followed Hyperlink" xfId="7385" builtinId="9" hidden="1"/>
    <cellStyle name="Followed Hyperlink" xfId="7387" builtinId="9" hidden="1"/>
    <cellStyle name="Followed Hyperlink" xfId="7389" builtinId="9" hidden="1"/>
    <cellStyle name="Followed Hyperlink" xfId="7393" builtinId="9" hidden="1"/>
    <cellStyle name="Followed Hyperlink" xfId="4930" builtinId="9" hidden="1"/>
    <cellStyle name="Followed Hyperlink" xfId="7395" builtinId="9" hidden="1"/>
    <cellStyle name="Followed Hyperlink" xfId="7397" builtinId="9" hidden="1"/>
    <cellStyle name="Followed Hyperlink" xfId="7399" builtinId="9" hidden="1"/>
    <cellStyle name="Followed Hyperlink" xfId="7401" builtinId="9" hidden="1"/>
    <cellStyle name="Followed Hyperlink" xfId="7403" builtinId="9" hidden="1"/>
    <cellStyle name="Followed Hyperlink" xfId="7405" builtinId="9" hidden="1"/>
    <cellStyle name="Followed Hyperlink" xfId="7407" builtinId="9" hidden="1"/>
    <cellStyle name="Followed Hyperlink" xfId="7409" builtinId="9" hidden="1"/>
    <cellStyle name="Followed Hyperlink" xfId="7411" builtinId="9" hidden="1"/>
    <cellStyle name="Followed Hyperlink" xfId="7413" builtinId="9" hidden="1"/>
    <cellStyle name="Followed Hyperlink" xfId="7415" builtinId="9" hidden="1"/>
    <cellStyle name="Followed Hyperlink" xfId="7417" builtinId="9" hidden="1"/>
    <cellStyle name="Followed Hyperlink" xfId="7419" builtinId="9" hidden="1"/>
    <cellStyle name="Followed Hyperlink" xfId="7421" builtinId="9" hidden="1"/>
    <cellStyle name="Followed Hyperlink" xfId="7423" builtinId="9" hidden="1"/>
    <cellStyle name="Followed Hyperlink" xfId="7425" builtinId="9" hidden="1"/>
    <cellStyle name="Followed Hyperlink" xfId="7427" builtinId="9" hidden="1"/>
    <cellStyle name="Followed Hyperlink" xfId="7429" builtinId="9" hidden="1"/>
    <cellStyle name="Followed Hyperlink" xfId="7431" builtinId="9" hidden="1"/>
    <cellStyle name="Followed Hyperlink" xfId="7433" builtinId="9" hidden="1"/>
    <cellStyle name="Followed Hyperlink" xfId="7435" builtinId="9" hidden="1"/>
    <cellStyle name="Followed Hyperlink" xfId="7437" builtinId="9" hidden="1"/>
    <cellStyle name="Followed Hyperlink" xfId="7439" builtinId="9" hidden="1"/>
    <cellStyle name="Followed Hyperlink" xfId="7441" builtinId="9" hidden="1"/>
    <cellStyle name="Followed Hyperlink" xfId="7443" builtinId="9" hidden="1"/>
    <cellStyle name="Followed Hyperlink" xfId="7445" builtinId="9" hidden="1"/>
    <cellStyle name="Followed Hyperlink" xfId="7447" builtinId="9" hidden="1"/>
    <cellStyle name="Followed Hyperlink" xfId="7449" builtinId="9" hidden="1"/>
    <cellStyle name="Followed Hyperlink" xfId="7451" builtinId="9" hidden="1"/>
    <cellStyle name="Followed Hyperlink" xfId="7453" builtinId="9" hidden="1"/>
    <cellStyle name="Followed Hyperlink" xfId="7455" builtinId="9" hidden="1"/>
    <cellStyle name="Followed Hyperlink" xfId="7457" builtinId="9" hidden="1"/>
    <cellStyle name="Followed Hyperlink" xfId="7459" builtinId="9" hidden="1"/>
    <cellStyle name="Followed Hyperlink" xfId="7461" builtinId="9" hidden="1"/>
    <cellStyle name="Followed Hyperlink" xfId="7463" builtinId="9" hidden="1"/>
    <cellStyle name="Followed Hyperlink" xfId="7465" builtinId="9" hidden="1"/>
    <cellStyle name="Followed Hyperlink" xfId="7467" builtinId="9" hidden="1"/>
    <cellStyle name="Followed Hyperlink" xfId="7469" builtinId="9" hidden="1"/>
    <cellStyle name="Followed Hyperlink" xfId="7471" builtinId="9" hidden="1"/>
    <cellStyle name="Followed Hyperlink" xfId="7473" builtinId="9" hidden="1"/>
    <cellStyle name="Followed Hyperlink" xfId="7475" builtinId="9" hidden="1"/>
    <cellStyle name="Followed Hyperlink" xfId="7477" builtinId="9" hidden="1"/>
    <cellStyle name="Followed Hyperlink" xfId="7479" builtinId="9" hidden="1"/>
    <cellStyle name="Followed Hyperlink" xfId="7481" builtinId="9" hidden="1"/>
    <cellStyle name="Followed Hyperlink" xfId="7483" builtinId="9" hidden="1"/>
    <cellStyle name="Followed Hyperlink" xfId="7485" builtinId="9" hidden="1"/>
    <cellStyle name="Followed Hyperlink" xfId="7487" builtinId="9" hidden="1"/>
    <cellStyle name="Followed Hyperlink" xfId="7489" builtinId="9" hidden="1"/>
    <cellStyle name="Followed Hyperlink" xfId="7491" builtinId="9" hidden="1"/>
    <cellStyle name="Followed Hyperlink" xfId="7493" builtinId="9" hidden="1"/>
    <cellStyle name="Followed Hyperlink" xfId="7495" builtinId="9" hidden="1"/>
    <cellStyle name="Followed Hyperlink" xfId="7497" builtinId="9" hidden="1"/>
    <cellStyle name="Followed Hyperlink" xfId="7499" builtinId="9" hidden="1"/>
    <cellStyle name="Followed Hyperlink" xfId="7501" builtinId="9" hidden="1"/>
    <cellStyle name="Followed Hyperlink" xfId="7503" builtinId="9" hidden="1"/>
    <cellStyle name="Followed Hyperlink" xfId="7505" builtinId="9" hidden="1"/>
    <cellStyle name="Followed Hyperlink" xfId="7507" builtinId="9" hidden="1"/>
    <cellStyle name="Followed Hyperlink" xfId="7509" builtinId="9" hidden="1"/>
    <cellStyle name="Followed Hyperlink" xfId="7511" builtinId="9" hidden="1"/>
    <cellStyle name="Followed Hyperlink" xfId="7513" builtinId="9" hidden="1"/>
    <cellStyle name="Followed Hyperlink" xfId="7515" builtinId="9" hidden="1"/>
    <cellStyle name="Followed Hyperlink" xfId="7517" builtinId="9" hidden="1"/>
    <cellStyle name="Followed Hyperlink" xfId="7519" builtinId="9" hidden="1"/>
    <cellStyle name="Followed Hyperlink" xfId="7521" builtinId="9" hidden="1"/>
    <cellStyle name="Followed Hyperlink" xfId="7523" builtinId="9" hidden="1"/>
    <cellStyle name="Followed Hyperlink" xfId="7525" builtinId="9" hidden="1"/>
    <cellStyle name="Followed Hyperlink" xfId="7527" builtinId="9" hidden="1"/>
    <cellStyle name="Followed Hyperlink" xfId="7529" builtinId="9" hidden="1"/>
    <cellStyle name="Followed Hyperlink" xfId="7531" builtinId="9" hidden="1"/>
    <cellStyle name="Followed Hyperlink" xfId="7533" builtinId="9" hidden="1"/>
    <cellStyle name="Followed Hyperlink" xfId="7535" builtinId="9" hidden="1"/>
    <cellStyle name="Followed Hyperlink" xfId="7537" builtinId="9" hidden="1"/>
    <cellStyle name="Followed Hyperlink" xfId="7539" builtinId="9" hidden="1"/>
    <cellStyle name="Followed Hyperlink" xfId="7541" builtinId="9" hidden="1"/>
    <cellStyle name="Followed Hyperlink" xfId="7543" builtinId="9" hidden="1"/>
    <cellStyle name="Followed Hyperlink" xfId="7545" builtinId="9" hidden="1"/>
    <cellStyle name="Followed Hyperlink" xfId="7547" builtinId="9" hidden="1"/>
    <cellStyle name="Followed Hyperlink" xfId="7549" builtinId="9" hidden="1"/>
    <cellStyle name="Followed Hyperlink" xfId="7551" builtinId="9" hidden="1"/>
    <cellStyle name="Followed Hyperlink" xfId="7553" builtinId="9" hidden="1"/>
    <cellStyle name="Followed Hyperlink" xfId="7555" builtinId="9" hidden="1"/>
    <cellStyle name="Followed Hyperlink" xfId="7557" builtinId="9" hidden="1"/>
    <cellStyle name="Followed Hyperlink" xfId="7559" builtinId="9" hidden="1"/>
    <cellStyle name="Followed Hyperlink" xfId="7561" builtinId="9" hidden="1"/>
    <cellStyle name="Followed Hyperlink" xfId="7563" builtinId="9" hidden="1"/>
    <cellStyle name="Followed Hyperlink" xfId="7565" builtinId="9" hidden="1"/>
    <cellStyle name="Followed Hyperlink" xfId="7567" builtinId="9" hidden="1"/>
    <cellStyle name="Followed Hyperlink" xfId="7569" builtinId="9" hidden="1"/>
    <cellStyle name="Followed Hyperlink" xfId="7571" builtinId="9" hidden="1"/>
    <cellStyle name="Followed Hyperlink" xfId="7573" builtinId="9" hidden="1"/>
    <cellStyle name="Followed Hyperlink" xfId="7575" builtinId="9" hidden="1"/>
    <cellStyle name="Followed Hyperlink" xfId="7577" builtinId="9" hidden="1"/>
    <cellStyle name="Followed Hyperlink" xfId="7579" builtinId="9" hidden="1"/>
    <cellStyle name="Followed Hyperlink" xfId="7581" builtinId="9" hidden="1"/>
    <cellStyle name="Followed Hyperlink" xfId="7583" builtinId="9" hidden="1"/>
    <cellStyle name="Followed Hyperlink" xfId="7585" builtinId="9" hidden="1"/>
    <cellStyle name="Followed Hyperlink" xfId="7587" builtinId="9" hidden="1"/>
    <cellStyle name="Followed Hyperlink" xfId="7589" builtinId="9" hidden="1"/>
    <cellStyle name="Followed Hyperlink" xfId="7591" builtinId="9" hidden="1"/>
    <cellStyle name="Followed Hyperlink" xfId="7593" builtinId="9" hidden="1"/>
    <cellStyle name="Followed Hyperlink" xfId="7595" builtinId="9" hidden="1"/>
    <cellStyle name="Followed Hyperlink" xfId="7597" builtinId="9" hidden="1"/>
    <cellStyle name="Followed Hyperlink" xfId="7599" builtinId="9" hidden="1"/>
    <cellStyle name="Followed Hyperlink" xfId="7601" builtinId="9" hidden="1"/>
    <cellStyle name="Followed Hyperlink" xfId="7603" builtinId="9" hidden="1"/>
    <cellStyle name="Followed Hyperlink" xfId="7605" builtinId="9" hidden="1"/>
    <cellStyle name="Followed Hyperlink" xfId="7607" builtinId="9" hidden="1"/>
    <cellStyle name="Followed Hyperlink" xfId="7609" builtinId="9" hidden="1"/>
    <cellStyle name="Followed Hyperlink" xfId="7611" builtinId="9" hidden="1"/>
    <cellStyle name="Followed Hyperlink" xfId="7613" builtinId="9" hidden="1"/>
    <cellStyle name="Followed Hyperlink" xfId="7615" builtinId="9" hidden="1"/>
    <cellStyle name="Followed Hyperlink" xfId="7617" builtinId="9" hidden="1"/>
    <cellStyle name="Followed Hyperlink" xfId="7619" builtinId="9" hidden="1"/>
    <cellStyle name="Followed Hyperlink" xfId="7621" builtinId="9" hidden="1"/>
    <cellStyle name="Followed Hyperlink" xfId="7623" builtinId="9" hidden="1"/>
    <cellStyle name="Followed Hyperlink" xfId="7625" builtinId="9" hidden="1"/>
    <cellStyle name="Followed Hyperlink" xfId="7627" builtinId="9" hidden="1"/>
    <cellStyle name="Followed Hyperlink" xfId="7629" builtinId="9" hidden="1"/>
    <cellStyle name="Followed Hyperlink" xfId="7631" builtinId="9" hidden="1"/>
    <cellStyle name="Followed Hyperlink" xfId="7633" builtinId="9" hidden="1"/>
    <cellStyle name="Followed Hyperlink" xfId="7635" builtinId="9" hidden="1"/>
    <cellStyle name="Followed Hyperlink" xfId="7637" builtinId="9" hidden="1"/>
    <cellStyle name="Followed Hyperlink" xfId="7639" builtinId="9" hidden="1"/>
    <cellStyle name="Followed Hyperlink" xfId="7641" builtinId="9" hidden="1"/>
    <cellStyle name="Followed Hyperlink" xfId="7643" builtinId="9" hidden="1"/>
    <cellStyle name="Followed Hyperlink" xfId="7645" builtinId="9" hidden="1"/>
    <cellStyle name="Followed Hyperlink" xfId="7647" builtinId="9" hidden="1"/>
    <cellStyle name="Followed Hyperlink" xfId="7649" builtinId="9" hidden="1"/>
    <cellStyle name="Followed Hyperlink" xfId="7651" builtinId="9" hidden="1"/>
    <cellStyle name="Followed Hyperlink" xfId="7653" builtinId="9" hidden="1"/>
    <cellStyle name="Followed Hyperlink" xfId="7655" builtinId="9" hidden="1"/>
    <cellStyle name="Followed Hyperlink" xfId="7657" builtinId="9" hidden="1"/>
    <cellStyle name="Followed Hyperlink" xfId="7659" builtinId="9" hidden="1"/>
    <cellStyle name="Followed Hyperlink" xfId="7661" builtinId="9" hidden="1"/>
    <cellStyle name="Followed Hyperlink" xfId="7663" builtinId="9" hidden="1"/>
    <cellStyle name="Followed Hyperlink" xfId="7665" builtinId="9" hidden="1"/>
    <cellStyle name="Followed Hyperlink" xfId="7667" builtinId="9" hidden="1"/>
    <cellStyle name="Followed Hyperlink" xfId="7669" builtinId="9" hidden="1"/>
    <cellStyle name="Followed Hyperlink" xfId="7671" builtinId="9" hidden="1"/>
    <cellStyle name="Followed Hyperlink" xfId="7673" builtinId="9" hidden="1"/>
    <cellStyle name="Followed Hyperlink" xfId="7675" builtinId="9" hidden="1"/>
    <cellStyle name="Followed Hyperlink" xfId="7677" builtinId="9" hidden="1"/>
    <cellStyle name="Followed Hyperlink" xfId="7679" builtinId="9" hidden="1"/>
    <cellStyle name="Followed Hyperlink" xfId="7681" builtinId="9" hidden="1"/>
    <cellStyle name="Followed Hyperlink" xfId="7683" builtinId="9" hidden="1"/>
    <cellStyle name="Followed Hyperlink" xfId="7685" builtinId="9" hidden="1"/>
    <cellStyle name="Followed Hyperlink" xfId="7687" builtinId="9" hidden="1"/>
    <cellStyle name="Followed Hyperlink" xfId="7689" builtinId="9" hidden="1"/>
    <cellStyle name="Followed Hyperlink" xfId="7691" builtinId="9" hidden="1"/>
    <cellStyle name="Followed Hyperlink" xfId="7693" builtinId="9" hidden="1"/>
    <cellStyle name="Followed Hyperlink" xfId="7695" builtinId="9" hidden="1"/>
    <cellStyle name="Followed Hyperlink" xfId="7697" builtinId="9" hidden="1"/>
    <cellStyle name="Followed Hyperlink" xfId="7699" builtinId="9" hidden="1"/>
    <cellStyle name="Followed Hyperlink" xfId="7701" builtinId="9" hidden="1"/>
    <cellStyle name="Followed Hyperlink" xfId="7703" builtinId="9" hidden="1"/>
    <cellStyle name="Followed Hyperlink" xfId="7705" builtinId="9" hidden="1"/>
    <cellStyle name="Followed Hyperlink" xfId="7707" builtinId="9" hidden="1"/>
    <cellStyle name="Followed Hyperlink" xfId="7709" builtinId="9" hidden="1"/>
    <cellStyle name="Followed Hyperlink" xfId="7711" builtinId="9" hidden="1"/>
    <cellStyle name="Followed Hyperlink" xfId="7713" builtinId="9" hidden="1"/>
    <cellStyle name="Followed Hyperlink" xfId="7715" builtinId="9" hidden="1"/>
    <cellStyle name="Followed Hyperlink" xfId="7717" builtinId="9" hidden="1"/>
    <cellStyle name="Followed Hyperlink" xfId="7719" builtinId="9" hidden="1"/>
    <cellStyle name="Followed Hyperlink" xfId="7721" builtinId="9" hidden="1"/>
    <cellStyle name="Followed Hyperlink" xfId="7723" builtinId="9" hidden="1"/>
    <cellStyle name="Followed Hyperlink" xfId="7725" builtinId="9" hidden="1"/>
    <cellStyle name="Followed Hyperlink" xfId="7727" builtinId="9" hidden="1"/>
    <cellStyle name="Followed Hyperlink" xfId="7729" builtinId="9" hidden="1"/>
    <cellStyle name="Followed Hyperlink" xfId="7731" builtinId="9" hidden="1"/>
    <cellStyle name="Followed Hyperlink" xfId="7733" builtinId="9" hidden="1"/>
    <cellStyle name="Followed Hyperlink" xfId="7735" builtinId="9" hidden="1"/>
    <cellStyle name="Followed Hyperlink" xfId="7737" builtinId="9" hidden="1"/>
    <cellStyle name="Followed Hyperlink" xfId="7739" builtinId="9" hidden="1"/>
    <cellStyle name="Followed Hyperlink" xfId="7741" builtinId="9" hidden="1"/>
    <cellStyle name="Followed Hyperlink" xfId="7743" builtinId="9" hidden="1"/>
    <cellStyle name="Followed Hyperlink" xfId="7745" builtinId="9" hidden="1"/>
    <cellStyle name="Followed Hyperlink" xfId="7747" builtinId="9" hidden="1"/>
    <cellStyle name="Followed Hyperlink" xfId="7749" builtinId="9" hidden="1"/>
    <cellStyle name="Followed Hyperlink" xfId="7751" builtinId="9" hidden="1"/>
    <cellStyle name="Followed Hyperlink" xfId="7753" builtinId="9" hidden="1"/>
    <cellStyle name="Followed Hyperlink" xfId="7755" builtinId="9" hidden="1"/>
    <cellStyle name="Followed Hyperlink" xfId="7757" builtinId="9" hidden="1"/>
    <cellStyle name="Followed Hyperlink" xfId="7759" builtinId="9" hidden="1"/>
    <cellStyle name="Followed Hyperlink" xfId="7761" builtinId="9" hidden="1"/>
    <cellStyle name="Followed Hyperlink" xfId="7763" builtinId="9" hidden="1"/>
    <cellStyle name="Followed Hyperlink" xfId="7765" builtinId="9" hidden="1"/>
    <cellStyle name="Followed Hyperlink" xfId="7767" builtinId="9" hidden="1"/>
    <cellStyle name="Followed Hyperlink" xfId="7769" builtinId="9" hidden="1"/>
    <cellStyle name="Followed Hyperlink" xfId="7771" builtinId="9" hidden="1"/>
    <cellStyle name="Followed Hyperlink" xfId="7773" builtinId="9" hidden="1"/>
    <cellStyle name="Followed Hyperlink" xfId="7775" builtinId="9" hidden="1"/>
    <cellStyle name="Followed Hyperlink" xfId="7777" builtinId="9" hidden="1"/>
    <cellStyle name="Followed Hyperlink" xfId="7779" builtinId="9" hidden="1"/>
    <cellStyle name="Followed Hyperlink" xfId="7781" builtinId="9" hidden="1"/>
    <cellStyle name="Followed Hyperlink" xfId="7783" builtinId="9" hidden="1"/>
    <cellStyle name="Followed Hyperlink" xfId="7785" builtinId="9" hidden="1"/>
    <cellStyle name="Followed Hyperlink" xfId="7787" builtinId="9" hidden="1"/>
    <cellStyle name="Followed Hyperlink" xfId="7789" builtinId="9" hidden="1"/>
    <cellStyle name="Followed Hyperlink" xfId="7791" builtinId="9" hidden="1"/>
    <cellStyle name="Followed Hyperlink" xfId="7793" builtinId="9" hidden="1"/>
    <cellStyle name="Followed Hyperlink" xfId="7795" builtinId="9" hidden="1"/>
    <cellStyle name="Followed Hyperlink" xfId="7797" builtinId="9" hidden="1"/>
    <cellStyle name="Followed Hyperlink" xfId="7799" builtinId="9" hidden="1"/>
    <cellStyle name="Followed Hyperlink" xfId="7801" builtinId="9" hidden="1"/>
    <cellStyle name="Followed Hyperlink" xfId="7803" builtinId="9" hidden="1"/>
    <cellStyle name="Followed Hyperlink" xfId="7805" builtinId="9" hidden="1"/>
    <cellStyle name="Followed Hyperlink" xfId="7807" builtinId="9" hidden="1"/>
    <cellStyle name="Followed Hyperlink" xfId="7809" builtinId="9" hidden="1"/>
    <cellStyle name="Followed Hyperlink" xfId="7811" builtinId="9" hidden="1"/>
    <cellStyle name="Followed Hyperlink" xfId="7813" builtinId="9" hidden="1"/>
    <cellStyle name="Followed Hyperlink" xfId="7815" builtinId="9" hidden="1"/>
    <cellStyle name="Followed Hyperlink" xfId="7817" builtinId="9" hidden="1"/>
    <cellStyle name="Followed Hyperlink" xfId="7819" builtinId="9" hidden="1"/>
    <cellStyle name="Followed Hyperlink" xfId="7821" builtinId="9" hidden="1"/>
    <cellStyle name="Followed Hyperlink" xfId="7823" builtinId="9" hidden="1"/>
    <cellStyle name="Followed Hyperlink" xfId="7825" builtinId="9" hidden="1"/>
    <cellStyle name="Followed Hyperlink" xfId="7827" builtinId="9" hidden="1"/>
    <cellStyle name="Followed Hyperlink" xfId="7829" builtinId="9" hidden="1"/>
    <cellStyle name="Followed Hyperlink" xfId="7831" builtinId="9" hidden="1"/>
    <cellStyle name="Followed Hyperlink" xfId="7833" builtinId="9" hidden="1"/>
    <cellStyle name="Followed Hyperlink" xfId="7835" builtinId="9" hidden="1"/>
    <cellStyle name="Followed Hyperlink" xfId="7837" builtinId="9" hidden="1"/>
    <cellStyle name="Followed Hyperlink" xfId="7839" builtinId="9" hidden="1"/>
    <cellStyle name="Followed Hyperlink" xfId="7841" builtinId="9" hidden="1"/>
    <cellStyle name="Followed Hyperlink" xfId="7843" builtinId="9" hidden="1"/>
    <cellStyle name="Followed Hyperlink" xfId="7845" builtinId="9" hidden="1"/>
    <cellStyle name="Followed Hyperlink" xfId="7847" builtinId="9" hidden="1"/>
    <cellStyle name="Followed Hyperlink" xfId="7849" builtinId="9" hidden="1"/>
    <cellStyle name="Followed Hyperlink" xfId="7851" builtinId="9" hidden="1"/>
    <cellStyle name="Followed Hyperlink" xfId="7853" builtinId="9" hidden="1"/>
    <cellStyle name="Followed Hyperlink" xfId="7855" builtinId="9" hidden="1"/>
    <cellStyle name="Followed Hyperlink" xfId="7857" builtinId="9" hidden="1"/>
    <cellStyle name="Followed Hyperlink" xfId="7859" builtinId="9" hidden="1"/>
    <cellStyle name="Followed Hyperlink" xfId="7861" builtinId="9" hidden="1"/>
    <cellStyle name="Followed Hyperlink" xfId="7863" builtinId="9" hidden="1"/>
    <cellStyle name="Followed Hyperlink" xfId="7865" builtinId="9" hidden="1"/>
    <cellStyle name="Followed Hyperlink" xfId="7867" builtinId="9" hidden="1"/>
    <cellStyle name="Followed Hyperlink" xfId="7869" builtinId="9" hidden="1"/>
    <cellStyle name="Followed Hyperlink" xfId="7871" builtinId="9" hidden="1"/>
    <cellStyle name="Followed Hyperlink" xfId="7873" builtinId="9" hidden="1"/>
    <cellStyle name="Followed Hyperlink" xfId="7875" builtinId="9" hidden="1"/>
    <cellStyle name="Followed Hyperlink" xfId="7877" builtinId="9" hidden="1"/>
    <cellStyle name="Followed Hyperlink" xfId="7879" builtinId="9" hidden="1"/>
    <cellStyle name="Followed Hyperlink" xfId="7881" builtinId="9" hidden="1"/>
    <cellStyle name="Followed Hyperlink" xfId="7883" builtinId="9" hidden="1"/>
    <cellStyle name="Followed Hyperlink" xfId="7885" builtinId="9" hidden="1"/>
    <cellStyle name="Followed Hyperlink" xfId="7887" builtinId="9" hidden="1"/>
    <cellStyle name="Followed Hyperlink" xfId="7889" builtinId="9" hidden="1"/>
    <cellStyle name="Followed Hyperlink" xfId="7891" builtinId="9" hidden="1"/>
    <cellStyle name="Followed Hyperlink" xfId="7893" builtinId="9" hidden="1"/>
    <cellStyle name="Followed Hyperlink" xfId="7895" builtinId="9" hidden="1"/>
    <cellStyle name="Followed Hyperlink" xfId="7897" builtinId="9" hidden="1"/>
    <cellStyle name="Followed Hyperlink" xfId="7899" builtinId="9" hidden="1"/>
    <cellStyle name="Followed Hyperlink" xfId="7901" builtinId="9" hidden="1"/>
    <cellStyle name="Followed Hyperlink" xfId="7903" builtinId="9" hidden="1"/>
    <cellStyle name="Followed Hyperlink" xfId="7905" builtinId="9" hidden="1"/>
    <cellStyle name="Followed Hyperlink" xfId="7907" builtinId="9" hidden="1"/>
    <cellStyle name="Followed Hyperlink" xfId="7909" builtinId="9" hidden="1"/>
    <cellStyle name="Followed Hyperlink" xfId="7911" builtinId="9" hidden="1"/>
    <cellStyle name="Followed Hyperlink" xfId="7913" builtinId="9" hidden="1"/>
    <cellStyle name="Followed Hyperlink" xfId="7915" builtinId="9" hidden="1"/>
    <cellStyle name="Followed Hyperlink" xfId="7917" builtinId="9" hidden="1"/>
    <cellStyle name="Followed Hyperlink" xfId="7919" builtinId="9" hidden="1"/>
    <cellStyle name="Followed Hyperlink" xfId="7921" builtinId="9" hidden="1"/>
    <cellStyle name="Followed Hyperlink" xfId="7923" builtinId="9" hidden="1"/>
    <cellStyle name="Followed Hyperlink" xfId="7925" builtinId="9" hidden="1"/>
    <cellStyle name="Followed Hyperlink" xfId="7927" builtinId="9" hidden="1"/>
    <cellStyle name="Followed Hyperlink" xfId="7929" builtinId="9" hidden="1"/>
    <cellStyle name="Followed Hyperlink" xfId="7931" builtinId="9" hidden="1"/>
    <cellStyle name="Followed Hyperlink" xfId="7933" builtinId="9" hidden="1"/>
    <cellStyle name="Followed Hyperlink" xfId="7935" builtinId="9" hidden="1"/>
    <cellStyle name="Followed Hyperlink" xfId="7937" builtinId="9" hidden="1"/>
    <cellStyle name="Followed Hyperlink" xfId="7939" builtinId="9" hidden="1"/>
    <cellStyle name="Followed Hyperlink" xfId="7941" builtinId="9" hidden="1"/>
    <cellStyle name="Followed Hyperlink" xfId="7943" builtinId="9" hidden="1"/>
    <cellStyle name="Followed Hyperlink" xfId="7945" builtinId="9" hidden="1"/>
    <cellStyle name="Followed Hyperlink" xfId="7947" builtinId="9" hidden="1"/>
    <cellStyle name="Followed Hyperlink" xfId="7949" builtinId="9" hidden="1"/>
    <cellStyle name="Followed Hyperlink" xfId="7951" builtinId="9" hidden="1"/>
    <cellStyle name="Followed Hyperlink" xfId="7953" builtinId="9" hidden="1"/>
    <cellStyle name="Followed Hyperlink" xfId="7955" builtinId="9" hidden="1"/>
    <cellStyle name="Followed Hyperlink" xfId="7957" builtinId="9" hidden="1"/>
    <cellStyle name="Followed Hyperlink" xfId="7959" builtinId="9" hidden="1"/>
    <cellStyle name="Followed Hyperlink" xfId="7961" builtinId="9" hidden="1"/>
    <cellStyle name="Followed Hyperlink" xfId="7963" builtinId="9" hidden="1"/>
    <cellStyle name="Followed Hyperlink" xfId="7965" builtinId="9" hidden="1"/>
    <cellStyle name="Followed Hyperlink" xfId="7967" builtinId="9" hidden="1"/>
    <cellStyle name="Followed Hyperlink" xfId="7969" builtinId="9" hidden="1"/>
    <cellStyle name="Followed Hyperlink" xfId="7971" builtinId="9" hidden="1"/>
    <cellStyle name="Followed Hyperlink" xfId="7973" builtinId="9" hidden="1"/>
    <cellStyle name="Followed Hyperlink" xfId="7975" builtinId="9" hidden="1"/>
    <cellStyle name="Followed Hyperlink" xfId="7977" builtinId="9" hidden="1"/>
    <cellStyle name="Followed Hyperlink" xfId="7979" builtinId="9" hidden="1"/>
    <cellStyle name="Followed Hyperlink" xfId="7981" builtinId="9" hidden="1"/>
    <cellStyle name="Followed Hyperlink" xfId="7983" builtinId="9" hidden="1"/>
    <cellStyle name="Followed Hyperlink" xfId="7985" builtinId="9" hidden="1"/>
    <cellStyle name="Followed Hyperlink" xfId="7987" builtinId="9" hidden="1"/>
    <cellStyle name="Followed Hyperlink" xfId="7989" builtinId="9" hidden="1"/>
    <cellStyle name="Followed Hyperlink" xfId="7991" builtinId="9" hidden="1"/>
    <cellStyle name="Followed Hyperlink" xfId="7993" builtinId="9" hidden="1"/>
    <cellStyle name="Followed Hyperlink" xfId="7995" builtinId="9" hidden="1"/>
    <cellStyle name="Followed Hyperlink" xfId="7997" builtinId="9" hidden="1"/>
    <cellStyle name="Followed Hyperlink" xfId="7999" builtinId="9" hidden="1"/>
    <cellStyle name="Followed Hyperlink" xfId="8001" builtinId="9" hidden="1"/>
    <cellStyle name="Followed Hyperlink" xfId="8003" builtinId="9" hidden="1"/>
    <cellStyle name="Followed Hyperlink" xfId="8005" builtinId="9" hidden="1"/>
    <cellStyle name="Followed Hyperlink" xfId="8007" builtinId="9" hidden="1"/>
    <cellStyle name="Followed Hyperlink" xfId="8009" builtinId="9" hidden="1"/>
    <cellStyle name="Followed Hyperlink" xfId="8011" builtinId="9" hidden="1"/>
    <cellStyle name="Followed Hyperlink" xfId="8013" builtinId="9" hidden="1"/>
    <cellStyle name="Followed Hyperlink" xfId="8015" builtinId="9" hidden="1"/>
    <cellStyle name="Followed Hyperlink" xfId="8017" builtinId="9" hidden="1"/>
    <cellStyle name="Followed Hyperlink" xfId="8019" builtinId="9" hidden="1"/>
    <cellStyle name="Followed Hyperlink" xfId="8021" builtinId="9" hidden="1"/>
    <cellStyle name="Followed Hyperlink" xfId="8023" builtinId="9" hidden="1"/>
    <cellStyle name="Followed Hyperlink" xfId="8025" builtinId="9" hidden="1"/>
    <cellStyle name="Followed Hyperlink" xfId="8027" builtinId="9" hidden="1"/>
    <cellStyle name="Followed Hyperlink" xfId="8029" builtinId="9" hidden="1"/>
    <cellStyle name="Followed Hyperlink" xfId="8031" builtinId="9" hidden="1"/>
    <cellStyle name="Followed Hyperlink" xfId="8033" builtinId="9" hidden="1"/>
    <cellStyle name="Followed Hyperlink" xfId="8035" builtinId="9" hidden="1"/>
    <cellStyle name="Followed Hyperlink" xfId="8037" builtinId="9" hidden="1"/>
    <cellStyle name="Followed Hyperlink" xfId="8039" builtinId="9" hidden="1"/>
    <cellStyle name="Followed Hyperlink" xfId="8041" builtinId="9" hidden="1"/>
    <cellStyle name="Followed Hyperlink" xfId="8043" builtinId="9" hidden="1"/>
    <cellStyle name="Followed Hyperlink" xfId="8045" builtinId="9" hidden="1"/>
    <cellStyle name="Followed Hyperlink" xfId="8047" builtinId="9" hidden="1"/>
    <cellStyle name="Followed Hyperlink" xfId="8049" builtinId="9" hidden="1"/>
    <cellStyle name="Followed Hyperlink" xfId="8051" builtinId="9" hidden="1"/>
    <cellStyle name="Followed Hyperlink" xfId="8053" builtinId="9" hidden="1"/>
    <cellStyle name="Followed Hyperlink" xfId="8055" builtinId="9" hidden="1"/>
    <cellStyle name="Followed Hyperlink" xfId="8057" builtinId="9" hidden="1"/>
    <cellStyle name="Followed Hyperlink" xfId="8059" builtinId="9" hidden="1"/>
    <cellStyle name="Followed Hyperlink" xfId="8061" builtinId="9" hidden="1"/>
    <cellStyle name="Followed Hyperlink" xfId="8063" builtinId="9" hidden="1"/>
    <cellStyle name="Followed Hyperlink" xfId="8065" builtinId="9" hidden="1"/>
    <cellStyle name="Followed Hyperlink" xfId="8067" builtinId="9" hidden="1"/>
    <cellStyle name="Followed Hyperlink" xfId="8069" builtinId="9" hidden="1"/>
    <cellStyle name="Followed Hyperlink" xfId="8071" builtinId="9" hidden="1"/>
    <cellStyle name="Followed Hyperlink" xfId="8073" builtinId="9" hidden="1"/>
    <cellStyle name="Followed Hyperlink" xfId="8075" builtinId="9" hidden="1"/>
    <cellStyle name="Followed Hyperlink" xfId="8077" builtinId="9" hidden="1"/>
    <cellStyle name="Followed Hyperlink" xfId="8079" builtinId="9" hidden="1"/>
    <cellStyle name="Followed Hyperlink" xfId="8081" builtinId="9" hidden="1"/>
    <cellStyle name="Followed Hyperlink" xfId="8083" builtinId="9" hidden="1"/>
    <cellStyle name="Followed Hyperlink" xfId="8085" builtinId="9" hidden="1"/>
    <cellStyle name="Followed Hyperlink" xfId="8087" builtinId="9" hidden="1"/>
    <cellStyle name="Followed Hyperlink" xfId="8089" builtinId="9" hidden="1"/>
    <cellStyle name="Followed Hyperlink" xfId="8091" builtinId="9" hidden="1"/>
    <cellStyle name="Followed Hyperlink" xfId="8093" builtinId="9" hidden="1"/>
    <cellStyle name="Followed Hyperlink" xfId="8095" builtinId="9" hidden="1"/>
    <cellStyle name="Followed Hyperlink" xfId="8097" builtinId="9" hidden="1"/>
    <cellStyle name="Followed Hyperlink" xfId="8099" builtinId="9" hidden="1"/>
    <cellStyle name="Followed Hyperlink" xfId="8101" builtinId="9" hidden="1"/>
    <cellStyle name="Followed Hyperlink" xfId="8103" builtinId="9" hidden="1"/>
    <cellStyle name="Followed Hyperlink" xfId="8105" builtinId="9" hidden="1"/>
    <cellStyle name="Followed Hyperlink" xfId="8107" builtinId="9" hidden="1"/>
    <cellStyle name="Followed Hyperlink" xfId="8109" builtinId="9" hidden="1"/>
    <cellStyle name="Followed Hyperlink" xfId="8111" builtinId="9" hidden="1"/>
    <cellStyle name="Followed Hyperlink" xfId="8113" builtinId="9" hidden="1"/>
    <cellStyle name="Followed Hyperlink" xfId="8115" builtinId="9" hidden="1"/>
    <cellStyle name="Followed Hyperlink" xfId="8117" builtinId="9" hidden="1"/>
    <cellStyle name="Followed Hyperlink" xfId="8119" builtinId="9" hidden="1"/>
    <cellStyle name="Followed Hyperlink" xfId="8121" builtinId="9" hidden="1"/>
    <cellStyle name="Followed Hyperlink" xfId="8123" builtinId="9" hidden="1"/>
    <cellStyle name="Followed Hyperlink" xfId="8125" builtinId="9" hidden="1"/>
    <cellStyle name="Followed Hyperlink" xfId="8127" builtinId="9" hidden="1"/>
    <cellStyle name="Followed Hyperlink" xfId="8129" builtinId="9" hidden="1"/>
    <cellStyle name="Followed Hyperlink" xfId="8131" builtinId="9" hidden="1"/>
    <cellStyle name="Followed Hyperlink" xfId="8133" builtinId="9" hidden="1"/>
    <cellStyle name="Followed Hyperlink" xfId="8135" builtinId="9" hidden="1"/>
    <cellStyle name="Followed Hyperlink" xfId="8137" builtinId="9" hidden="1"/>
    <cellStyle name="Followed Hyperlink" xfId="8139" builtinId="9" hidden="1"/>
    <cellStyle name="Followed Hyperlink" xfId="8141" builtinId="9" hidden="1"/>
    <cellStyle name="Followed Hyperlink" xfId="8143" builtinId="9" hidden="1"/>
    <cellStyle name="Followed Hyperlink" xfId="8145" builtinId="9" hidden="1"/>
    <cellStyle name="Followed Hyperlink" xfId="8147" builtinId="9" hidden="1"/>
    <cellStyle name="Followed Hyperlink" xfId="8149" builtinId="9" hidden="1"/>
    <cellStyle name="Followed Hyperlink" xfId="8151" builtinId="9" hidden="1"/>
    <cellStyle name="Followed Hyperlink" xfId="8153" builtinId="9" hidden="1"/>
    <cellStyle name="Followed Hyperlink" xfId="8155" builtinId="9" hidden="1"/>
    <cellStyle name="Followed Hyperlink" xfId="8157" builtinId="9" hidden="1"/>
    <cellStyle name="Followed Hyperlink" xfId="8159" builtinId="9" hidden="1"/>
    <cellStyle name="Followed Hyperlink" xfId="8161" builtinId="9" hidden="1"/>
    <cellStyle name="Followed Hyperlink" xfId="8163" builtinId="9" hidden="1"/>
    <cellStyle name="Followed Hyperlink" xfId="8165" builtinId="9" hidden="1"/>
    <cellStyle name="Followed Hyperlink" xfId="8167" builtinId="9" hidden="1"/>
    <cellStyle name="Followed Hyperlink" xfId="8169" builtinId="9" hidden="1"/>
    <cellStyle name="Followed Hyperlink" xfId="8171" builtinId="9" hidden="1"/>
    <cellStyle name="Followed Hyperlink" xfId="8173" builtinId="9" hidden="1"/>
    <cellStyle name="Followed Hyperlink" xfId="8175" builtinId="9" hidden="1"/>
    <cellStyle name="Followed Hyperlink" xfId="8177" builtinId="9" hidden="1"/>
    <cellStyle name="Followed Hyperlink" xfId="8179" builtinId="9" hidden="1"/>
    <cellStyle name="Followed Hyperlink" xfId="8181" builtinId="9" hidden="1"/>
    <cellStyle name="Followed Hyperlink" xfId="8183" builtinId="9" hidden="1"/>
    <cellStyle name="Followed Hyperlink" xfId="8185" builtinId="9" hidden="1"/>
    <cellStyle name="Followed Hyperlink" xfId="8187" builtinId="9" hidden="1"/>
    <cellStyle name="Followed Hyperlink" xfId="8189" builtinId="9" hidden="1"/>
    <cellStyle name="Followed Hyperlink" xfId="8191" builtinId="9" hidden="1"/>
    <cellStyle name="Followed Hyperlink" xfId="8193" builtinId="9" hidden="1"/>
    <cellStyle name="Followed Hyperlink" xfId="8195" builtinId="9" hidden="1"/>
    <cellStyle name="Followed Hyperlink" xfId="8197" builtinId="9" hidden="1"/>
    <cellStyle name="Followed Hyperlink" xfId="8199" builtinId="9" hidden="1"/>
    <cellStyle name="Followed Hyperlink" xfId="8201" builtinId="9" hidden="1"/>
    <cellStyle name="Followed Hyperlink" xfId="8203" builtinId="9" hidden="1"/>
    <cellStyle name="Followed Hyperlink" xfId="8205" builtinId="9" hidden="1"/>
    <cellStyle name="Followed Hyperlink" xfId="8207" builtinId="9" hidden="1"/>
    <cellStyle name="Followed Hyperlink" xfId="8209" builtinId="9" hidden="1"/>
    <cellStyle name="Followed Hyperlink" xfId="8211" builtinId="9" hidden="1"/>
    <cellStyle name="Followed Hyperlink" xfId="8213" builtinId="9" hidden="1"/>
    <cellStyle name="Followed Hyperlink" xfId="8215" builtinId="9" hidden="1"/>
    <cellStyle name="Followed Hyperlink" xfId="8217" builtinId="9" hidden="1"/>
    <cellStyle name="Followed Hyperlink" xfId="8219" builtinId="9" hidden="1"/>
    <cellStyle name="Followed Hyperlink" xfId="8221" builtinId="9" hidden="1"/>
    <cellStyle name="Followed Hyperlink" xfId="8223" builtinId="9" hidden="1"/>
    <cellStyle name="Followed Hyperlink" xfId="8225" builtinId="9" hidden="1"/>
    <cellStyle name="Followed Hyperlink" xfId="8227" builtinId="9" hidden="1"/>
    <cellStyle name="Followed Hyperlink" xfId="8229" builtinId="9" hidden="1"/>
    <cellStyle name="Followed Hyperlink" xfId="8231" builtinId="9" hidden="1"/>
    <cellStyle name="Followed Hyperlink" xfId="8233" builtinId="9" hidden="1"/>
    <cellStyle name="Followed Hyperlink" xfId="8235" builtinId="9" hidden="1"/>
    <cellStyle name="Followed Hyperlink" xfId="8237" builtinId="9" hidden="1"/>
    <cellStyle name="Followed Hyperlink" xfId="8239" builtinId="9" hidden="1"/>
    <cellStyle name="Followed Hyperlink" xfId="8241" builtinId="9" hidden="1"/>
    <cellStyle name="Followed Hyperlink" xfId="8243" builtinId="9" hidden="1"/>
    <cellStyle name="Followed Hyperlink" xfId="8245" builtinId="9" hidden="1"/>
    <cellStyle name="Followed Hyperlink" xfId="8247" builtinId="9" hidden="1"/>
    <cellStyle name="Followed Hyperlink" xfId="8249" builtinId="9" hidden="1"/>
    <cellStyle name="Followed Hyperlink" xfId="8251" builtinId="9" hidden="1"/>
    <cellStyle name="Followed Hyperlink" xfId="8253" builtinId="9" hidden="1"/>
    <cellStyle name="Followed Hyperlink" xfId="8255" builtinId="9" hidden="1"/>
    <cellStyle name="Followed Hyperlink" xfId="8257" builtinId="9" hidden="1"/>
    <cellStyle name="Followed Hyperlink" xfId="8259" builtinId="9" hidden="1"/>
    <cellStyle name="Followed Hyperlink" xfId="8261" builtinId="9" hidden="1"/>
    <cellStyle name="Followed Hyperlink" xfId="8263" builtinId="9" hidden="1"/>
    <cellStyle name="Followed Hyperlink" xfId="8265" builtinId="9" hidden="1"/>
    <cellStyle name="Followed Hyperlink" xfId="8267" builtinId="9" hidden="1"/>
    <cellStyle name="Followed Hyperlink" xfId="8269" builtinId="9" hidden="1"/>
    <cellStyle name="Followed Hyperlink" xfId="8271" builtinId="9" hidden="1"/>
    <cellStyle name="Followed Hyperlink" xfId="8273" builtinId="9" hidden="1"/>
    <cellStyle name="Followed Hyperlink" xfId="8275" builtinId="9" hidden="1"/>
    <cellStyle name="Followed Hyperlink" xfId="8277" builtinId="9" hidden="1"/>
    <cellStyle name="Followed Hyperlink" xfId="8279" builtinId="9" hidden="1"/>
    <cellStyle name="Followed Hyperlink" xfId="8281" builtinId="9" hidden="1"/>
    <cellStyle name="Followed Hyperlink" xfId="8283" builtinId="9" hidden="1"/>
    <cellStyle name="Followed Hyperlink" xfId="8285" builtinId="9" hidden="1"/>
    <cellStyle name="Followed Hyperlink" xfId="8287" builtinId="9" hidden="1"/>
    <cellStyle name="Followed Hyperlink" xfId="8289" builtinId="9" hidden="1"/>
    <cellStyle name="Followed Hyperlink" xfId="8291" builtinId="9" hidden="1"/>
    <cellStyle name="Followed Hyperlink" xfId="8293" builtinId="9" hidden="1"/>
    <cellStyle name="Followed Hyperlink" xfId="8295" builtinId="9" hidden="1"/>
    <cellStyle name="Followed Hyperlink" xfId="8297" builtinId="9" hidden="1"/>
    <cellStyle name="Followed Hyperlink" xfId="8299" builtinId="9" hidden="1"/>
    <cellStyle name="Followed Hyperlink" xfId="8301" builtinId="9" hidden="1"/>
    <cellStyle name="Followed Hyperlink" xfId="8303" builtinId="9" hidden="1"/>
    <cellStyle name="Followed Hyperlink" xfId="8305" builtinId="9" hidden="1"/>
    <cellStyle name="Followed Hyperlink" xfId="8307" builtinId="9" hidden="1"/>
    <cellStyle name="Followed Hyperlink" xfId="8309" builtinId="9" hidden="1"/>
    <cellStyle name="Followed Hyperlink" xfId="8311" builtinId="9" hidden="1"/>
    <cellStyle name="Followed Hyperlink" xfId="8313" builtinId="9" hidden="1"/>
    <cellStyle name="Followed Hyperlink" xfId="8315" builtinId="9" hidden="1"/>
    <cellStyle name="Followed Hyperlink" xfId="8317" builtinId="9" hidden="1"/>
    <cellStyle name="Followed Hyperlink" xfId="8319" builtinId="9" hidden="1"/>
    <cellStyle name="Followed Hyperlink" xfId="8321" builtinId="9" hidden="1"/>
    <cellStyle name="Followed Hyperlink" xfId="8323" builtinId="9" hidden="1"/>
    <cellStyle name="Followed Hyperlink" xfId="8325" builtinId="9" hidden="1"/>
    <cellStyle name="Followed Hyperlink" xfId="8327" builtinId="9" hidden="1"/>
    <cellStyle name="Followed Hyperlink" xfId="8329" builtinId="9" hidden="1"/>
    <cellStyle name="Followed Hyperlink" xfId="8331" builtinId="9" hidden="1"/>
    <cellStyle name="Followed Hyperlink" xfId="8333" builtinId="9" hidden="1"/>
    <cellStyle name="Followed Hyperlink" xfId="8335" builtinId="9" hidden="1"/>
    <cellStyle name="Followed Hyperlink" xfId="8337" builtinId="9" hidden="1"/>
    <cellStyle name="Followed Hyperlink" xfId="8339" builtinId="9" hidden="1"/>
    <cellStyle name="Followed Hyperlink" xfId="8341" builtinId="9" hidden="1"/>
    <cellStyle name="Followed Hyperlink" xfId="8343" builtinId="9" hidden="1"/>
    <cellStyle name="Followed Hyperlink" xfId="8345" builtinId="9" hidden="1"/>
    <cellStyle name="Followed Hyperlink" xfId="8347" builtinId="9" hidden="1"/>
    <cellStyle name="Followed Hyperlink" xfId="8349" builtinId="9" hidden="1"/>
    <cellStyle name="Followed Hyperlink" xfId="8351" builtinId="9" hidden="1"/>
    <cellStyle name="Followed Hyperlink" xfId="8353" builtinId="9" hidden="1"/>
    <cellStyle name="Followed Hyperlink" xfId="8355" builtinId="9" hidden="1"/>
    <cellStyle name="Followed Hyperlink" xfId="8357" builtinId="9" hidden="1"/>
    <cellStyle name="Followed Hyperlink" xfId="8359" builtinId="9" hidden="1"/>
    <cellStyle name="Followed Hyperlink" xfId="8361" builtinId="9" hidden="1"/>
    <cellStyle name="Followed Hyperlink" xfId="8363" builtinId="9" hidden="1"/>
    <cellStyle name="Followed Hyperlink" xfId="8365" builtinId="9" hidden="1"/>
    <cellStyle name="Followed Hyperlink" xfId="8367" builtinId="9" hidden="1"/>
    <cellStyle name="Followed Hyperlink" xfId="8369" builtinId="9" hidden="1"/>
    <cellStyle name="Followed Hyperlink" xfId="8371" builtinId="9" hidden="1"/>
    <cellStyle name="Followed Hyperlink" xfId="8373" builtinId="9" hidden="1"/>
    <cellStyle name="Followed Hyperlink" xfId="8375" builtinId="9" hidden="1"/>
    <cellStyle name="Followed Hyperlink" xfId="8377" builtinId="9" hidden="1"/>
    <cellStyle name="Followed Hyperlink" xfId="8379" builtinId="9" hidden="1"/>
    <cellStyle name="Followed Hyperlink" xfId="8381" builtinId="9" hidden="1"/>
    <cellStyle name="Followed Hyperlink" xfId="8383" builtinId="9" hidden="1"/>
    <cellStyle name="Followed Hyperlink" xfId="8385" builtinId="9" hidden="1"/>
    <cellStyle name="Followed Hyperlink" xfId="8387" builtinId="9" hidden="1"/>
    <cellStyle name="Followed Hyperlink" xfId="8389" builtinId="9" hidden="1"/>
    <cellStyle name="Followed Hyperlink" xfId="8391" builtinId="9" hidden="1"/>
    <cellStyle name="Followed Hyperlink" xfId="8393" builtinId="9" hidden="1"/>
    <cellStyle name="Followed Hyperlink" xfId="8395" builtinId="9" hidden="1"/>
    <cellStyle name="Followed Hyperlink" xfId="8397" builtinId="9" hidden="1"/>
    <cellStyle name="Followed Hyperlink" xfId="8399" builtinId="9" hidden="1"/>
    <cellStyle name="Followed Hyperlink" xfId="8401" builtinId="9" hidden="1"/>
    <cellStyle name="Followed Hyperlink" xfId="8403" builtinId="9" hidden="1"/>
    <cellStyle name="Followed Hyperlink" xfId="8405" builtinId="9" hidden="1"/>
    <cellStyle name="Followed Hyperlink" xfId="8407" builtinId="9" hidden="1"/>
    <cellStyle name="Followed Hyperlink" xfId="8409" builtinId="9" hidden="1"/>
    <cellStyle name="Followed Hyperlink" xfId="8411" builtinId="9" hidden="1"/>
    <cellStyle name="Followed Hyperlink" xfId="8413" builtinId="9" hidden="1"/>
    <cellStyle name="Followed Hyperlink" xfId="8415" builtinId="9" hidden="1"/>
    <cellStyle name="Followed Hyperlink" xfId="8417" builtinId="9" hidden="1"/>
    <cellStyle name="Followed Hyperlink" xfId="8419" builtinId="9" hidden="1"/>
    <cellStyle name="Followed Hyperlink" xfId="8421" builtinId="9" hidden="1"/>
    <cellStyle name="Followed Hyperlink" xfId="8423" builtinId="9" hidden="1"/>
    <cellStyle name="Followed Hyperlink" xfId="8425" builtinId="9" hidden="1"/>
    <cellStyle name="Followed Hyperlink" xfId="8427" builtinId="9" hidden="1"/>
    <cellStyle name="Followed Hyperlink" xfId="8429" builtinId="9" hidden="1"/>
    <cellStyle name="Followed Hyperlink" xfId="8431" builtinId="9" hidden="1"/>
    <cellStyle name="Followed Hyperlink" xfId="8433" builtinId="9" hidden="1"/>
    <cellStyle name="Followed Hyperlink" xfId="8435" builtinId="9" hidden="1"/>
    <cellStyle name="Followed Hyperlink" xfId="8437" builtinId="9" hidden="1"/>
    <cellStyle name="Followed Hyperlink" xfId="8439" builtinId="9" hidden="1"/>
    <cellStyle name="Followed Hyperlink" xfId="8441" builtinId="9" hidden="1"/>
    <cellStyle name="Followed Hyperlink" xfId="8443" builtinId="9" hidden="1"/>
    <cellStyle name="Followed Hyperlink" xfId="8445" builtinId="9" hidden="1"/>
    <cellStyle name="Followed Hyperlink" xfId="8447" builtinId="9" hidden="1"/>
    <cellStyle name="Followed Hyperlink" xfId="8449" builtinId="9" hidden="1"/>
    <cellStyle name="Followed Hyperlink" xfId="8451" builtinId="9" hidden="1"/>
    <cellStyle name="Followed Hyperlink" xfId="8453" builtinId="9" hidden="1"/>
    <cellStyle name="Followed Hyperlink" xfId="8455" builtinId="9" hidden="1"/>
    <cellStyle name="Followed Hyperlink" xfId="8457" builtinId="9" hidden="1"/>
    <cellStyle name="Followed Hyperlink" xfId="8459" builtinId="9" hidden="1"/>
    <cellStyle name="Followed Hyperlink" xfId="8461" builtinId="9" hidden="1"/>
    <cellStyle name="Followed Hyperlink" xfId="8463" builtinId="9" hidden="1"/>
    <cellStyle name="Followed Hyperlink" xfId="8465" builtinId="9" hidden="1"/>
    <cellStyle name="Followed Hyperlink" xfId="8467" builtinId="9" hidden="1"/>
    <cellStyle name="Followed Hyperlink" xfId="8469" builtinId="9" hidden="1"/>
    <cellStyle name="Followed Hyperlink" xfId="8471" builtinId="9" hidden="1"/>
    <cellStyle name="Followed Hyperlink" xfId="8473" builtinId="9" hidden="1"/>
    <cellStyle name="Followed Hyperlink" xfId="8475" builtinId="9" hidden="1"/>
    <cellStyle name="Followed Hyperlink" xfId="8477" builtinId="9" hidden="1"/>
    <cellStyle name="Followed Hyperlink" xfId="8479" builtinId="9" hidden="1"/>
    <cellStyle name="Followed Hyperlink" xfId="8481" builtinId="9" hidden="1"/>
    <cellStyle name="Followed Hyperlink" xfId="8483" builtinId="9" hidden="1"/>
    <cellStyle name="Followed Hyperlink" xfId="8485" builtinId="9" hidden="1"/>
    <cellStyle name="Followed Hyperlink" xfId="8487" builtinId="9" hidden="1"/>
    <cellStyle name="Followed Hyperlink" xfId="8489" builtinId="9" hidden="1"/>
    <cellStyle name="Followed Hyperlink" xfId="8491" builtinId="9" hidden="1"/>
    <cellStyle name="Followed Hyperlink" xfId="8493" builtinId="9" hidden="1"/>
    <cellStyle name="Followed Hyperlink" xfId="8495" builtinId="9" hidden="1"/>
    <cellStyle name="Followed Hyperlink" xfId="8497" builtinId="9" hidden="1"/>
    <cellStyle name="Followed Hyperlink" xfId="8499" builtinId="9" hidden="1"/>
    <cellStyle name="Followed Hyperlink" xfId="8501" builtinId="9" hidden="1"/>
    <cellStyle name="Followed Hyperlink" xfId="8503" builtinId="9" hidden="1"/>
    <cellStyle name="Followed Hyperlink" xfId="8505" builtinId="9" hidden="1"/>
    <cellStyle name="Followed Hyperlink" xfId="8507" builtinId="9" hidden="1"/>
    <cellStyle name="Followed Hyperlink" xfId="8509" builtinId="9" hidden="1"/>
    <cellStyle name="Followed Hyperlink" xfId="8511" builtinId="9" hidden="1"/>
    <cellStyle name="Followed Hyperlink" xfId="8513" builtinId="9" hidden="1"/>
    <cellStyle name="Followed Hyperlink" xfId="8515" builtinId="9" hidden="1"/>
    <cellStyle name="Followed Hyperlink" xfId="8517" builtinId="9" hidden="1"/>
    <cellStyle name="Followed Hyperlink" xfId="8519" builtinId="9" hidden="1"/>
    <cellStyle name="Followed Hyperlink" xfId="8521" builtinId="9" hidden="1"/>
    <cellStyle name="Followed Hyperlink" xfId="8523" builtinId="9" hidden="1"/>
    <cellStyle name="Followed Hyperlink" xfId="8525" builtinId="9" hidden="1"/>
    <cellStyle name="Followed Hyperlink" xfId="8527" builtinId="9" hidden="1"/>
    <cellStyle name="Followed Hyperlink" xfId="8529" builtinId="9" hidden="1"/>
    <cellStyle name="Followed Hyperlink" xfId="8531" builtinId="9" hidden="1"/>
    <cellStyle name="Followed Hyperlink" xfId="8533" builtinId="9" hidden="1"/>
    <cellStyle name="Followed Hyperlink" xfId="8535" builtinId="9" hidden="1"/>
    <cellStyle name="Followed Hyperlink" xfId="8537" builtinId="9" hidden="1"/>
    <cellStyle name="Followed Hyperlink" xfId="8539" builtinId="9" hidden="1"/>
    <cellStyle name="Followed Hyperlink" xfId="8541" builtinId="9" hidden="1"/>
    <cellStyle name="Followed Hyperlink" xfId="8543" builtinId="9" hidden="1"/>
    <cellStyle name="Followed Hyperlink" xfId="8545" builtinId="9" hidden="1"/>
    <cellStyle name="Followed Hyperlink" xfId="8547" builtinId="9" hidden="1"/>
    <cellStyle name="Followed Hyperlink" xfId="8549" builtinId="9" hidden="1"/>
    <cellStyle name="Followed Hyperlink" xfId="8551" builtinId="9" hidden="1"/>
    <cellStyle name="Followed Hyperlink" xfId="8553" builtinId="9" hidden="1"/>
    <cellStyle name="Followed Hyperlink" xfId="8555" builtinId="9" hidden="1"/>
    <cellStyle name="Followed Hyperlink" xfId="8557" builtinId="9" hidden="1"/>
    <cellStyle name="Followed Hyperlink" xfId="8559" builtinId="9" hidden="1"/>
    <cellStyle name="Followed Hyperlink" xfId="8561" builtinId="9" hidden="1"/>
    <cellStyle name="Followed Hyperlink" xfId="8563" builtinId="9" hidden="1"/>
    <cellStyle name="Followed Hyperlink" xfId="8565" builtinId="9" hidden="1"/>
    <cellStyle name="Followed Hyperlink" xfId="8567" builtinId="9" hidden="1"/>
    <cellStyle name="Followed Hyperlink" xfId="8569" builtinId="9" hidden="1"/>
    <cellStyle name="Followed Hyperlink" xfId="8571" builtinId="9" hidden="1"/>
    <cellStyle name="Followed Hyperlink" xfId="8573" builtinId="9" hidden="1"/>
    <cellStyle name="Followed Hyperlink" xfId="8575" builtinId="9" hidden="1"/>
    <cellStyle name="Followed Hyperlink" xfId="8577" builtinId="9" hidden="1"/>
    <cellStyle name="Followed Hyperlink" xfId="8579" builtinId="9" hidden="1"/>
    <cellStyle name="Followed Hyperlink" xfId="8581" builtinId="9" hidden="1"/>
    <cellStyle name="Followed Hyperlink" xfId="8583" builtinId="9" hidden="1"/>
    <cellStyle name="Followed Hyperlink" xfId="8585" builtinId="9" hidden="1"/>
    <cellStyle name="Followed Hyperlink" xfId="8587" builtinId="9" hidden="1"/>
    <cellStyle name="Followed Hyperlink" xfId="8589" builtinId="9" hidden="1"/>
    <cellStyle name="Followed Hyperlink" xfId="8591" builtinId="9" hidden="1"/>
    <cellStyle name="Followed Hyperlink" xfId="8593" builtinId="9" hidden="1"/>
    <cellStyle name="Followed Hyperlink" xfId="8595" builtinId="9" hidden="1"/>
    <cellStyle name="Followed Hyperlink" xfId="8597" builtinId="9" hidden="1"/>
    <cellStyle name="Followed Hyperlink" xfId="8599" builtinId="9" hidden="1"/>
    <cellStyle name="Followed Hyperlink" xfId="8601" builtinId="9" hidden="1"/>
    <cellStyle name="Followed Hyperlink" xfId="8603" builtinId="9" hidden="1"/>
    <cellStyle name="Followed Hyperlink" xfId="8605" builtinId="9" hidden="1"/>
    <cellStyle name="Followed Hyperlink" xfId="8607" builtinId="9" hidden="1"/>
    <cellStyle name="Followed Hyperlink" xfId="8609" builtinId="9" hidden="1"/>
    <cellStyle name="Followed Hyperlink" xfId="8611" builtinId="9" hidden="1"/>
    <cellStyle name="Followed Hyperlink" xfId="8613" builtinId="9" hidden="1"/>
    <cellStyle name="Followed Hyperlink" xfId="8615" builtinId="9" hidden="1"/>
    <cellStyle name="Followed Hyperlink" xfId="8617" builtinId="9" hidden="1"/>
    <cellStyle name="Followed Hyperlink" xfId="8619" builtinId="9" hidden="1"/>
    <cellStyle name="Followed Hyperlink" xfId="8622" builtinId="9" hidden="1"/>
    <cellStyle name="Followed Hyperlink" xfId="6160" builtinId="9" hidden="1"/>
    <cellStyle name="Followed Hyperlink" xfId="8624" builtinId="9" hidden="1"/>
    <cellStyle name="Followed Hyperlink" xfId="8626" builtinId="9" hidden="1"/>
    <cellStyle name="Followed Hyperlink" xfId="8628" builtinId="9" hidden="1"/>
    <cellStyle name="Followed Hyperlink" xfId="8630" builtinId="9" hidden="1"/>
    <cellStyle name="Followed Hyperlink" xfId="8632" builtinId="9" hidden="1"/>
    <cellStyle name="Followed Hyperlink" xfId="8634" builtinId="9" hidden="1"/>
    <cellStyle name="Followed Hyperlink" xfId="8636" builtinId="9" hidden="1"/>
    <cellStyle name="Followed Hyperlink" xfId="8638" builtinId="9" hidden="1"/>
    <cellStyle name="Followed Hyperlink" xfId="8640" builtinId="9" hidden="1"/>
    <cellStyle name="Followed Hyperlink" xfId="8642" builtinId="9" hidden="1"/>
    <cellStyle name="Followed Hyperlink" xfId="8644" builtinId="9" hidden="1"/>
    <cellStyle name="Followed Hyperlink" xfId="8646" builtinId="9" hidden="1"/>
    <cellStyle name="Followed Hyperlink" xfId="8648" builtinId="9" hidden="1"/>
    <cellStyle name="Followed Hyperlink" xfId="8650" builtinId="9" hidden="1"/>
    <cellStyle name="Followed Hyperlink" xfId="8652" builtinId="9" hidden="1"/>
    <cellStyle name="Followed Hyperlink" xfId="8654" builtinId="9" hidden="1"/>
    <cellStyle name="Followed Hyperlink" xfId="8656" builtinId="9" hidden="1"/>
    <cellStyle name="Followed Hyperlink" xfId="8658" builtinId="9" hidden="1"/>
    <cellStyle name="Followed Hyperlink" xfId="8660" builtinId="9" hidden="1"/>
    <cellStyle name="Followed Hyperlink" xfId="8662" builtinId="9" hidden="1"/>
    <cellStyle name="Followed Hyperlink" xfId="8664" builtinId="9" hidden="1"/>
    <cellStyle name="Followed Hyperlink" xfId="8666" builtinId="9" hidden="1"/>
    <cellStyle name="Followed Hyperlink" xfId="8668" builtinId="9" hidden="1"/>
    <cellStyle name="Followed Hyperlink" xfId="8670" builtinId="9" hidden="1"/>
    <cellStyle name="Followed Hyperlink" xfId="8672" builtinId="9" hidden="1"/>
    <cellStyle name="Followed Hyperlink" xfId="8674" builtinId="9" hidden="1"/>
    <cellStyle name="Followed Hyperlink" xfId="8676" builtinId="9" hidden="1"/>
    <cellStyle name="Followed Hyperlink" xfId="8678" builtinId="9" hidden="1"/>
    <cellStyle name="Followed Hyperlink" xfId="8680" builtinId="9" hidden="1"/>
    <cellStyle name="Followed Hyperlink" xfId="8682" builtinId="9" hidden="1"/>
    <cellStyle name="Followed Hyperlink" xfId="8684" builtinId="9" hidden="1"/>
    <cellStyle name="Followed Hyperlink" xfId="8686" builtinId="9" hidden="1"/>
    <cellStyle name="Followed Hyperlink" xfId="8688" builtinId="9" hidden="1"/>
    <cellStyle name="Followed Hyperlink" xfId="8690" builtinId="9" hidden="1"/>
    <cellStyle name="Followed Hyperlink" xfId="8692" builtinId="9" hidden="1"/>
    <cellStyle name="Followed Hyperlink" xfId="8694" builtinId="9" hidden="1"/>
    <cellStyle name="Followed Hyperlink" xfId="8696" builtinId="9" hidden="1"/>
    <cellStyle name="Followed Hyperlink" xfId="8698" builtinId="9" hidden="1"/>
    <cellStyle name="Followed Hyperlink" xfId="8700" builtinId="9" hidden="1"/>
    <cellStyle name="Followed Hyperlink" xfId="8702" builtinId="9" hidden="1"/>
    <cellStyle name="Followed Hyperlink" xfId="8704" builtinId="9" hidden="1"/>
    <cellStyle name="Followed Hyperlink" xfId="8706" builtinId="9" hidden="1"/>
    <cellStyle name="Followed Hyperlink" xfId="8708" builtinId="9" hidden="1"/>
    <cellStyle name="Followed Hyperlink" xfId="8710" builtinId="9" hidden="1"/>
    <cellStyle name="Followed Hyperlink" xfId="8712" builtinId="9" hidden="1"/>
    <cellStyle name="Followed Hyperlink" xfId="8714" builtinId="9" hidden="1"/>
    <cellStyle name="Followed Hyperlink" xfId="8716" builtinId="9" hidden="1"/>
    <cellStyle name="Followed Hyperlink" xfId="8718" builtinId="9" hidden="1"/>
    <cellStyle name="Followed Hyperlink" xfId="8720" builtinId="9" hidden="1"/>
    <cellStyle name="Followed Hyperlink" xfId="8722" builtinId="9" hidden="1"/>
    <cellStyle name="Followed Hyperlink" xfId="8724" builtinId="9" hidden="1"/>
    <cellStyle name="Followed Hyperlink" xfId="8726" builtinId="9" hidden="1"/>
    <cellStyle name="Followed Hyperlink" xfId="8728" builtinId="9" hidden="1"/>
    <cellStyle name="Followed Hyperlink" xfId="8730" builtinId="9" hidden="1"/>
    <cellStyle name="Followed Hyperlink" xfId="8732" builtinId="9" hidden="1"/>
    <cellStyle name="Followed Hyperlink" xfId="8734" builtinId="9" hidden="1"/>
    <cellStyle name="Followed Hyperlink" xfId="8736" builtinId="9" hidden="1"/>
    <cellStyle name="Followed Hyperlink" xfId="8738" builtinId="9" hidden="1"/>
    <cellStyle name="Followed Hyperlink" xfId="8740" builtinId="9" hidden="1"/>
    <cellStyle name="Followed Hyperlink" xfId="8742" builtinId="9" hidden="1"/>
    <cellStyle name="Followed Hyperlink" xfId="8744" builtinId="9" hidden="1"/>
    <cellStyle name="Followed Hyperlink" xfId="8746" builtinId="9" hidden="1"/>
    <cellStyle name="Followed Hyperlink" xfId="8748" builtinId="9" hidden="1"/>
    <cellStyle name="Followed Hyperlink" xfId="8750" builtinId="9" hidden="1"/>
    <cellStyle name="Followed Hyperlink" xfId="8752" builtinId="9" hidden="1"/>
    <cellStyle name="Followed Hyperlink" xfId="8754" builtinId="9" hidden="1"/>
    <cellStyle name="Followed Hyperlink" xfId="8756" builtinId="9" hidden="1"/>
    <cellStyle name="Followed Hyperlink" xfId="8758" builtinId="9" hidden="1"/>
    <cellStyle name="Followed Hyperlink" xfId="8760" builtinId="9" hidden="1"/>
    <cellStyle name="Followed Hyperlink" xfId="8762" builtinId="9" hidden="1"/>
    <cellStyle name="Followed Hyperlink" xfId="8764" builtinId="9" hidden="1"/>
    <cellStyle name="Followed Hyperlink" xfId="8766" builtinId="9" hidden="1"/>
    <cellStyle name="Followed Hyperlink" xfId="8768" builtinId="9" hidden="1"/>
    <cellStyle name="Followed Hyperlink" xfId="8770" builtinId="9" hidden="1"/>
    <cellStyle name="Followed Hyperlink" xfId="8772" builtinId="9" hidden="1"/>
    <cellStyle name="Followed Hyperlink" xfId="8774" builtinId="9" hidden="1"/>
    <cellStyle name="Followed Hyperlink" xfId="8776" builtinId="9" hidden="1"/>
    <cellStyle name="Followed Hyperlink" xfId="8778" builtinId="9" hidden="1"/>
    <cellStyle name="Followed Hyperlink" xfId="8780" builtinId="9" hidden="1"/>
    <cellStyle name="Followed Hyperlink" xfId="8782" builtinId="9" hidden="1"/>
    <cellStyle name="Followed Hyperlink" xfId="8784" builtinId="9" hidden="1"/>
    <cellStyle name="Followed Hyperlink" xfId="8786" builtinId="9" hidden="1"/>
    <cellStyle name="Followed Hyperlink" xfId="8788" builtinId="9" hidden="1"/>
    <cellStyle name="Followed Hyperlink" xfId="8790" builtinId="9" hidden="1"/>
    <cellStyle name="Followed Hyperlink" xfId="8792" builtinId="9" hidden="1"/>
    <cellStyle name="Followed Hyperlink" xfId="8794" builtinId="9" hidden="1"/>
    <cellStyle name="Followed Hyperlink" xfId="8796" builtinId="9" hidden="1"/>
    <cellStyle name="Followed Hyperlink" xfId="8798" builtinId="9" hidden="1"/>
    <cellStyle name="Followed Hyperlink" xfId="8800" builtinId="9" hidden="1"/>
    <cellStyle name="Followed Hyperlink" xfId="8802" builtinId="9" hidden="1"/>
    <cellStyle name="Followed Hyperlink" xfId="8804" builtinId="9" hidden="1"/>
    <cellStyle name="Followed Hyperlink" xfId="8806" builtinId="9" hidden="1"/>
    <cellStyle name="Followed Hyperlink" xfId="8808" builtinId="9" hidden="1"/>
    <cellStyle name="Followed Hyperlink" xfId="8810" builtinId="9" hidden="1"/>
    <cellStyle name="Followed Hyperlink" xfId="8812" builtinId="9" hidden="1"/>
    <cellStyle name="Followed Hyperlink" xfId="8814" builtinId="9" hidden="1"/>
    <cellStyle name="Followed Hyperlink" xfId="8816" builtinId="9" hidden="1"/>
    <cellStyle name="Followed Hyperlink" xfId="8818" builtinId="9" hidden="1"/>
    <cellStyle name="Followed Hyperlink" xfId="8820" builtinId="9" hidden="1"/>
    <cellStyle name="Followed Hyperlink" xfId="8822" builtinId="9" hidden="1"/>
    <cellStyle name="Followed Hyperlink" xfId="8824" builtinId="9" hidden="1"/>
    <cellStyle name="Followed Hyperlink" xfId="8826" builtinId="9" hidden="1"/>
    <cellStyle name="Followed Hyperlink" xfId="8828" builtinId="9" hidden="1"/>
    <cellStyle name="Followed Hyperlink" xfId="8830" builtinId="9" hidden="1"/>
    <cellStyle name="Followed Hyperlink" xfId="8832" builtinId="9" hidden="1"/>
    <cellStyle name="Followed Hyperlink" xfId="8834" builtinId="9" hidden="1"/>
    <cellStyle name="Followed Hyperlink" xfId="8836" builtinId="9" hidden="1"/>
    <cellStyle name="Followed Hyperlink" xfId="8838" builtinId="9" hidden="1"/>
    <cellStyle name="Followed Hyperlink" xfId="8840" builtinId="9" hidden="1"/>
    <cellStyle name="Followed Hyperlink" xfId="8842" builtinId="9" hidden="1"/>
    <cellStyle name="Followed Hyperlink" xfId="8844" builtinId="9" hidden="1"/>
    <cellStyle name="Followed Hyperlink" xfId="8846" builtinId="9" hidden="1"/>
    <cellStyle name="Followed Hyperlink" xfId="8848" builtinId="9" hidden="1"/>
    <cellStyle name="Followed Hyperlink" xfId="8850" builtinId="9" hidden="1"/>
    <cellStyle name="Followed Hyperlink" xfId="8852" builtinId="9" hidden="1"/>
    <cellStyle name="Followed Hyperlink" xfId="8854" builtinId="9" hidden="1"/>
    <cellStyle name="Followed Hyperlink" xfId="8856" builtinId="9" hidden="1"/>
    <cellStyle name="Followed Hyperlink" xfId="8858" builtinId="9" hidden="1"/>
    <cellStyle name="Followed Hyperlink" xfId="8860" builtinId="9" hidden="1"/>
    <cellStyle name="Followed Hyperlink" xfId="8862" builtinId="9" hidden="1"/>
    <cellStyle name="Followed Hyperlink" xfId="8864" builtinId="9" hidden="1"/>
    <cellStyle name="Followed Hyperlink" xfId="8866" builtinId="9" hidden="1"/>
    <cellStyle name="Followed Hyperlink" xfId="8868" builtinId="9" hidden="1"/>
    <cellStyle name="Followed Hyperlink" xfId="8870" builtinId="9" hidden="1"/>
    <cellStyle name="Followed Hyperlink" xfId="8872" builtinId="9" hidden="1"/>
    <cellStyle name="Followed Hyperlink" xfId="8874" builtinId="9" hidden="1"/>
    <cellStyle name="Followed Hyperlink" xfId="8876" builtinId="9" hidden="1"/>
    <cellStyle name="Followed Hyperlink" xfId="8878" builtinId="9" hidden="1"/>
    <cellStyle name="Followed Hyperlink" xfId="8880" builtinId="9" hidden="1"/>
    <cellStyle name="Followed Hyperlink" xfId="8882" builtinId="9" hidden="1"/>
    <cellStyle name="Followed Hyperlink" xfId="8884" builtinId="9" hidden="1"/>
    <cellStyle name="Followed Hyperlink" xfId="8886" builtinId="9" hidden="1"/>
    <cellStyle name="Followed Hyperlink" xfId="8888" builtinId="9" hidden="1"/>
    <cellStyle name="Followed Hyperlink" xfId="8890" builtinId="9" hidden="1"/>
    <cellStyle name="Followed Hyperlink" xfId="8892" builtinId="9" hidden="1"/>
    <cellStyle name="Followed Hyperlink" xfId="8894" builtinId="9" hidden="1"/>
    <cellStyle name="Followed Hyperlink" xfId="8896" builtinId="9" hidden="1"/>
    <cellStyle name="Followed Hyperlink" xfId="8898" builtinId="9" hidden="1"/>
    <cellStyle name="Followed Hyperlink" xfId="8900" builtinId="9" hidden="1"/>
    <cellStyle name="Followed Hyperlink" xfId="8902" builtinId="9" hidden="1"/>
    <cellStyle name="Followed Hyperlink" xfId="8904" builtinId="9" hidden="1"/>
    <cellStyle name="Followed Hyperlink" xfId="8906" builtinId="9" hidden="1"/>
    <cellStyle name="Followed Hyperlink" xfId="8908" builtinId="9" hidden="1"/>
    <cellStyle name="Followed Hyperlink" xfId="8910" builtinId="9" hidden="1"/>
    <cellStyle name="Followed Hyperlink" xfId="8912" builtinId="9" hidden="1"/>
    <cellStyle name="Followed Hyperlink" xfId="8914" builtinId="9" hidden="1"/>
    <cellStyle name="Followed Hyperlink" xfId="8916" builtinId="9" hidden="1"/>
    <cellStyle name="Followed Hyperlink" xfId="8918" builtinId="9" hidden="1"/>
    <cellStyle name="Followed Hyperlink" xfId="8920" builtinId="9" hidden="1"/>
    <cellStyle name="Followed Hyperlink" xfId="8922" builtinId="9" hidden="1"/>
    <cellStyle name="Followed Hyperlink" xfId="8924" builtinId="9" hidden="1"/>
    <cellStyle name="Followed Hyperlink" xfId="8926" builtinId="9" hidden="1"/>
    <cellStyle name="Followed Hyperlink" xfId="8928" builtinId="9" hidden="1"/>
    <cellStyle name="Followed Hyperlink" xfId="8930" builtinId="9" hidden="1"/>
    <cellStyle name="Followed Hyperlink" xfId="8932" builtinId="9" hidden="1"/>
    <cellStyle name="Followed Hyperlink" xfId="8934" builtinId="9" hidden="1"/>
    <cellStyle name="Followed Hyperlink" xfId="8936" builtinId="9" hidden="1"/>
    <cellStyle name="Followed Hyperlink" xfId="8938" builtinId="9" hidden="1"/>
    <cellStyle name="Followed Hyperlink" xfId="8940" builtinId="9" hidden="1"/>
    <cellStyle name="Followed Hyperlink" xfId="8942" builtinId="9" hidden="1"/>
    <cellStyle name="Followed Hyperlink" xfId="8944" builtinId="9" hidden="1"/>
    <cellStyle name="Followed Hyperlink" xfId="8946" builtinId="9" hidden="1"/>
    <cellStyle name="Followed Hyperlink" xfId="8948" builtinId="9" hidden="1"/>
    <cellStyle name="Followed Hyperlink" xfId="8950" builtinId="9" hidden="1"/>
    <cellStyle name="Followed Hyperlink" xfId="8952" builtinId="9" hidden="1"/>
    <cellStyle name="Followed Hyperlink" xfId="8954" builtinId="9" hidden="1"/>
    <cellStyle name="Followed Hyperlink" xfId="8956" builtinId="9" hidden="1"/>
    <cellStyle name="Followed Hyperlink" xfId="8958" builtinId="9" hidden="1"/>
    <cellStyle name="Followed Hyperlink" xfId="8960" builtinId="9" hidden="1"/>
    <cellStyle name="Followed Hyperlink" xfId="8962" builtinId="9" hidden="1"/>
    <cellStyle name="Followed Hyperlink" xfId="8964" builtinId="9" hidden="1"/>
    <cellStyle name="Followed Hyperlink" xfId="8966" builtinId="9" hidden="1"/>
    <cellStyle name="Followed Hyperlink" xfId="8968" builtinId="9" hidden="1"/>
    <cellStyle name="Followed Hyperlink" xfId="8970" builtinId="9" hidden="1"/>
    <cellStyle name="Followed Hyperlink" xfId="8972" builtinId="9" hidden="1"/>
    <cellStyle name="Followed Hyperlink" xfId="8974" builtinId="9" hidden="1"/>
    <cellStyle name="Followed Hyperlink" xfId="8976" builtinId="9" hidden="1"/>
    <cellStyle name="Followed Hyperlink" xfId="8978" builtinId="9" hidden="1"/>
    <cellStyle name="Followed Hyperlink" xfId="8980" builtinId="9" hidden="1"/>
    <cellStyle name="Followed Hyperlink" xfId="8982" builtinId="9" hidden="1"/>
    <cellStyle name="Followed Hyperlink" xfId="8984" builtinId="9" hidden="1"/>
    <cellStyle name="Followed Hyperlink" xfId="8986" builtinId="9" hidden="1"/>
    <cellStyle name="Followed Hyperlink" xfId="8988" builtinId="9" hidden="1"/>
    <cellStyle name="Followed Hyperlink" xfId="8990" builtinId="9" hidden="1"/>
    <cellStyle name="Followed Hyperlink" xfId="8992" builtinId="9" hidden="1"/>
    <cellStyle name="Followed Hyperlink" xfId="8994" builtinId="9" hidden="1"/>
    <cellStyle name="Followed Hyperlink" xfId="8996" builtinId="9" hidden="1"/>
    <cellStyle name="Followed Hyperlink" xfId="8998" builtinId="9" hidden="1"/>
    <cellStyle name="Followed Hyperlink" xfId="9000" builtinId="9" hidden="1"/>
    <cellStyle name="Followed Hyperlink" xfId="9002" builtinId="9" hidden="1"/>
    <cellStyle name="Followed Hyperlink" xfId="9004" builtinId="9" hidden="1"/>
    <cellStyle name="Followed Hyperlink" xfId="9006" builtinId="9" hidden="1"/>
    <cellStyle name="Followed Hyperlink" xfId="9008" builtinId="9" hidden="1"/>
    <cellStyle name="Followed Hyperlink" xfId="9010" builtinId="9" hidden="1"/>
    <cellStyle name="Followed Hyperlink" xfId="9012" builtinId="9" hidden="1"/>
    <cellStyle name="Followed Hyperlink" xfId="9014" builtinId="9" hidden="1"/>
    <cellStyle name="Followed Hyperlink" xfId="9016" builtinId="9" hidden="1"/>
    <cellStyle name="Followed Hyperlink" xfId="9018" builtinId="9" hidden="1"/>
    <cellStyle name="Followed Hyperlink" xfId="9020" builtinId="9" hidden="1"/>
    <cellStyle name="Followed Hyperlink" xfId="9022" builtinId="9" hidden="1"/>
    <cellStyle name="Followed Hyperlink" xfId="9024" builtinId="9" hidden="1"/>
    <cellStyle name="Followed Hyperlink" xfId="9026" builtinId="9" hidden="1"/>
    <cellStyle name="Followed Hyperlink" xfId="9028" builtinId="9" hidden="1"/>
    <cellStyle name="Followed Hyperlink" xfId="9030" builtinId="9" hidden="1"/>
    <cellStyle name="Followed Hyperlink" xfId="9032" builtinId="9" hidden="1"/>
    <cellStyle name="Followed Hyperlink" xfId="9034" builtinId="9" hidden="1"/>
    <cellStyle name="Followed Hyperlink" xfId="9036" builtinId="9" hidden="1"/>
    <cellStyle name="Followed Hyperlink" xfId="9038" builtinId="9" hidden="1"/>
    <cellStyle name="Followed Hyperlink" xfId="9040" builtinId="9" hidden="1"/>
    <cellStyle name="Followed Hyperlink" xfId="9042" builtinId="9" hidden="1"/>
    <cellStyle name="Followed Hyperlink" xfId="9044" builtinId="9" hidden="1"/>
    <cellStyle name="Followed Hyperlink" xfId="9046" builtinId="9" hidden="1"/>
    <cellStyle name="Followed Hyperlink" xfId="9048" builtinId="9" hidden="1"/>
    <cellStyle name="Followed Hyperlink" xfId="9050" builtinId="9" hidden="1"/>
    <cellStyle name="Followed Hyperlink" xfId="9052" builtinId="9" hidden="1"/>
    <cellStyle name="Followed Hyperlink" xfId="9054" builtinId="9" hidden="1"/>
    <cellStyle name="Followed Hyperlink" xfId="9056" builtinId="9" hidden="1"/>
    <cellStyle name="Followed Hyperlink" xfId="9058" builtinId="9" hidden="1"/>
    <cellStyle name="Followed Hyperlink" xfId="9060" builtinId="9" hidden="1"/>
    <cellStyle name="Followed Hyperlink" xfId="9062" builtinId="9" hidden="1"/>
    <cellStyle name="Followed Hyperlink" xfId="9064" builtinId="9" hidden="1"/>
    <cellStyle name="Followed Hyperlink" xfId="9066" builtinId="9" hidden="1"/>
    <cellStyle name="Followed Hyperlink" xfId="9068" builtinId="9" hidden="1"/>
    <cellStyle name="Followed Hyperlink" xfId="9070" builtinId="9" hidden="1"/>
    <cellStyle name="Followed Hyperlink" xfId="9072" builtinId="9" hidden="1"/>
    <cellStyle name="Followed Hyperlink" xfId="9074" builtinId="9" hidden="1"/>
    <cellStyle name="Followed Hyperlink" xfId="9076" builtinId="9" hidden="1"/>
    <cellStyle name="Followed Hyperlink" xfId="9078" builtinId="9" hidden="1"/>
    <cellStyle name="Followed Hyperlink" xfId="9080" builtinId="9" hidden="1"/>
    <cellStyle name="Followed Hyperlink" xfId="9082" builtinId="9" hidden="1"/>
    <cellStyle name="Followed Hyperlink" xfId="9084" builtinId="9" hidden="1"/>
    <cellStyle name="Followed Hyperlink" xfId="9086" builtinId="9" hidden="1"/>
    <cellStyle name="Followed Hyperlink" xfId="9088" builtinId="9" hidden="1"/>
    <cellStyle name="Followed Hyperlink" xfId="9090" builtinId="9" hidden="1"/>
    <cellStyle name="Followed Hyperlink" xfId="9092" builtinId="9" hidden="1"/>
    <cellStyle name="Followed Hyperlink" xfId="9094" builtinId="9" hidden="1"/>
    <cellStyle name="Followed Hyperlink" xfId="9096" builtinId="9" hidden="1"/>
    <cellStyle name="Followed Hyperlink" xfId="9098" builtinId="9" hidden="1"/>
    <cellStyle name="Followed Hyperlink" xfId="9100" builtinId="9" hidden="1"/>
    <cellStyle name="Followed Hyperlink" xfId="9102" builtinId="9" hidden="1"/>
    <cellStyle name="Followed Hyperlink" xfId="9104" builtinId="9" hidden="1"/>
    <cellStyle name="Followed Hyperlink" xfId="9106" builtinId="9" hidden="1"/>
    <cellStyle name="Followed Hyperlink" xfId="9108" builtinId="9" hidden="1"/>
    <cellStyle name="Followed Hyperlink" xfId="9110" builtinId="9" hidden="1"/>
    <cellStyle name="Followed Hyperlink" xfId="9112" builtinId="9" hidden="1"/>
    <cellStyle name="Followed Hyperlink" xfId="9114" builtinId="9" hidden="1"/>
    <cellStyle name="Followed Hyperlink" xfId="9116" builtinId="9" hidden="1"/>
    <cellStyle name="Followed Hyperlink" xfId="9118" builtinId="9" hidden="1"/>
    <cellStyle name="Followed Hyperlink" xfId="9120" builtinId="9" hidden="1"/>
    <cellStyle name="Followed Hyperlink" xfId="9122" builtinId="9" hidden="1"/>
    <cellStyle name="Followed Hyperlink" xfId="9124" builtinId="9" hidden="1"/>
    <cellStyle name="Followed Hyperlink" xfId="9126" builtinId="9" hidden="1"/>
    <cellStyle name="Followed Hyperlink" xfId="9128" builtinId="9" hidden="1"/>
    <cellStyle name="Followed Hyperlink" xfId="9130" builtinId="9" hidden="1"/>
    <cellStyle name="Followed Hyperlink" xfId="9132" builtinId="9" hidden="1"/>
    <cellStyle name="Followed Hyperlink" xfId="9134" builtinId="9" hidden="1"/>
    <cellStyle name="Followed Hyperlink" xfId="9136" builtinId="9" hidden="1"/>
    <cellStyle name="Followed Hyperlink" xfId="9138" builtinId="9" hidden="1"/>
    <cellStyle name="Followed Hyperlink" xfId="9140" builtinId="9" hidden="1"/>
    <cellStyle name="Followed Hyperlink" xfId="9142" builtinId="9" hidden="1"/>
    <cellStyle name="Followed Hyperlink" xfId="9144" builtinId="9" hidden="1"/>
    <cellStyle name="Followed Hyperlink" xfId="9146" builtinId="9" hidden="1"/>
    <cellStyle name="Followed Hyperlink" xfId="9148" builtinId="9" hidden="1"/>
    <cellStyle name="Followed Hyperlink" xfId="9150" builtinId="9" hidden="1"/>
    <cellStyle name="Followed Hyperlink" xfId="9152" builtinId="9" hidden="1"/>
    <cellStyle name="Followed Hyperlink" xfId="9154" builtinId="9" hidden="1"/>
    <cellStyle name="Followed Hyperlink" xfId="9156" builtinId="9" hidden="1"/>
    <cellStyle name="Followed Hyperlink" xfId="9158" builtinId="9" hidden="1"/>
    <cellStyle name="Followed Hyperlink" xfId="9160" builtinId="9" hidden="1"/>
    <cellStyle name="Followed Hyperlink" xfId="9162" builtinId="9" hidden="1"/>
    <cellStyle name="Followed Hyperlink" xfId="9164" builtinId="9" hidden="1"/>
    <cellStyle name="Followed Hyperlink" xfId="9166" builtinId="9" hidden="1"/>
    <cellStyle name="Followed Hyperlink" xfId="9168" builtinId="9" hidden="1"/>
    <cellStyle name="Followed Hyperlink" xfId="9170" builtinId="9" hidden="1"/>
    <cellStyle name="Followed Hyperlink" xfId="9172" builtinId="9" hidden="1"/>
    <cellStyle name="Followed Hyperlink" xfId="9174" builtinId="9" hidden="1"/>
    <cellStyle name="Followed Hyperlink" xfId="9176" builtinId="9" hidden="1"/>
    <cellStyle name="Followed Hyperlink" xfId="9178" builtinId="9" hidden="1"/>
    <cellStyle name="Followed Hyperlink" xfId="9180" builtinId="9" hidden="1"/>
    <cellStyle name="Followed Hyperlink" xfId="9182" builtinId="9" hidden="1"/>
    <cellStyle name="Followed Hyperlink" xfId="9184" builtinId="9" hidden="1"/>
    <cellStyle name="Followed Hyperlink" xfId="9186" builtinId="9" hidden="1"/>
    <cellStyle name="Followed Hyperlink" xfId="9188" builtinId="9" hidden="1"/>
    <cellStyle name="Followed Hyperlink" xfId="9190" builtinId="9" hidden="1"/>
    <cellStyle name="Followed Hyperlink" xfId="9192" builtinId="9" hidden="1"/>
    <cellStyle name="Followed Hyperlink" xfId="9194" builtinId="9" hidden="1"/>
    <cellStyle name="Followed Hyperlink" xfId="9196" builtinId="9" hidden="1"/>
    <cellStyle name="Followed Hyperlink" xfId="9198" builtinId="9" hidden="1"/>
    <cellStyle name="Followed Hyperlink" xfId="9200" builtinId="9" hidden="1"/>
    <cellStyle name="Followed Hyperlink" xfId="9202" builtinId="9" hidden="1"/>
    <cellStyle name="Followed Hyperlink" xfId="9204" builtinId="9" hidden="1"/>
    <cellStyle name="Followed Hyperlink" xfId="9206" builtinId="9" hidden="1"/>
    <cellStyle name="Followed Hyperlink" xfId="9208" builtinId="9" hidden="1"/>
    <cellStyle name="Followed Hyperlink" xfId="9210" builtinId="9" hidden="1"/>
    <cellStyle name="Followed Hyperlink" xfId="9212" builtinId="9" hidden="1"/>
    <cellStyle name="Followed Hyperlink" xfId="9214" builtinId="9" hidden="1"/>
    <cellStyle name="Followed Hyperlink" xfId="9216" builtinId="9" hidden="1"/>
    <cellStyle name="Followed Hyperlink" xfId="9218" builtinId="9" hidden="1"/>
    <cellStyle name="Followed Hyperlink" xfId="9220" builtinId="9" hidden="1"/>
    <cellStyle name="Followed Hyperlink" xfId="9222" builtinId="9" hidden="1"/>
    <cellStyle name="Followed Hyperlink" xfId="9224" builtinId="9" hidden="1"/>
    <cellStyle name="Followed Hyperlink" xfId="9226" builtinId="9" hidden="1"/>
    <cellStyle name="Followed Hyperlink" xfId="9228" builtinId="9" hidden="1"/>
    <cellStyle name="Followed Hyperlink" xfId="9230" builtinId="9" hidden="1"/>
    <cellStyle name="Followed Hyperlink" xfId="9232" builtinId="9" hidden="1"/>
    <cellStyle name="Followed Hyperlink" xfId="9234" builtinId="9" hidden="1"/>
    <cellStyle name="Followed Hyperlink" xfId="9236" builtinId="9" hidden="1"/>
    <cellStyle name="Followed Hyperlink" xfId="9238" builtinId="9" hidden="1"/>
    <cellStyle name="Followed Hyperlink" xfId="9240" builtinId="9" hidden="1"/>
    <cellStyle name="Followed Hyperlink" xfId="9242" builtinId="9" hidden="1"/>
    <cellStyle name="Followed Hyperlink" xfId="9244" builtinId="9" hidden="1"/>
    <cellStyle name="Followed Hyperlink" xfId="9246" builtinId="9" hidden="1"/>
    <cellStyle name="Followed Hyperlink" xfId="9248" builtinId="9" hidden="1"/>
    <cellStyle name="Followed Hyperlink" xfId="9250" builtinId="9" hidden="1"/>
    <cellStyle name="Followed Hyperlink" xfId="9252" builtinId="9" hidden="1"/>
    <cellStyle name="Followed Hyperlink" xfId="9254" builtinId="9" hidden="1"/>
    <cellStyle name="Followed Hyperlink" xfId="9256" builtinId="9" hidden="1"/>
    <cellStyle name="Followed Hyperlink" xfId="9258" builtinId="9" hidden="1"/>
    <cellStyle name="Followed Hyperlink" xfId="9260" builtinId="9" hidden="1"/>
    <cellStyle name="Followed Hyperlink" xfId="9262" builtinId="9" hidden="1"/>
    <cellStyle name="Followed Hyperlink" xfId="9264" builtinId="9" hidden="1"/>
    <cellStyle name="Followed Hyperlink" xfId="9266" builtinId="9" hidden="1"/>
    <cellStyle name="Followed Hyperlink" xfId="9268" builtinId="9" hidden="1"/>
    <cellStyle name="Followed Hyperlink" xfId="9270" builtinId="9" hidden="1"/>
    <cellStyle name="Followed Hyperlink" xfId="9272" builtinId="9" hidden="1"/>
    <cellStyle name="Followed Hyperlink" xfId="9274" builtinId="9" hidden="1"/>
    <cellStyle name="Followed Hyperlink" xfId="9276" builtinId="9" hidden="1"/>
    <cellStyle name="Followed Hyperlink" xfId="9278" builtinId="9" hidden="1"/>
    <cellStyle name="Followed Hyperlink" xfId="9280" builtinId="9" hidden="1"/>
    <cellStyle name="Followed Hyperlink" xfId="9282" builtinId="9" hidden="1"/>
    <cellStyle name="Followed Hyperlink" xfId="9284" builtinId="9" hidden="1"/>
    <cellStyle name="Followed Hyperlink" xfId="9286" builtinId="9" hidden="1"/>
    <cellStyle name="Followed Hyperlink" xfId="9288" builtinId="9" hidden="1"/>
    <cellStyle name="Followed Hyperlink" xfId="9290" builtinId="9" hidden="1"/>
    <cellStyle name="Followed Hyperlink" xfId="9292" builtinId="9" hidden="1"/>
    <cellStyle name="Followed Hyperlink" xfId="9294" builtinId="9" hidden="1"/>
    <cellStyle name="Followed Hyperlink" xfId="9296" builtinId="9" hidden="1"/>
    <cellStyle name="Followed Hyperlink" xfId="9298" builtinId="9" hidden="1"/>
    <cellStyle name="Followed Hyperlink" xfId="9300" builtinId="9" hidden="1"/>
    <cellStyle name="Followed Hyperlink" xfId="9302" builtinId="9" hidden="1"/>
    <cellStyle name="Followed Hyperlink" xfId="9304" builtinId="9" hidden="1"/>
    <cellStyle name="Followed Hyperlink" xfId="9306" builtinId="9" hidden="1"/>
    <cellStyle name="Followed Hyperlink" xfId="9308" builtinId="9" hidden="1"/>
    <cellStyle name="Followed Hyperlink" xfId="9310" builtinId="9" hidden="1"/>
    <cellStyle name="Followed Hyperlink" xfId="9312" builtinId="9" hidden="1"/>
    <cellStyle name="Followed Hyperlink" xfId="9314" builtinId="9" hidden="1"/>
    <cellStyle name="Followed Hyperlink" xfId="9316" builtinId="9" hidden="1"/>
    <cellStyle name="Followed Hyperlink" xfId="9318" builtinId="9" hidden="1"/>
    <cellStyle name="Followed Hyperlink" xfId="9320" builtinId="9" hidden="1"/>
    <cellStyle name="Followed Hyperlink" xfId="9322" builtinId="9" hidden="1"/>
    <cellStyle name="Followed Hyperlink" xfId="9324" builtinId="9" hidden="1"/>
    <cellStyle name="Followed Hyperlink" xfId="9326" builtinId="9" hidden="1"/>
    <cellStyle name="Followed Hyperlink" xfId="9328" builtinId="9" hidden="1"/>
    <cellStyle name="Followed Hyperlink" xfId="9330" builtinId="9" hidden="1"/>
    <cellStyle name="Followed Hyperlink" xfId="9332" builtinId="9" hidden="1"/>
    <cellStyle name="Followed Hyperlink" xfId="9334" builtinId="9" hidden="1"/>
    <cellStyle name="Followed Hyperlink" xfId="9336" builtinId="9" hidden="1"/>
    <cellStyle name="Followed Hyperlink" xfId="9338" builtinId="9" hidden="1"/>
    <cellStyle name="Followed Hyperlink" xfId="9340" builtinId="9" hidden="1"/>
    <cellStyle name="Followed Hyperlink" xfId="9342" builtinId="9" hidden="1"/>
    <cellStyle name="Followed Hyperlink" xfId="9344" builtinId="9" hidden="1"/>
    <cellStyle name="Followed Hyperlink" xfId="9346" builtinId="9" hidden="1"/>
    <cellStyle name="Followed Hyperlink" xfId="9348" builtinId="9" hidden="1"/>
    <cellStyle name="Followed Hyperlink" xfId="9350" builtinId="9" hidden="1"/>
    <cellStyle name="Followed Hyperlink" xfId="9352" builtinId="9" hidden="1"/>
    <cellStyle name="Followed Hyperlink" xfId="9354" builtinId="9" hidden="1"/>
    <cellStyle name="Followed Hyperlink" xfId="9356" builtinId="9" hidden="1"/>
    <cellStyle name="Followed Hyperlink" xfId="9358" builtinId="9" hidden="1"/>
    <cellStyle name="Followed Hyperlink" xfId="9360" builtinId="9" hidden="1"/>
    <cellStyle name="Followed Hyperlink" xfId="9362" builtinId="9" hidden="1"/>
    <cellStyle name="Followed Hyperlink" xfId="9364" builtinId="9" hidden="1"/>
    <cellStyle name="Followed Hyperlink" xfId="9366" builtinId="9" hidden="1"/>
    <cellStyle name="Followed Hyperlink" xfId="9368" builtinId="9" hidden="1"/>
    <cellStyle name="Followed Hyperlink" xfId="9370" builtinId="9" hidden="1"/>
    <cellStyle name="Followed Hyperlink" xfId="9372" builtinId="9" hidden="1"/>
    <cellStyle name="Followed Hyperlink" xfId="9374" builtinId="9" hidden="1"/>
    <cellStyle name="Followed Hyperlink" xfId="9376" builtinId="9" hidden="1"/>
    <cellStyle name="Followed Hyperlink" xfId="9378" builtinId="9" hidden="1"/>
    <cellStyle name="Followed Hyperlink" xfId="9380" builtinId="9" hidden="1"/>
    <cellStyle name="Followed Hyperlink" xfId="9382" builtinId="9" hidden="1"/>
    <cellStyle name="Followed Hyperlink" xfId="9384" builtinId="9" hidden="1"/>
    <cellStyle name="Followed Hyperlink" xfId="9386" builtinId="9" hidden="1"/>
    <cellStyle name="Followed Hyperlink" xfId="9388" builtinId="9" hidden="1"/>
    <cellStyle name="Followed Hyperlink" xfId="9390" builtinId="9" hidden="1"/>
    <cellStyle name="Followed Hyperlink" xfId="9392" builtinId="9" hidden="1"/>
    <cellStyle name="Followed Hyperlink" xfId="9394" builtinId="9" hidden="1"/>
    <cellStyle name="Followed Hyperlink" xfId="9396" builtinId="9" hidden="1"/>
    <cellStyle name="Followed Hyperlink" xfId="9398" builtinId="9" hidden="1"/>
    <cellStyle name="Followed Hyperlink" xfId="9400" builtinId="9" hidden="1"/>
    <cellStyle name="Followed Hyperlink" xfId="9402" builtinId="9" hidden="1"/>
    <cellStyle name="Followed Hyperlink" xfId="9404" builtinId="9" hidden="1"/>
    <cellStyle name="Followed Hyperlink" xfId="9406" builtinId="9" hidden="1"/>
    <cellStyle name="Followed Hyperlink" xfId="9408" builtinId="9" hidden="1"/>
    <cellStyle name="Followed Hyperlink" xfId="9410" builtinId="9" hidden="1"/>
    <cellStyle name="Followed Hyperlink" xfId="9412" builtinId="9" hidden="1"/>
    <cellStyle name="Followed Hyperlink" xfId="9414" builtinId="9" hidden="1"/>
    <cellStyle name="Followed Hyperlink" xfId="9416" builtinId="9" hidden="1"/>
    <cellStyle name="Followed Hyperlink" xfId="9418" builtinId="9" hidden="1"/>
    <cellStyle name="Followed Hyperlink" xfId="9420" builtinId="9" hidden="1"/>
    <cellStyle name="Followed Hyperlink" xfId="9422" builtinId="9" hidden="1"/>
    <cellStyle name="Followed Hyperlink" xfId="9424" builtinId="9" hidden="1"/>
    <cellStyle name="Followed Hyperlink" xfId="9426" builtinId="9" hidden="1"/>
    <cellStyle name="Followed Hyperlink" xfId="9428" builtinId="9" hidden="1"/>
    <cellStyle name="Followed Hyperlink" xfId="9430" builtinId="9" hidden="1"/>
    <cellStyle name="Followed Hyperlink" xfId="9432" builtinId="9" hidden="1"/>
    <cellStyle name="Followed Hyperlink" xfId="9434" builtinId="9" hidden="1"/>
    <cellStyle name="Followed Hyperlink" xfId="9436" builtinId="9" hidden="1"/>
    <cellStyle name="Followed Hyperlink" xfId="9438" builtinId="9" hidden="1"/>
    <cellStyle name="Followed Hyperlink" xfId="9440" builtinId="9" hidden="1"/>
    <cellStyle name="Followed Hyperlink" xfId="9442" builtinId="9" hidden="1"/>
    <cellStyle name="Followed Hyperlink" xfId="9444" builtinId="9" hidden="1"/>
    <cellStyle name="Followed Hyperlink" xfId="9446" builtinId="9" hidden="1"/>
    <cellStyle name="Followed Hyperlink" xfId="9448" builtinId="9" hidden="1"/>
    <cellStyle name="Followed Hyperlink" xfId="9450" builtinId="9" hidden="1"/>
    <cellStyle name="Followed Hyperlink" xfId="9452" builtinId="9" hidden="1"/>
    <cellStyle name="Followed Hyperlink" xfId="9454" builtinId="9" hidden="1"/>
    <cellStyle name="Followed Hyperlink" xfId="9456" builtinId="9" hidden="1"/>
    <cellStyle name="Followed Hyperlink" xfId="9458" builtinId="9" hidden="1"/>
    <cellStyle name="Followed Hyperlink" xfId="9460" builtinId="9" hidden="1"/>
    <cellStyle name="Followed Hyperlink" xfId="9462" builtinId="9" hidden="1"/>
    <cellStyle name="Followed Hyperlink" xfId="9464" builtinId="9" hidden="1"/>
    <cellStyle name="Followed Hyperlink" xfId="9466" builtinId="9" hidden="1"/>
    <cellStyle name="Followed Hyperlink" xfId="9468" builtinId="9" hidden="1"/>
    <cellStyle name="Followed Hyperlink" xfId="9470" builtinId="9" hidden="1"/>
    <cellStyle name="Followed Hyperlink" xfId="9472" builtinId="9" hidden="1"/>
    <cellStyle name="Followed Hyperlink" xfId="9474" builtinId="9" hidden="1"/>
    <cellStyle name="Followed Hyperlink" xfId="9476" builtinId="9" hidden="1"/>
    <cellStyle name="Followed Hyperlink" xfId="9478" builtinId="9" hidden="1"/>
    <cellStyle name="Followed Hyperlink" xfId="9480" builtinId="9" hidden="1"/>
    <cellStyle name="Followed Hyperlink" xfId="9482" builtinId="9" hidden="1"/>
    <cellStyle name="Followed Hyperlink" xfId="9484" builtinId="9" hidden="1"/>
    <cellStyle name="Followed Hyperlink" xfId="9486" builtinId="9" hidden="1"/>
    <cellStyle name="Followed Hyperlink" xfId="9488" builtinId="9" hidden="1"/>
    <cellStyle name="Followed Hyperlink" xfId="9490" builtinId="9" hidden="1"/>
    <cellStyle name="Followed Hyperlink" xfId="9492" builtinId="9" hidden="1"/>
    <cellStyle name="Followed Hyperlink" xfId="9494" builtinId="9" hidden="1"/>
    <cellStyle name="Followed Hyperlink" xfId="9496" builtinId="9" hidden="1"/>
    <cellStyle name="Followed Hyperlink" xfId="9498" builtinId="9" hidden="1"/>
    <cellStyle name="Followed Hyperlink" xfId="9500" builtinId="9" hidden="1"/>
    <cellStyle name="Followed Hyperlink" xfId="9502" builtinId="9" hidden="1"/>
    <cellStyle name="Followed Hyperlink" xfId="9504" builtinId="9" hidden="1"/>
    <cellStyle name="Followed Hyperlink" xfId="9506" builtinId="9" hidden="1"/>
    <cellStyle name="Followed Hyperlink" xfId="9508" builtinId="9" hidden="1"/>
    <cellStyle name="Followed Hyperlink" xfId="9510" builtinId="9" hidden="1"/>
    <cellStyle name="Followed Hyperlink" xfId="9512" builtinId="9" hidden="1"/>
    <cellStyle name="Followed Hyperlink" xfId="9514" builtinId="9" hidden="1"/>
    <cellStyle name="Followed Hyperlink" xfId="9516" builtinId="9" hidden="1"/>
    <cellStyle name="Followed Hyperlink" xfId="9518" builtinId="9" hidden="1"/>
    <cellStyle name="Followed Hyperlink" xfId="9520" builtinId="9" hidden="1"/>
    <cellStyle name="Followed Hyperlink" xfId="9522" builtinId="9" hidden="1"/>
    <cellStyle name="Followed Hyperlink" xfId="9524" builtinId="9" hidden="1"/>
    <cellStyle name="Followed Hyperlink" xfId="9526" builtinId="9" hidden="1"/>
    <cellStyle name="Followed Hyperlink" xfId="9528" builtinId="9" hidden="1"/>
    <cellStyle name="Followed Hyperlink" xfId="9530" builtinId="9" hidden="1"/>
    <cellStyle name="Followed Hyperlink" xfId="9532" builtinId="9" hidden="1"/>
    <cellStyle name="Followed Hyperlink" xfId="9534" builtinId="9" hidden="1"/>
    <cellStyle name="Followed Hyperlink" xfId="9536" builtinId="9" hidden="1"/>
    <cellStyle name="Followed Hyperlink" xfId="9538" builtinId="9" hidden="1"/>
    <cellStyle name="Followed Hyperlink" xfId="9540" builtinId="9" hidden="1"/>
    <cellStyle name="Followed Hyperlink" xfId="9542" builtinId="9" hidden="1"/>
    <cellStyle name="Followed Hyperlink" xfId="9544" builtinId="9" hidden="1"/>
    <cellStyle name="Followed Hyperlink" xfId="9546" builtinId="9" hidden="1"/>
    <cellStyle name="Followed Hyperlink" xfId="9548" builtinId="9" hidden="1"/>
    <cellStyle name="Followed Hyperlink" xfId="9550" builtinId="9" hidden="1"/>
    <cellStyle name="Followed Hyperlink" xfId="9552" builtinId="9" hidden="1"/>
    <cellStyle name="Followed Hyperlink" xfId="9554" builtinId="9" hidden="1"/>
    <cellStyle name="Followed Hyperlink" xfId="9556" builtinId="9" hidden="1"/>
    <cellStyle name="Followed Hyperlink" xfId="9558" builtinId="9" hidden="1"/>
    <cellStyle name="Followed Hyperlink" xfId="9560" builtinId="9" hidden="1"/>
    <cellStyle name="Followed Hyperlink" xfId="9562" builtinId="9" hidden="1"/>
    <cellStyle name="Followed Hyperlink" xfId="9564" builtinId="9" hidden="1"/>
    <cellStyle name="Followed Hyperlink" xfId="9566" builtinId="9" hidden="1"/>
    <cellStyle name="Followed Hyperlink" xfId="9568" builtinId="9" hidden="1"/>
    <cellStyle name="Followed Hyperlink" xfId="9570" builtinId="9" hidden="1"/>
    <cellStyle name="Followed Hyperlink" xfId="9572" builtinId="9" hidden="1"/>
    <cellStyle name="Followed Hyperlink" xfId="9574" builtinId="9" hidden="1"/>
    <cellStyle name="Followed Hyperlink" xfId="9576" builtinId="9" hidden="1"/>
    <cellStyle name="Followed Hyperlink" xfId="9578" builtinId="9" hidden="1"/>
    <cellStyle name="Followed Hyperlink" xfId="9580" builtinId="9" hidden="1"/>
    <cellStyle name="Followed Hyperlink" xfId="9582" builtinId="9" hidden="1"/>
    <cellStyle name="Followed Hyperlink" xfId="9584" builtinId="9" hidden="1"/>
    <cellStyle name="Followed Hyperlink" xfId="9586" builtinId="9" hidden="1"/>
    <cellStyle name="Followed Hyperlink" xfId="9588" builtinId="9" hidden="1"/>
    <cellStyle name="Followed Hyperlink" xfId="9590" builtinId="9" hidden="1"/>
    <cellStyle name="Followed Hyperlink" xfId="9592" builtinId="9" hidden="1"/>
    <cellStyle name="Followed Hyperlink" xfId="9594" builtinId="9" hidden="1"/>
    <cellStyle name="Followed Hyperlink" xfId="9596" builtinId="9" hidden="1"/>
    <cellStyle name="Followed Hyperlink" xfId="9598" builtinId="9" hidden="1"/>
    <cellStyle name="Followed Hyperlink" xfId="9600" builtinId="9" hidden="1"/>
    <cellStyle name="Followed Hyperlink" xfId="9602" builtinId="9" hidden="1"/>
    <cellStyle name="Followed Hyperlink" xfId="9604" builtinId="9" hidden="1"/>
    <cellStyle name="Followed Hyperlink" xfId="9606" builtinId="9" hidden="1"/>
    <cellStyle name="Followed Hyperlink" xfId="9608" builtinId="9" hidden="1"/>
    <cellStyle name="Followed Hyperlink" xfId="9610" builtinId="9" hidden="1"/>
    <cellStyle name="Followed Hyperlink" xfId="9612" builtinId="9" hidden="1"/>
    <cellStyle name="Followed Hyperlink" xfId="9614" builtinId="9" hidden="1"/>
    <cellStyle name="Followed Hyperlink" xfId="9616" builtinId="9" hidden="1"/>
    <cellStyle name="Followed Hyperlink" xfId="9618" builtinId="9" hidden="1"/>
    <cellStyle name="Followed Hyperlink" xfId="9620" builtinId="9" hidden="1"/>
    <cellStyle name="Followed Hyperlink" xfId="9622" builtinId="9" hidden="1"/>
    <cellStyle name="Followed Hyperlink" xfId="9624" builtinId="9" hidden="1"/>
    <cellStyle name="Followed Hyperlink" xfId="9626" builtinId="9" hidden="1"/>
    <cellStyle name="Followed Hyperlink" xfId="9628" builtinId="9" hidden="1"/>
    <cellStyle name="Followed Hyperlink" xfId="9630" builtinId="9" hidden="1"/>
    <cellStyle name="Followed Hyperlink" xfId="9632" builtinId="9" hidden="1"/>
    <cellStyle name="Followed Hyperlink" xfId="9634" builtinId="9" hidden="1"/>
    <cellStyle name="Followed Hyperlink" xfId="9636" builtinId="9" hidden="1"/>
    <cellStyle name="Followed Hyperlink" xfId="9638" builtinId="9" hidden="1"/>
    <cellStyle name="Followed Hyperlink" xfId="9640" builtinId="9" hidden="1"/>
    <cellStyle name="Followed Hyperlink" xfId="9642" builtinId="9" hidden="1"/>
    <cellStyle name="Followed Hyperlink" xfId="9644" builtinId="9" hidden="1"/>
    <cellStyle name="Followed Hyperlink" xfId="9646" builtinId="9" hidden="1"/>
    <cellStyle name="Followed Hyperlink" xfId="9648" builtinId="9" hidden="1"/>
    <cellStyle name="Followed Hyperlink" xfId="9650" builtinId="9" hidden="1"/>
    <cellStyle name="Followed Hyperlink" xfId="9652" builtinId="9" hidden="1"/>
    <cellStyle name="Followed Hyperlink" xfId="9654" builtinId="9" hidden="1"/>
    <cellStyle name="Followed Hyperlink" xfId="9656" builtinId="9" hidden="1"/>
    <cellStyle name="Followed Hyperlink" xfId="9658" builtinId="9" hidden="1"/>
    <cellStyle name="Followed Hyperlink" xfId="9660" builtinId="9" hidden="1"/>
    <cellStyle name="Followed Hyperlink" xfId="9662" builtinId="9" hidden="1"/>
    <cellStyle name="Followed Hyperlink" xfId="9664" builtinId="9" hidden="1"/>
    <cellStyle name="Followed Hyperlink" xfId="9666" builtinId="9" hidden="1"/>
    <cellStyle name="Followed Hyperlink" xfId="9668" builtinId="9" hidden="1"/>
    <cellStyle name="Followed Hyperlink" xfId="9670" builtinId="9" hidden="1"/>
    <cellStyle name="Followed Hyperlink" xfId="9672" builtinId="9" hidden="1"/>
    <cellStyle name="Followed Hyperlink" xfId="9674" builtinId="9" hidden="1"/>
    <cellStyle name="Followed Hyperlink" xfId="9676" builtinId="9" hidden="1"/>
    <cellStyle name="Followed Hyperlink" xfId="9678" builtinId="9" hidden="1"/>
    <cellStyle name="Followed Hyperlink" xfId="9680" builtinId="9" hidden="1"/>
    <cellStyle name="Followed Hyperlink" xfId="9682" builtinId="9" hidden="1"/>
    <cellStyle name="Followed Hyperlink" xfId="9684" builtinId="9" hidden="1"/>
    <cellStyle name="Followed Hyperlink" xfId="9686" builtinId="9" hidden="1"/>
    <cellStyle name="Followed Hyperlink" xfId="9688" builtinId="9" hidden="1"/>
    <cellStyle name="Followed Hyperlink" xfId="9690" builtinId="9" hidden="1"/>
    <cellStyle name="Followed Hyperlink" xfId="9692" builtinId="9" hidden="1"/>
    <cellStyle name="Followed Hyperlink" xfId="9694" builtinId="9" hidden="1"/>
    <cellStyle name="Followed Hyperlink" xfId="9696" builtinId="9" hidden="1"/>
    <cellStyle name="Followed Hyperlink" xfId="9698" builtinId="9" hidden="1"/>
    <cellStyle name="Followed Hyperlink" xfId="9700" builtinId="9" hidden="1"/>
    <cellStyle name="Followed Hyperlink" xfId="9702" builtinId="9" hidden="1"/>
    <cellStyle name="Followed Hyperlink" xfId="9704" builtinId="9" hidden="1"/>
    <cellStyle name="Followed Hyperlink" xfId="9706" builtinId="9" hidden="1"/>
    <cellStyle name="Followed Hyperlink" xfId="9708" builtinId="9" hidden="1"/>
    <cellStyle name="Followed Hyperlink" xfId="9710" builtinId="9" hidden="1"/>
    <cellStyle name="Followed Hyperlink" xfId="9712" builtinId="9" hidden="1"/>
    <cellStyle name="Followed Hyperlink" xfId="9714" builtinId="9" hidden="1"/>
    <cellStyle name="Followed Hyperlink" xfId="9716" builtinId="9" hidden="1"/>
    <cellStyle name="Followed Hyperlink" xfId="9718" builtinId="9" hidden="1"/>
    <cellStyle name="Followed Hyperlink" xfId="9720" builtinId="9" hidden="1"/>
    <cellStyle name="Followed Hyperlink" xfId="9722" builtinId="9" hidden="1"/>
    <cellStyle name="Followed Hyperlink" xfId="9724" builtinId="9" hidden="1"/>
    <cellStyle name="Followed Hyperlink" xfId="9726" builtinId="9" hidden="1"/>
    <cellStyle name="Followed Hyperlink" xfId="9728" builtinId="9" hidden="1"/>
    <cellStyle name="Followed Hyperlink" xfId="9730" builtinId="9" hidden="1"/>
    <cellStyle name="Followed Hyperlink" xfId="9732" builtinId="9" hidden="1"/>
    <cellStyle name="Followed Hyperlink" xfId="9734" builtinId="9" hidden="1"/>
    <cellStyle name="Followed Hyperlink" xfId="9736" builtinId="9" hidden="1"/>
    <cellStyle name="Followed Hyperlink" xfId="9738" builtinId="9" hidden="1"/>
    <cellStyle name="Followed Hyperlink" xfId="9740" builtinId="9" hidden="1"/>
    <cellStyle name="Followed Hyperlink" xfId="9742" builtinId="9" hidden="1"/>
    <cellStyle name="Followed Hyperlink" xfId="9744" builtinId="9" hidden="1"/>
    <cellStyle name="Followed Hyperlink" xfId="9746" builtinId="9" hidden="1"/>
    <cellStyle name="Followed Hyperlink" xfId="9748" builtinId="9" hidden="1"/>
    <cellStyle name="Followed Hyperlink" xfId="9750" builtinId="9" hidden="1"/>
    <cellStyle name="Followed Hyperlink" xfId="9752" builtinId="9" hidden="1"/>
    <cellStyle name="Followed Hyperlink" xfId="9754" builtinId="9" hidden="1"/>
    <cellStyle name="Followed Hyperlink" xfId="9756" builtinId="9" hidden="1"/>
    <cellStyle name="Followed Hyperlink" xfId="9758" builtinId="9" hidden="1"/>
    <cellStyle name="Followed Hyperlink" xfId="9760" builtinId="9" hidden="1"/>
    <cellStyle name="Followed Hyperlink" xfId="9762" builtinId="9" hidden="1"/>
    <cellStyle name="Followed Hyperlink" xfId="9764" builtinId="9" hidden="1"/>
    <cellStyle name="Followed Hyperlink" xfId="9766" builtinId="9" hidden="1"/>
    <cellStyle name="Followed Hyperlink" xfId="9768" builtinId="9" hidden="1"/>
    <cellStyle name="Followed Hyperlink" xfId="9770" builtinId="9" hidden="1"/>
    <cellStyle name="Followed Hyperlink" xfId="9772" builtinId="9" hidden="1"/>
    <cellStyle name="Followed Hyperlink" xfId="9774" builtinId="9" hidden="1"/>
    <cellStyle name="Followed Hyperlink" xfId="9776" builtinId="9" hidden="1"/>
    <cellStyle name="Followed Hyperlink" xfId="9778" builtinId="9" hidden="1"/>
    <cellStyle name="Followed Hyperlink" xfId="9780" builtinId="9" hidden="1"/>
    <cellStyle name="Followed Hyperlink" xfId="9782" builtinId="9" hidden="1"/>
    <cellStyle name="Followed Hyperlink" xfId="9784" builtinId="9" hidden="1"/>
    <cellStyle name="Followed Hyperlink" xfId="9786" builtinId="9" hidden="1"/>
    <cellStyle name="Followed Hyperlink" xfId="9788" builtinId="9" hidden="1"/>
    <cellStyle name="Followed Hyperlink" xfId="9790" builtinId="9" hidden="1"/>
    <cellStyle name="Followed Hyperlink" xfId="9792" builtinId="9" hidden="1"/>
    <cellStyle name="Followed Hyperlink" xfId="9794" builtinId="9" hidden="1"/>
    <cellStyle name="Followed Hyperlink" xfId="9796" builtinId="9" hidden="1"/>
    <cellStyle name="Followed Hyperlink" xfId="9798" builtinId="9" hidden="1"/>
    <cellStyle name="Followed Hyperlink" xfId="9800" builtinId="9" hidden="1"/>
    <cellStyle name="Followed Hyperlink" xfId="9802" builtinId="9" hidden="1"/>
    <cellStyle name="Followed Hyperlink" xfId="9804" builtinId="9" hidden="1"/>
    <cellStyle name="Followed Hyperlink" xfId="9806" builtinId="9" hidden="1"/>
    <cellStyle name="Followed Hyperlink" xfId="9808" builtinId="9" hidden="1"/>
    <cellStyle name="Followed Hyperlink" xfId="9810" builtinId="9" hidden="1"/>
    <cellStyle name="Followed Hyperlink" xfId="9812" builtinId="9" hidden="1"/>
    <cellStyle name="Followed Hyperlink" xfId="9814" builtinId="9" hidden="1"/>
    <cellStyle name="Followed Hyperlink" xfId="9816" builtinId="9" hidden="1"/>
    <cellStyle name="Followed Hyperlink" xfId="9818" builtinId="9" hidden="1"/>
    <cellStyle name="Followed Hyperlink" xfId="9820" builtinId="9" hidden="1"/>
    <cellStyle name="Followed Hyperlink" xfId="9822" builtinId="9" hidden="1"/>
    <cellStyle name="Followed Hyperlink" xfId="9824" builtinId="9" hidden="1"/>
    <cellStyle name="Followed Hyperlink" xfId="9826" builtinId="9" hidden="1"/>
    <cellStyle name="Followed Hyperlink" xfId="9828" builtinId="9" hidden="1"/>
    <cellStyle name="Followed Hyperlink" xfId="9830" builtinId="9" hidden="1"/>
    <cellStyle name="Followed Hyperlink" xfId="9832" builtinId="9" hidden="1"/>
    <cellStyle name="Followed Hyperlink" xfId="9834" builtinId="9" hidden="1"/>
    <cellStyle name="Followed Hyperlink" xfId="9836" builtinId="9" hidden="1"/>
    <cellStyle name="Followed Hyperlink" xfId="9838" builtinId="9" hidden="1"/>
    <cellStyle name="Followed Hyperlink" xfId="9840" builtinId="9" hidden="1"/>
    <cellStyle name="Followed Hyperlink" xfId="9842" builtinId="9" hidden="1"/>
    <cellStyle name="Followed Hyperlink" xfId="9844" builtinId="9" hidden="1"/>
    <cellStyle name="Followed Hyperlink" xfId="9846" builtinId="9" hidden="1"/>
    <cellStyle name="Followed Hyperlink" xfId="9848" builtinId="9" hidden="1"/>
    <cellStyle name="Followed Hyperlink" xfId="9851" builtinId="9" hidden="1"/>
    <cellStyle name="Followed Hyperlink" xfId="7390" builtinId="9" hidden="1"/>
    <cellStyle name="Followed Hyperlink" xfId="9853" builtinId="9" hidden="1"/>
    <cellStyle name="Followed Hyperlink" xfId="9855" builtinId="9" hidden="1"/>
    <cellStyle name="Followed Hyperlink" xfId="9857" builtinId="9" hidden="1"/>
    <cellStyle name="Followed Hyperlink" xfId="9859" builtinId="9" hidden="1"/>
    <cellStyle name="Followed Hyperlink" xfId="9861" builtinId="9" hidden="1"/>
    <cellStyle name="Followed Hyperlink" xfId="9863" builtinId="9" hidden="1"/>
    <cellStyle name="Followed Hyperlink" xfId="9865" builtinId="9" hidden="1"/>
    <cellStyle name="Followed Hyperlink" xfId="9867" builtinId="9" hidden="1"/>
    <cellStyle name="Followed Hyperlink" xfId="9869" builtinId="9" hidden="1"/>
    <cellStyle name="Followed Hyperlink" xfId="9871" builtinId="9" hidden="1"/>
    <cellStyle name="Followed Hyperlink" xfId="9873" builtinId="9" hidden="1"/>
    <cellStyle name="Followed Hyperlink" xfId="9875" builtinId="9" hidden="1"/>
    <cellStyle name="Followed Hyperlink" xfId="9877" builtinId="9" hidden="1"/>
    <cellStyle name="Followed Hyperlink" xfId="9879" builtinId="9" hidden="1"/>
    <cellStyle name="Followed Hyperlink" xfId="9881" builtinId="9" hidden="1"/>
    <cellStyle name="Followed Hyperlink" xfId="9883" builtinId="9" hidden="1"/>
    <cellStyle name="Followed Hyperlink" xfId="9885" builtinId="9" hidden="1"/>
    <cellStyle name="Followed Hyperlink" xfId="9887" builtinId="9" hidden="1"/>
    <cellStyle name="Followed Hyperlink" xfId="9889" builtinId="9" hidden="1"/>
    <cellStyle name="Followed Hyperlink" xfId="9891" builtinId="9" hidden="1"/>
    <cellStyle name="Followed Hyperlink" xfId="9893" builtinId="9" hidden="1"/>
    <cellStyle name="Followed Hyperlink" xfId="9895" builtinId="9" hidden="1"/>
    <cellStyle name="Followed Hyperlink" xfId="9897" builtinId="9" hidden="1"/>
    <cellStyle name="Followed Hyperlink" xfId="9899" builtinId="9" hidden="1"/>
    <cellStyle name="Followed Hyperlink" xfId="9901" builtinId="9" hidden="1"/>
    <cellStyle name="Followed Hyperlink" xfId="9903" builtinId="9" hidden="1"/>
    <cellStyle name="Followed Hyperlink" xfId="9905" builtinId="9" hidden="1"/>
    <cellStyle name="Followed Hyperlink" xfId="9907" builtinId="9" hidden="1"/>
    <cellStyle name="Followed Hyperlink" xfId="9909" builtinId="9" hidden="1"/>
    <cellStyle name="Followed Hyperlink" xfId="9911" builtinId="9" hidden="1"/>
    <cellStyle name="Followed Hyperlink" xfId="9913" builtinId="9" hidden="1"/>
    <cellStyle name="Followed Hyperlink" xfId="9915" builtinId="9" hidden="1"/>
    <cellStyle name="Followed Hyperlink" xfId="9917" builtinId="9" hidden="1"/>
    <cellStyle name="Followed Hyperlink" xfId="9919" builtinId="9" hidden="1"/>
    <cellStyle name="Followed Hyperlink" xfId="9921" builtinId="9" hidden="1"/>
    <cellStyle name="Followed Hyperlink" xfId="9923" builtinId="9" hidden="1"/>
    <cellStyle name="Followed Hyperlink" xfId="9925" builtinId="9" hidden="1"/>
    <cellStyle name="Followed Hyperlink" xfId="9927" builtinId="9" hidden="1"/>
    <cellStyle name="Followed Hyperlink" xfId="9929" builtinId="9" hidden="1"/>
    <cellStyle name="Followed Hyperlink" xfId="9931" builtinId="9" hidden="1"/>
    <cellStyle name="Followed Hyperlink" xfId="9933" builtinId="9" hidden="1"/>
    <cellStyle name="Followed Hyperlink" xfId="9935" builtinId="9" hidden="1"/>
    <cellStyle name="Followed Hyperlink" xfId="9937" builtinId="9" hidden="1"/>
    <cellStyle name="Followed Hyperlink" xfId="9939" builtinId="9" hidden="1"/>
    <cellStyle name="Followed Hyperlink" xfId="9941" builtinId="9" hidden="1"/>
    <cellStyle name="Followed Hyperlink" xfId="9943" builtinId="9" hidden="1"/>
    <cellStyle name="Followed Hyperlink" xfId="9945" builtinId="9" hidden="1"/>
    <cellStyle name="Followed Hyperlink" xfId="9947" builtinId="9" hidden="1"/>
    <cellStyle name="Followed Hyperlink" xfId="9949" builtinId="9" hidden="1"/>
    <cellStyle name="Followed Hyperlink" xfId="9951" builtinId="9" hidden="1"/>
    <cellStyle name="Followed Hyperlink" xfId="9953" builtinId="9" hidden="1"/>
    <cellStyle name="Followed Hyperlink" xfId="9955" builtinId="9" hidden="1"/>
    <cellStyle name="Followed Hyperlink" xfId="9957" builtinId="9" hidden="1"/>
    <cellStyle name="Followed Hyperlink" xfId="9959" builtinId="9" hidden="1"/>
    <cellStyle name="Followed Hyperlink" xfId="9961" builtinId="9" hidden="1"/>
    <cellStyle name="Followed Hyperlink" xfId="9963" builtinId="9" hidden="1"/>
    <cellStyle name="Followed Hyperlink" xfId="9965" builtinId="9" hidden="1"/>
    <cellStyle name="Followed Hyperlink" xfId="9967" builtinId="9" hidden="1"/>
    <cellStyle name="Followed Hyperlink" xfId="9969" builtinId="9" hidden="1"/>
    <cellStyle name="Followed Hyperlink" xfId="9971" builtinId="9" hidden="1"/>
    <cellStyle name="Followed Hyperlink" xfId="9973" builtinId="9" hidden="1"/>
    <cellStyle name="Followed Hyperlink" xfId="9975" builtinId="9" hidden="1"/>
    <cellStyle name="Followed Hyperlink" xfId="9977" builtinId="9" hidden="1"/>
    <cellStyle name="Followed Hyperlink" xfId="9979" builtinId="9" hidden="1"/>
    <cellStyle name="Followed Hyperlink" xfId="9981" builtinId="9" hidden="1"/>
    <cellStyle name="Followed Hyperlink" xfId="9983" builtinId="9" hidden="1"/>
    <cellStyle name="Followed Hyperlink" xfId="9985" builtinId="9" hidden="1"/>
    <cellStyle name="Followed Hyperlink" xfId="9987" builtinId="9" hidden="1"/>
    <cellStyle name="Followed Hyperlink" xfId="9989" builtinId="9" hidden="1"/>
    <cellStyle name="Followed Hyperlink" xfId="9991" builtinId="9" hidden="1"/>
    <cellStyle name="Followed Hyperlink" xfId="9993" builtinId="9" hidden="1"/>
    <cellStyle name="Followed Hyperlink" xfId="9995" builtinId="9" hidden="1"/>
    <cellStyle name="Followed Hyperlink" xfId="9997" builtinId="9" hidden="1"/>
    <cellStyle name="Followed Hyperlink" xfId="9999" builtinId="9" hidden="1"/>
    <cellStyle name="Followed Hyperlink" xfId="10001" builtinId="9" hidden="1"/>
    <cellStyle name="Followed Hyperlink" xfId="10003" builtinId="9" hidden="1"/>
    <cellStyle name="Followed Hyperlink" xfId="10005" builtinId="9" hidden="1"/>
    <cellStyle name="Followed Hyperlink" xfId="10007" builtinId="9" hidden="1"/>
    <cellStyle name="Followed Hyperlink" xfId="10009" builtinId="9" hidden="1"/>
    <cellStyle name="Followed Hyperlink" xfId="10011" builtinId="9" hidden="1"/>
    <cellStyle name="Followed Hyperlink" xfId="10013" builtinId="9" hidden="1"/>
    <cellStyle name="Followed Hyperlink" xfId="10015" builtinId="9" hidden="1"/>
    <cellStyle name="Followed Hyperlink" xfId="10017" builtinId="9" hidden="1"/>
    <cellStyle name="Followed Hyperlink" xfId="10019" builtinId="9" hidden="1"/>
    <cellStyle name="Followed Hyperlink" xfId="10021" builtinId="9" hidden="1"/>
    <cellStyle name="Followed Hyperlink" xfId="10023" builtinId="9" hidden="1"/>
    <cellStyle name="Followed Hyperlink" xfId="10025" builtinId="9" hidden="1"/>
    <cellStyle name="Followed Hyperlink" xfId="10027" builtinId="9" hidden="1"/>
    <cellStyle name="Followed Hyperlink" xfId="10029" builtinId="9" hidden="1"/>
    <cellStyle name="Followed Hyperlink" xfId="10031" builtinId="9" hidden="1"/>
    <cellStyle name="Followed Hyperlink" xfId="10033" builtinId="9" hidden="1"/>
    <cellStyle name="Followed Hyperlink" xfId="10035" builtinId="9" hidden="1"/>
    <cellStyle name="Followed Hyperlink" xfId="10037" builtinId="9" hidden="1"/>
    <cellStyle name="Followed Hyperlink" xfId="10039" builtinId="9" hidden="1"/>
    <cellStyle name="Followed Hyperlink" xfId="10041" builtinId="9" hidden="1"/>
    <cellStyle name="Followed Hyperlink" xfId="10043" builtinId="9" hidden="1"/>
    <cellStyle name="Followed Hyperlink" xfId="10045" builtinId="9" hidden="1"/>
    <cellStyle name="Followed Hyperlink" xfId="10047" builtinId="9" hidden="1"/>
    <cellStyle name="Followed Hyperlink" xfId="10049" builtinId="9" hidden="1"/>
    <cellStyle name="Followed Hyperlink" xfId="10051" builtinId="9" hidden="1"/>
    <cellStyle name="Followed Hyperlink" xfId="10053" builtinId="9" hidden="1"/>
    <cellStyle name="Followed Hyperlink" xfId="10055" builtinId="9" hidden="1"/>
    <cellStyle name="Followed Hyperlink" xfId="10057" builtinId="9" hidden="1"/>
    <cellStyle name="Followed Hyperlink" xfId="10059" builtinId="9" hidden="1"/>
    <cellStyle name="Followed Hyperlink" xfId="10061" builtinId="9" hidden="1"/>
    <cellStyle name="Followed Hyperlink" xfId="10063" builtinId="9" hidden="1"/>
    <cellStyle name="Followed Hyperlink" xfId="10065" builtinId="9" hidden="1"/>
    <cellStyle name="Followed Hyperlink" xfId="10067" builtinId="9" hidden="1"/>
    <cellStyle name="Followed Hyperlink" xfId="10069" builtinId="9" hidden="1"/>
    <cellStyle name="Followed Hyperlink" xfId="10071" builtinId="9" hidden="1"/>
    <cellStyle name="Followed Hyperlink" xfId="10073" builtinId="9" hidden="1"/>
    <cellStyle name="Followed Hyperlink" xfId="10075" builtinId="9" hidden="1"/>
    <cellStyle name="Followed Hyperlink" xfId="10077" builtinId="9" hidden="1"/>
    <cellStyle name="Followed Hyperlink" xfId="10079" builtinId="9" hidden="1"/>
    <cellStyle name="Followed Hyperlink" xfId="10081" builtinId="9" hidden="1"/>
    <cellStyle name="Followed Hyperlink" xfId="10083" builtinId="9" hidden="1"/>
    <cellStyle name="Followed Hyperlink" xfId="10085" builtinId="9" hidden="1"/>
    <cellStyle name="Followed Hyperlink" xfId="10087" builtinId="9" hidden="1"/>
    <cellStyle name="Followed Hyperlink" xfId="10089" builtinId="9" hidden="1"/>
    <cellStyle name="Followed Hyperlink" xfId="10091" builtinId="9" hidden="1"/>
    <cellStyle name="Followed Hyperlink" xfId="10093" builtinId="9" hidden="1"/>
    <cellStyle name="Followed Hyperlink" xfId="10095" builtinId="9" hidden="1"/>
    <cellStyle name="Followed Hyperlink" xfId="10097" builtinId="9" hidden="1"/>
    <cellStyle name="Followed Hyperlink" xfId="10099" builtinId="9" hidden="1"/>
    <cellStyle name="Followed Hyperlink" xfId="10101" builtinId="9" hidden="1"/>
    <cellStyle name="Followed Hyperlink" xfId="10103" builtinId="9" hidden="1"/>
    <cellStyle name="Followed Hyperlink" xfId="10105" builtinId="9" hidden="1"/>
    <cellStyle name="Followed Hyperlink" xfId="10107" builtinId="9" hidden="1"/>
    <cellStyle name="Followed Hyperlink" xfId="10109" builtinId="9" hidden="1"/>
    <cellStyle name="Followed Hyperlink" xfId="10111" builtinId="9" hidden="1"/>
    <cellStyle name="Followed Hyperlink" xfId="10113" builtinId="9" hidden="1"/>
    <cellStyle name="Followed Hyperlink" xfId="10115" builtinId="9" hidden="1"/>
    <cellStyle name="Followed Hyperlink" xfId="10117" builtinId="9" hidden="1"/>
    <cellStyle name="Followed Hyperlink" xfId="10119" builtinId="9" hidden="1"/>
    <cellStyle name="Followed Hyperlink" xfId="10121" builtinId="9" hidden="1"/>
    <cellStyle name="Followed Hyperlink" xfId="10123" builtinId="9" hidden="1"/>
    <cellStyle name="Followed Hyperlink" xfId="10125" builtinId="9" hidden="1"/>
    <cellStyle name="Followed Hyperlink" xfId="10127" builtinId="9" hidden="1"/>
    <cellStyle name="Followed Hyperlink" xfId="10129" builtinId="9" hidden="1"/>
    <cellStyle name="Followed Hyperlink" xfId="10131" builtinId="9" hidden="1"/>
    <cellStyle name="Followed Hyperlink" xfId="10133" builtinId="9" hidden="1"/>
    <cellStyle name="Followed Hyperlink" xfId="10135" builtinId="9" hidden="1"/>
    <cellStyle name="Followed Hyperlink" xfId="10137" builtinId="9" hidden="1"/>
    <cellStyle name="Followed Hyperlink" xfId="10139" builtinId="9" hidden="1"/>
    <cellStyle name="Followed Hyperlink" xfId="10141" builtinId="9" hidden="1"/>
    <cellStyle name="Followed Hyperlink" xfId="10143" builtinId="9" hidden="1"/>
    <cellStyle name="Followed Hyperlink" xfId="10145" builtinId="9" hidden="1"/>
    <cellStyle name="Followed Hyperlink" xfId="10147" builtinId="9" hidden="1"/>
    <cellStyle name="Followed Hyperlink" xfId="10149" builtinId="9" hidden="1"/>
    <cellStyle name="Followed Hyperlink" xfId="10151" builtinId="9" hidden="1"/>
    <cellStyle name="Followed Hyperlink" xfId="10153" builtinId="9" hidden="1"/>
    <cellStyle name="Followed Hyperlink" xfId="10155" builtinId="9" hidden="1"/>
    <cellStyle name="Followed Hyperlink" xfId="10157" builtinId="9" hidden="1"/>
    <cellStyle name="Followed Hyperlink" xfId="10159" builtinId="9" hidden="1"/>
    <cellStyle name="Followed Hyperlink" xfId="10161" builtinId="9" hidden="1"/>
    <cellStyle name="Followed Hyperlink" xfId="10163" builtinId="9" hidden="1"/>
    <cellStyle name="Followed Hyperlink" xfId="10165" builtinId="9" hidden="1"/>
    <cellStyle name="Followed Hyperlink" xfId="10167" builtinId="9" hidden="1"/>
    <cellStyle name="Followed Hyperlink" xfId="10169" builtinId="9" hidden="1"/>
    <cellStyle name="Followed Hyperlink" xfId="10171" builtinId="9" hidden="1"/>
    <cellStyle name="Followed Hyperlink" xfId="10173" builtinId="9" hidden="1"/>
    <cellStyle name="Followed Hyperlink" xfId="10175" builtinId="9" hidden="1"/>
    <cellStyle name="Followed Hyperlink" xfId="10177" builtinId="9" hidden="1"/>
    <cellStyle name="Followed Hyperlink" xfId="10179" builtinId="9" hidden="1"/>
    <cellStyle name="Followed Hyperlink" xfId="10181" builtinId="9" hidden="1"/>
    <cellStyle name="Followed Hyperlink" xfId="10183" builtinId="9" hidden="1"/>
    <cellStyle name="Followed Hyperlink" xfId="10185" builtinId="9" hidden="1"/>
    <cellStyle name="Followed Hyperlink" xfId="10187" builtinId="9" hidden="1"/>
    <cellStyle name="Followed Hyperlink" xfId="10189" builtinId="9" hidden="1"/>
    <cellStyle name="Followed Hyperlink" xfId="10191" builtinId="9" hidden="1"/>
    <cellStyle name="Followed Hyperlink" xfId="10193" builtinId="9" hidden="1"/>
    <cellStyle name="Followed Hyperlink" xfId="10195" builtinId="9" hidden="1"/>
    <cellStyle name="Followed Hyperlink" xfId="10197" builtinId="9" hidden="1"/>
    <cellStyle name="Followed Hyperlink" xfId="10199" builtinId="9" hidden="1"/>
    <cellStyle name="Followed Hyperlink" xfId="10201" builtinId="9" hidden="1"/>
    <cellStyle name="Followed Hyperlink" xfId="10203" builtinId="9" hidden="1"/>
    <cellStyle name="Followed Hyperlink" xfId="10205" builtinId="9" hidden="1"/>
    <cellStyle name="Followed Hyperlink" xfId="10207" builtinId="9" hidden="1"/>
    <cellStyle name="Followed Hyperlink" xfId="10209" builtinId="9" hidden="1"/>
    <cellStyle name="Followed Hyperlink" xfId="10211" builtinId="9" hidden="1"/>
    <cellStyle name="Followed Hyperlink" xfId="10213" builtinId="9" hidden="1"/>
    <cellStyle name="Followed Hyperlink" xfId="10215" builtinId="9" hidden="1"/>
    <cellStyle name="Followed Hyperlink" xfId="10217" builtinId="9" hidden="1"/>
    <cellStyle name="Followed Hyperlink" xfId="10219" builtinId="9" hidden="1"/>
    <cellStyle name="Followed Hyperlink" xfId="10221" builtinId="9" hidden="1"/>
    <cellStyle name="Followed Hyperlink" xfId="10223" builtinId="9" hidden="1"/>
    <cellStyle name="Followed Hyperlink" xfId="10225" builtinId="9" hidden="1"/>
    <cellStyle name="Followed Hyperlink" xfId="10227" builtinId="9" hidden="1"/>
    <cellStyle name="Followed Hyperlink" xfId="10229" builtinId="9" hidden="1"/>
    <cellStyle name="Followed Hyperlink" xfId="10231" builtinId="9" hidden="1"/>
    <cellStyle name="Followed Hyperlink" xfId="10233" builtinId="9" hidden="1"/>
    <cellStyle name="Followed Hyperlink" xfId="10235" builtinId="9" hidden="1"/>
    <cellStyle name="Followed Hyperlink" xfId="10237" builtinId="9" hidden="1"/>
    <cellStyle name="Followed Hyperlink" xfId="10239" builtinId="9" hidden="1"/>
    <cellStyle name="Followed Hyperlink" xfId="10241" builtinId="9" hidden="1"/>
    <cellStyle name="Followed Hyperlink" xfId="10243" builtinId="9" hidden="1"/>
    <cellStyle name="Followed Hyperlink" xfId="10245" builtinId="9" hidden="1"/>
    <cellStyle name="Followed Hyperlink" xfId="10247" builtinId="9" hidden="1"/>
    <cellStyle name="Followed Hyperlink" xfId="10249" builtinId="9" hidden="1"/>
    <cellStyle name="Followed Hyperlink" xfId="10251" builtinId="9" hidden="1"/>
    <cellStyle name="Followed Hyperlink" xfId="10253" builtinId="9" hidden="1"/>
    <cellStyle name="Followed Hyperlink" xfId="10255" builtinId="9" hidden="1"/>
    <cellStyle name="Followed Hyperlink" xfId="10257" builtinId="9" hidden="1"/>
    <cellStyle name="Followed Hyperlink" xfId="10259" builtinId="9" hidden="1"/>
    <cellStyle name="Followed Hyperlink" xfId="10261" builtinId="9" hidden="1"/>
    <cellStyle name="Followed Hyperlink" xfId="10263" builtinId="9" hidden="1"/>
    <cellStyle name="Followed Hyperlink" xfId="10265" builtinId="9" hidden="1"/>
    <cellStyle name="Followed Hyperlink" xfId="10267" builtinId="9" hidden="1"/>
    <cellStyle name="Followed Hyperlink" xfId="10269" builtinId="9" hidden="1"/>
    <cellStyle name="Followed Hyperlink" xfId="10271" builtinId="9" hidden="1"/>
    <cellStyle name="Followed Hyperlink" xfId="10273" builtinId="9" hidden="1"/>
    <cellStyle name="Followed Hyperlink" xfId="10275" builtinId="9" hidden="1"/>
    <cellStyle name="Followed Hyperlink" xfId="10277" builtinId="9" hidden="1"/>
    <cellStyle name="Followed Hyperlink" xfId="10279" builtinId="9" hidden="1"/>
    <cellStyle name="Followed Hyperlink" xfId="10281" builtinId="9" hidden="1"/>
    <cellStyle name="Followed Hyperlink" xfId="10283" builtinId="9" hidden="1"/>
    <cellStyle name="Followed Hyperlink" xfId="10285" builtinId="9" hidden="1"/>
    <cellStyle name="Followed Hyperlink" xfId="10287" builtinId="9" hidden="1"/>
    <cellStyle name="Followed Hyperlink" xfId="10289" builtinId="9" hidden="1"/>
    <cellStyle name="Followed Hyperlink" xfId="10291" builtinId="9" hidden="1"/>
    <cellStyle name="Followed Hyperlink" xfId="10293" builtinId="9" hidden="1"/>
    <cellStyle name="Followed Hyperlink" xfId="10295" builtinId="9" hidden="1"/>
    <cellStyle name="Followed Hyperlink" xfId="10297" builtinId="9" hidden="1"/>
    <cellStyle name="Followed Hyperlink" xfId="10299" builtinId="9" hidden="1"/>
    <cellStyle name="Followed Hyperlink" xfId="10301" builtinId="9" hidden="1"/>
    <cellStyle name="Followed Hyperlink" xfId="10303" builtinId="9" hidden="1"/>
    <cellStyle name="Followed Hyperlink" xfId="10305" builtinId="9" hidden="1"/>
    <cellStyle name="Followed Hyperlink" xfId="10307" builtinId="9" hidden="1"/>
    <cellStyle name="Followed Hyperlink" xfId="10309" builtinId="9" hidden="1"/>
    <cellStyle name="Followed Hyperlink" xfId="10311" builtinId="9" hidden="1"/>
    <cellStyle name="Followed Hyperlink" xfId="10313" builtinId="9" hidden="1"/>
    <cellStyle name="Followed Hyperlink" xfId="10315" builtinId="9" hidden="1"/>
    <cellStyle name="Followed Hyperlink" xfId="10317" builtinId="9" hidden="1"/>
    <cellStyle name="Followed Hyperlink" xfId="10319" builtinId="9" hidden="1"/>
    <cellStyle name="Followed Hyperlink" xfId="10321" builtinId="9" hidden="1"/>
    <cellStyle name="Followed Hyperlink" xfId="10323" builtinId="9" hidden="1"/>
    <cellStyle name="Followed Hyperlink" xfId="10325" builtinId="9" hidden="1"/>
    <cellStyle name="Followed Hyperlink" xfId="10327" builtinId="9" hidden="1"/>
    <cellStyle name="Followed Hyperlink" xfId="10329" builtinId="9" hidden="1"/>
    <cellStyle name="Followed Hyperlink" xfId="10331" builtinId="9" hidden="1"/>
    <cellStyle name="Followed Hyperlink" xfId="10333" builtinId="9" hidden="1"/>
    <cellStyle name="Followed Hyperlink" xfId="10335" builtinId="9" hidden="1"/>
    <cellStyle name="Followed Hyperlink" xfId="10337" builtinId="9" hidden="1"/>
    <cellStyle name="Followed Hyperlink" xfId="10339" builtinId="9" hidden="1"/>
    <cellStyle name="Followed Hyperlink" xfId="10341" builtinId="9" hidden="1"/>
    <cellStyle name="Followed Hyperlink" xfId="10343" builtinId="9" hidden="1"/>
    <cellStyle name="Followed Hyperlink" xfId="10345" builtinId="9" hidden="1"/>
    <cellStyle name="Followed Hyperlink" xfId="10347" builtinId="9" hidden="1"/>
    <cellStyle name="Followed Hyperlink" xfId="10349" builtinId="9" hidden="1"/>
    <cellStyle name="Followed Hyperlink" xfId="10351" builtinId="9" hidden="1"/>
    <cellStyle name="Followed Hyperlink" xfId="10353" builtinId="9" hidden="1"/>
    <cellStyle name="Followed Hyperlink" xfId="10355" builtinId="9" hidden="1"/>
    <cellStyle name="Followed Hyperlink" xfId="10357" builtinId="9" hidden="1"/>
    <cellStyle name="Followed Hyperlink" xfId="10359" builtinId="9" hidden="1"/>
    <cellStyle name="Followed Hyperlink" xfId="10361" builtinId="9" hidden="1"/>
    <cellStyle name="Followed Hyperlink" xfId="10363" builtinId="9" hidden="1"/>
    <cellStyle name="Followed Hyperlink" xfId="10365" builtinId="9" hidden="1"/>
    <cellStyle name="Followed Hyperlink" xfId="10367" builtinId="9" hidden="1"/>
    <cellStyle name="Followed Hyperlink" xfId="10369" builtinId="9" hidden="1"/>
    <cellStyle name="Followed Hyperlink" xfId="10371" builtinId="9" hidden="1"/>
    <cellStyle name="Followed Hyperlink" xfId="10373" builtinId="9" hidden="1"/>
    <cellStyle name="Followed Hyperlink" xfId="10375" builtinId="9" hidden="1"/>
    <cellStyle name="Followed Hyperlink" xfId="10377" builtinId="9" hidden="1"/>
    <cellStyle name="Followed Hyperlink" xfId="10379" builtinId="9" hidden="1"/>
    <cellStyle name="Followed Hyperlink" xfId="10381" builtinId="9" hidden="1"/>
    <cellStyle name="Followed Hyperlink" xfId="10383" builtinId="9" hidden="1"/>
    <cellStyle name="Followed Hyperlink" xfId="10385" builtinId="9" hidden="1"/>
    <cellStyle name="Followed Hyperlink" xfId="10387" builtinId="9" hidden="1"/>
    <cellStyle name="Followed Hyperlink" xfId="10389" builtinId="9" hidden="1"/>
    <cellStyle name="Followed Hyperlink" xfId="10391" builtinId="9" hidden="1"/>
    <cellStyle name="Followed Hyperlink" xfId="10393" builtinId="9" hidden="1"/>
    <cellStyle name="Followed Hyperlink" xfId="10395" builtinId="9" hidden="1"/>
    <cellStyle name="Followed Hyperlink" xfId="10397" builtinId="9" hidden="1"/>
    <cellStyle name="Followed Hyperlink" xfId="10399" builtinId="9" hidden="1"/>
    <cellStyle name="Followed Hyperlink" xfId="10401" builtinId="9" hidden="1"/>
    <cellStyle name="Followed Hyperlink" xfId="10403" builtinId="9" hidden="1"/>
    <cellStyle name="Followed Hyperlink" xfId="10405" builtinId="9" hidden="1"/>
    <cellStyle name="Followed Hyperlink" xfId="10407" builtinId="9" hidden="1"/>
    <cellStyle name="Followed Hyperlink" xfId="10409" builtinId="9" hidden="1"/>
    <cellStyle name="Followed Hyperlink" xfId="10411" builtinId="9" hidden="1"/>
    <cellStyle name="Followed Hyperlink" xfId="10413" builtinId="9" hidden="1"/>
    <cellStyle name="Followed Hyperlink" xfId="10415" builtinId="9" hidden="1"/>
    <cellStyle name="Followed Hyperlink" xfId="10417" builtinId="9" hidden="1"/>
    <cellStyle name="Followed Hyperlink" xfId="10419" builtinId="9" hidden="1"/>
    <cellStyle name="Followed Hyperlink" xfId="10421" builtinId="9" hidden="1"/>
    <cellStyle name="Followed Hyperlink" xfId="10423" builtinId="9" hidden="1"/>
    <cellStyle name="Followed Hyperlink" xfId="10425" builtinId="9" hidden="1"/>
    <cellStyle name="Followed Hyperlink" xfId="10427" builtinId="9" hidden="1"/>
    <cellStyle name="Followed Hyperlink" xfId="10429" builtinId="9" hidden="1"/>
    <cellStyle name="Followed Hyperlink" xfId="10431" builtinId="9" hidden="1"/>
    <cellStyle name="Followed Hyperlink" xfId="10433" builtinId="9" hidden="1"/>
    <cellStyle name="Followed Hyperlink" xfId="10435" builtinId="9" hidden="1"/>
    <cellStyle name="Followed Hyperlink" xfId="10437" builtinId="9" hidden="1"/>
    <cellStyle name="Followed Hyperlink" xfId="10439" builtinId="9" hidden="1"/>
    <cellStyle name="Followed Hyperlink" xfId="10441" builtinId="9" hidden="1"/>
    <cellStyle name="Followed Hyperlink" xfId="10443" builtinId="9" hidden="1"/>
    <cellStyle name="Followed Hyperlink" xfId="10445" builtinId="9" hidden="1"/>
    <cellStyle name="Followed Hyperlink" xfId="10447" builtinId="9" hidden="1"/>
    <cellStyle name="Followed Hyperlink" xfId="10449" builtinId="9" hidden="1"/>
    <cellStyle name="Followed Hyperlink" xfId="10451" builtinId="9" hidden="1"/>
    <cellStyle name="Followed Hyperlink" xfId="10453" builtinId="9" hidden="1"/>
    <cellStyle name="Followed Hyperlink" xfId="10455" builtinId="9" hidden="1"/>
    <cellStyle name="Followed Hyperlink" xfId="10457" builtinId="9" hidden="1"/>
    <cellStyle name="Followed Hyperlink" xfId="10459" builtinId="9" hidden="1"/>
    <cellStyle name="Followed Hyperlink" xfId="10461" builtinId="9" hidden="1"/>
    <cellStyle name="Followed Hyperlink" xfId="10463" builtinId="9" hidden="1"/>
    <cellStyle name="Followed Hyperlink" xfId="10465" builtinId="9" hidden="1"/>
    <cellStyle name="Followed Hyperlink" xfId="10467" builtinId="9" hidden="1"/>
    <cellStyle name="Followed Hyperlink" xfId="10469" builtinId="9" hidden="1"/>
    <cellStyle name="Followed Hyperlink" xfId="10471" builtinId="9" hidden="1"/>
    <cellStyle name="Followed Hyperlink" xfId="10473" builtinId="9" hidden="1"/>
    <cellStyle name="Followed Hyperlink" xfId="10475" builtinId="9" hidden="1"/>
    <cellStyle name="Followed Hyperlink" xfId="10477" builtinId="9" hidden="1"/>
    <cellStyle name="Followed Hyperlink" xfId="10479" builtinId="9" hidden="1"/>
    <cellStyle name="Followed Hyperlink" xfId="10481" builtinId="9" hidden="1"/>
    <cellStyle name="Followed Hyperlink" xfId="10483" builtinId="9" hidden="1"/>
    <cellStyle name="Followed Hyperlink" xfId="10485" builtinId="9" hidden="1"/>
    <cellStyle name="Followed Hyperlink" xfId="10487" builtinId="9" hidden="1"/>
    <cellStyle name="Followed Hyperlink" xfId="10489" builtinId="9" hidden="1"/>
    <cellStyle name="Followed Hyperlink" xfId="10491" builtinId="9" hidden="1"/>
    <cellStyle name="Followed Hyperlink" xfId="10493" builtinId="9" hidden="1"/>
    <cellStyle name="Followed Hyperlink" xfId="10495" builtinId="9" hidden="1"/>
    <cellStyle name="Followed Hyperlink" xfId="10497" builtinId="9" hidden="1"/>
    <cellStyle name="Followed Hyperlink" xfId="10499" builtinId="9" hidden="1"/>
    <cellStyle name="Followed Hyperlink" xfId="10501" builtinId="9" hidden="1"/>
    <cellStyle name="Followed Hyperlink" xfId="10503" builtinId="9" hidden="1"/>
    <cellStyle name="Followed Hyperlink" xfId="10505" builtinId="9" hidden="1"/>
    <cellStyle name="Followed Hyperlink" xfId="10507" builtinId="9" hidden="1"/>
    <cellStyle name="Followed Hyperlink" xfId="10509" builtinId="9" hidden="1"/>
    <cellStyle name="Followed Hyperlink" xfId="10511" builtinId="9" hidden="1"/>
    <cellStyle name="Followed Hyperlink" xfId="10513" builtinId="9" hidden="1"/>
    <cellStyle name="Followed Hyperlink" xfId="10515" builtinId="9" hidden="1"/>
    <cellStyle name="Followed Hyperlink" xfId="10517" builtinId="9" hidden="1"/>
    <cellStyle name="Followed Hyperlink" xfId="10519" builtinId="9" hidden="1"/>
    <cellStyle name="Followed Hyperlink" xfId="10521" builtinId="9" hidden="1"/>
    <cellStyle name="Followed Hyperlink" xfId="10523" builtinId="9" hidden="1"/>
    <cellStyle name="Followed Hyperlink" xfId="10525" builtinId="9" hidden="1"/>
    <cellStyle name="Followed Hyperlink" xfId="10527" builtinId="9" hidden="1"/>
    <cellStyle name="Followed Hyperlink" xfId="10529" builtinId="9" hidden="1"/>
    <cellStyle name="Followed Hyperlink" xfId="10531" builtinId="9" hidden="1"/>
    <cellStyle name="Followed Hyperlink" xfId="10533" builtinId="9" hidden="1"/>
    <cellStyle name="Followed Hyperlink" xfId="10535" builtinId="9" hidden="1"/>
    <cellStyle name="Followed Hyperlink" xfId="10537" builtinId="9" hidden="1"/>
    <cellStyle name="Followed Hyperlink" xfId="10539" builtinId="9" hidden="1"/>
    <cellStyle name="Followed Hyperlink" xfId="10541" builtinId="9" hidden="1"/>
    <cellStyle name="Followed Hyperlink" xfId="10543" builtinId="9" hidden="1"/>
    <cellStyle name="Followed Hyperlink" xfId="10545" builtinId="9" hidden="1"/>
    <cellStyle name="Followed Hyperlink" xfId="10547" builtinId="9" hidden="1"/>
    <cellStyle name="Followed Hyperlink" xfId="10549" builtinId="9" hidden="1"/>
    <cellStyle name="Followed Hyperlink" xfId="10551" builtinId="9" hidden="1"/>
    <cellStyle name="Followed Hyperlink" xfId="10553" builtinId="9" hidden="1"/>
    <cellStyle name="Followed Hyperlink" xfId="10555" builtinId="9" hidden="1"/>
    <cellStyle name="Followed Hyperlink" xfId="10557" builtinId="9" hidden="1"/>
    <cellStyle name="Followed Hyperlink" xfId="10559" builtinId="9" hidden="1"/>
    <cellStyle name="Followed Hyperlink" xfId="10561" builtinId="9" hidden="1"/>
    <cellStyle name="Followed Hyperlink" xfId="10563" builtinId="9" hidden="1"/>
    <cellStyle name="Followed Hyperlink" xfId="10565" builtinId="9" hidden="1"/>
    <cellStyle name="Followed Hyperlink" xfId="10567" builtinId="9" hidden="1"/>
    <cellStyle name="Followed Hyperlink" xfId="10569" builtinId="9" hidden="1"/>
    <cellStyle name="Followed Hyperlink" xfId="10571" builtinId="9" hidden="1"/>
    <cellStyle name="Followed Hyperlink" xfId="10573" builtinId="9" hidden="1"/>
    <cellStyle name="Followed Hyperlink" xfId="10575" builtinId="9" hidden="1"/>
    <cellStyle name="Followed Hyperlink" xfId="10577" builtinId="9" hidden="1"/>
    <cellStyle name="Followed Hyperlink" xfId="10579" builtinId="9" hidden="1"/>
    <cellStyle name="Followed Hyperlink" xfId="10581" builtinId="9" hidden="1"/>
    <cellStyle name="Followed Hyperlink" xfId="10583" builtinId="9" hidden="1"/>
    <cellStyle name="Followed Hyperlink" xfId="10585" builtinId="9" hidden="1"/>
    <cellStyle name="Followed Hyperlink" xfId="10587" builtinId="9" hidden="1"/>
    <cellStyle name="Followed Hyperlink" xfId="10589" builtinId="9" hidden="1"/>
    <cellStyle name="Followed Hyperlink" xfId="10591" builtinId="9" hidden="1"/>
    <cellStyle name="Followed Hyperlink" xfId="10593" builtinId="9" hidden="1"/>
    <cellStyle name="Followed Hyperlink" xfId="10595" builtinId="9" hidden="1"/>
    <cellStyle name="Followed Hyperlink" xfId="10597" builtinId="9" hidden="1"/>
    <cellStyle name="Followed Hyperlink" xfId="10599" builtinId="9" hidden="1"/>
    <cellStyle name="Followed Hyperlink" xfId="10601" builtinId="9" hidden="1"/>
    <cellStyle name="Followed Hyperlink" xfId="10603" builtinId="9" hidden="1"/>
    <cellStyle name="Followed Hyperlink" xfId="10605" builtinId="9" hidden="1"/>
    <cellStyle name="Followed Hyperlink" xfId="10607" builtinId="9" hidden="1"/>
    <cellStyle name="Followed Hyperlink" xfId="10609" builtinId="9" hidden="1"/>
    <cellStyle name="Followed Hyperlink" xfId="10611" builtinId="9" hidden="1"/>
    <cellStyle name="Followed Hyperlink" xfId="10613" builtinId="9" hidden="1"/>
    <cellStyle name="Followed Hyperlink" xfId="10615" builtinId="9" hidden="1"/>
    <cellStyle name="Followed Hyperlink" xfId="10617" builtinId="9" hidden="1"/>
    <cellStyle name="Followed Hyperlink" xfId="10619" builtinId="9" hidden="1"/>
    <cellStyle name="Followed Hyperlink" xfId="10621" builtinId="9" hidden="1"/>
    <cellStyle name="Followed Hyperlink" xfId="10623" builtinId="9" hidden="1"/>
    <cellStyle name="Followed Hyperlink" xfId="10625" builtinId="9" hidden="1"/>
    <cellStyle name="Followed Hyperlink" xfId="10627" builtinId="9" hidden="1"/>
    <cellStyle name="Followed Hyperlink" xfId="10629" builtinId="9" hidden="1"/>
    <cellStyle name="Followed Hyperlink" xfId="10631" builtinId="9" hidden="1"/>
    <cellStyle name="Followed Hyperlink" xfId="10633" builtinId="9" hidden="1"/>
    <cellStyle name="Followed Hyperlink" xfId="10635" builtinId="9" hidden="1"/>
    <cellStyle name="Followed Hyperlink" xfId="10637" builtinId="9" hidden="1"/>
    <cellStyle name="Followed Hyperlink" xfId="10639" builtinId="9" hidden="1"/>
    <cellStyle name="Followed Hyperlink" xfId="10641" builtinId="9" hidden="1"/>
    <cellStyle name="Followed Hyperlink" xfId="10643" builtinId="9" hidden="1"/>
    <cellStyle name="Followed Hyperlink" xfId="10645" builtinId="9" hidden="1"/>
    <cellStyle name="Followed Hyperlink" xfId="10647" builtinId="9" hidden="1"/>
    <cellStyle name="Followed Hyperlink" xfId="10649" builtinId="9" hidden="1"/>
    <cellStyle name="Followed Hyperlink" xfId="10651" builtinId="9" hidden="1"/>
    <cellStyle name="Followed Hyperlink" xfId="10653" builtinId="9" hidden="1"/>
    <cellStyle name="Followed Hyperlink" xfId="10655" builtinId="9" hidden="1"/>
    <cellStyle name="Followed Hyperlink" xfId="10657" builtinId="9" hidden="1"/>
    <cellStyle name="Followed Hyperlink" xfId="10659" builtinId="9" hidden="1"/>
    <cellStyle name="Followed Hyperlink" xfId="10661" builtinId="9" hidden="1"/>
    <cellStyle name="Followed Hyperlink" xfId="10663" builtinId="9" hidden="1"/>
    <cellStyle name="Followed Hyperlink" xfId="10665" builtinId="9" hidden="1"/>
    <cellStyle name="Followed Hyperlink" xfId="10667" builtinId="9" hidden="1"/>
    <cellStyle name="Followed Hyperlink" xfId="10669" builtinId="9" hidden="1"/>
    <cellStyle name="Followed Hyperlink" xfId="10671" builtinId="9" hidden="1"/>
    <cellStyle name="Followed Hyperlink" xfId="10673" builtinId="9" hidden="1"/>
    <cellStyle name="Followed Hyperlink" xfId="10675" builtinId="9" hidden="1"/>
    <cellStyle name="Followed Hyperlink" xfId="10677" builtinId="9" hidden="1"/>
    <cellStyle name="Followed Hyperlink" xfId="10679" builtinId="9" hidden="1"/>
    <cellStyle name="Followed Hyperlink" xfId="10681" builtinId="9" hidden="1"/>
    <cellStyle name="Followed Hyperlink" xfId="10683" builtinId="9" hidden="1"/>
    <cellStyle name="Followed Hyperlink" xfId="10685" builtinId="9" hidden="1"/>
    <cellStyle name="Followed Hyperlink" xfId="10687" builtinId="9" hidden="1"/>
    <cellStyle name="Followed Hyperlink" xfId="10689" builtinId="9" hidden="1"/>
    <cellStyle name="Followed Hyperlink" xfId="10691" builtinId="9" hidden="1"/>
    <cellStyle name="Followed Hyperlink" xfId="10693" builtinId="9" hidden="1"/>
    <cellStyle name="Followed Hyperlink" xfId="10695" builtinId="9" hidden="1"/>
    <cellStyle name="Followed Hyperlink" xfId="10697" builtinId="9" hidden="1"/>
    <cellStyle name="Followed Hyperlink" xfId="10699" builtinId="9" hidden="1"/>
    <cellStyle name="Followed Hyperlink" xfId="10701" builtinId="9" hidden="1"/>
    <cellStyle name="Followed Hyperlink" xfId="10703" builtinId="9" hidden="1"/>
    <cellStyle name="Followed Hyperlink" xfId="10705" builtinId="9" hidden="1"/>
    <cellStyle name="Followed Hyperlink" xfId="10707" builtinId="9" hidden="1"/>
    <cellStyle name="Followed Hyperlink" xfId="10709" builtinId="9" hidden="1"/>
    <cellStyle name="Followed Hyperlink" xfId="10711" builtinId="9" hidden="1"/>
    <cellStyle name="Followed Hyperlink" xfId="10713" builtinId="9" hidden="1"/>
    <cellStyle name="Followed Hyperlink" xfId="10715" builtinId="9" hidden="1"/>
    <cellStyle name="Followed Hyperlink" xfId="10717" builtinId="9" hidden="1"/>
    <cellStyle name="Followed Hyperlink" xfId="10719" builtinId="9" hidden="1"/>
    <cellStyle name="Followed Hyperlink" xfId="10721" builtinId="9" hidden="1"/>
    <cellStyle name="Followed Hyperlink" xfId="10723" builtinId="9" hidden="1"/>
    <cellStyle name="Followed Hyperlink" xfId="10725" builtinId="9" hidden="1"/>
    <cellStyle name="Followed Hyperlink" xfId="10727" builtinId="9" hidden="1"/>
    <cellStyle name="Followed Hyperlink" xfId="10729" builtinId="9" hidden="1"/>
    <cellStyle name="Followed Hyperlink" xfId="10731" builtinId="9" hidden="1"/>
    <cellStyle name="Followed Hyperlink" xfId="10733" builtinId="9" hidden="1"/>
    <cellStyle name="Followed Hyperlink" xfId="10735" builtinId="9" hidden="1"/>
    <cellStyle name="Followed Hyperlink" xfId="10737" builtinId="9" hidden="1"/>
    <cellStyle name="Followed Hyperlink" xfId="10739" builtinId="9" hidden="1"/>
    <cellStyle name="Followed Hyperlink" xfId="10741" builtinId="9" hidden="1"/>
    <cellStyle name="Followed Hyperlink" xfId="10743" builtinId="9" hidden="1"/>
    <cellStyle name="Followed Hyperlink" xfId="10745" builtinId="9" hidden="1"/>
    <cellStyle name="Followed Hyperlink" xfId="10747" builtinId="9" hidden="1"/>
    <cellStyle name="Followed Hyperlink" xfId="10749" builtinId="9" hidden="1"/>
    <cellStyle name="Followed Hyperlink" xfId="10751" builtinId="9" hidden="1"/>
    <cellStyle name="Followed Hyperlink" xfId="10753" builtinId="9" hidden="1"/>
    <cellStyle name="Followed Hyperlink" xfId="10755" builtinId="9" hidden="1"/>
    <cellStyle name="Followed Hyperlink" xfId="10757" builtinId="9" hidden="1"/>
    <cellStyle name="Followed Hyperlink" xfId="10759" builtinId="9" hidden="1"/>
    <cellStyle name="Followed Hyperlink" xfId="10761" builtinId="9" hidden="1"/>
    <cellStyle name="Followed Hyperlink" xfId="10763" builtinId="9" hidden="1"/>
    <cellStyle name="Followed Hyperlink" xfId="10765" builtinId="9" hidden="1"/>
    <cellStyle name="Followed Hyperlink" xfId="10767" builtinId="9" hidden="1"/>
    <cellStyle name="Followed Hyperlink" xfId="10769" builtinId="9" hidden="1"/>
    <cellStyle name="Followed Hyperlink" xfId="10771" builtinId="9" hidden="1"/>
    <cellStyle name="Followed Hyperlink" xfId="10773" builtinId="9" hidden="1"/>
    <cellStyle name="Followed Hyperlink" xfId="10775" builtinId="9" hidden="1"/>
    <cellStyle name="Followed Hyperlink" xfId="10777" builtinId="9" hidden="1"/>
    <cellStyle name="Followed Hyperlink" xfId="10779" builtinId="9" hidden="1"/>
    <cellStyle name="Followed Hyperlink" xfId="10781" builtinId="9" hidden="1"/>
    <cellStyle name="Followed Hyperlink" xfId="10783" builtinId="9" hidden="1"/>
    <cellStyle name="Followed Hyperlink" xfId="10785" builtinId="9" hidden="1"/>
    <cellStyle name="Followed Hyperlink" xfId="10787" builtinId="9" hidden="1"/>
    <cellStyle name="Followed Hyperlink" xfId="10789" builtinId="9" hidden="1"/>
    <cellStyle name="Followed Hyperlink" xfId="10791" builtinId="9" hidden="1"/>
    <cellStyle name="Followed Hyperlink" xfId="10793" builtinId="9" hidden="1"/>
    <cellStyle name="Followed Hyperlink" xfId="10795" builtinId="9" hidden="1"/>
    <cellStyle name="Followed Hyperlink" xfId="10797" builtinId="9" hidden="1"/>
    <cellStyle name="Followed Hyperlink" xfId="10799" builtinId="9" hidden="1"/>
    <cellStyle name="Followed Hyperlink" xfId="10801" builtinId="9" hidden="1"/>
    <cellStyle name="Followed Hyperlink" xfId="10803" builtinId="9" hidden="1"/>
    <cellStyle name="Followed Hyperlink" xfId="10805" builtinId="9" hidden="1"/>
    <cellStyle name="Followed Hyperlink" xfId="10807" builtinId="9" hidden="1"/>
    <cellStyle name="Followed Hyperlink" xfId="10809" builtinId="9" hidden="1"/>
    <cellStyle name="Followed Hyperlink" xfId="10811" builtinId="9" hidden="1"/>
    <cellStyle name="Followed Hyperlink" xfId="10813" builtinId="9" hidden="1"/>
    <cellStyle name="Followed Hyperlink" xfId="10815" builtinId="9" hidden="1"/>
    <cellStyle name="Followed Hyperlink" xfId="10817" builtinId="9" hidden="1"/>
    <cellStyle name="Followed Hyperlink" xfId="10819" builtinId="9" hidden="1"/>
    <cellStyle name="Followed Hyperlink" xfId="10821" builtinId="9" hidden="1"/>
    <cellStyle name="Followed Hyperlink" xfId="10823" builtinId="9" hidden="1"/>
    <cellStyle name="Followed Hyperlink" xfId="10825" builtinId="9" hidden="1"/>
    <cellStyle name="Followed Hyperlink" xfId="10827" builtinId="9" hidden="1"/>
    <cellStyle name="Followed Hyperlink" xfId="10829" builtinId="9" hidden="1"/>
    <cellStyle name="Followed Hyperlink" xfId="10831" builtinId="9" hidden="1"/>
    <cellStyle name="Followed Hyperlink" xfId="10833" builtinId="9" hidden="1"/>
    <cellStyle name="Followed Hyperlink" xfId="10835" builtinId="9" hidden="1"/>
    <cellStyle name="Followed Hyperlink" xfId="10837" builtinId="9" hidden="1"/>
    <cellStyle name="Followed Hyperlink" xfId="10839" builtinId="9" hidden="1"/>
    <cellStyle name="Followed Hyperlink" xfId="10841" builtinId="9" hidden="1"/>
    <cellStyle name="Followed Hyperlink" xfId="10843" builtinId="9" hidden="1"/>
    <cellStyle name="Followed Hyperlink" xfId="10845" builtinId="9" hidden="1"/>
    <cellStyle name="Followed Hyperlink" xfId="10847" builtinId="9" hidden="1"/>
    <cellStyle name="Followed Hyperlink" xfId="10849" builtinId="9" hidden="1"/>
    <cellStyle name="Followed Hyperlink" xfId="10851" builtinId="9" hidden="1"/>
    <cellStyle name="Followed Hyperlink" xfId="10853" builtinId="9" hidden="1"/>
    <cellStyle name="Followed Hyperlink" xfId="10855" builtinId="9" hidden="1"/>
    <cellStyle name="Followed Hyperlink" xfId="10857" builtinId="9" hidden="1"/>
    <cellStyle name="Followed Hyperlink" xfId="10859" builtinId="9" hidden="1"/>
    <cellStyle name="Followed Hyperlink" xfId="10861" builtinId="9" hidden="1"/>
    <cellStyle name="Followed Hyperlink" xfId="10863" builtinId="9" hidden="1"/>
    <cellStyle name="Followed Hyperlink" xfId="10865" builtinId="9" hidden="1"/>
    <cellStyle name="Followed Hyperlink" xfId="10867" builtinId="9" hidden="1"/>
    <cellStyle name="Followed Hyperlink" xfId="10869" builtinId="9" hidden="1"/>
    <cellStyle name="Followed Hyperlink" xfId="10871" builtinId="9" hidden="1"/>
    <cellStyle name="Followed Hyperlink" xfId="10873" builtinId="9" hidden="1"/>
    <cellStyle name="Followed Hyperlink" xfId="10875" builtinId="9" hidden="1"/>
    <cellStyle name="Followed Hyperlink" xfId="10877" builtinId="9" hidden="1"/>
    <cellStyle name="Followed Hyperlink" xfId="10879" builtinId="9" hidden="1"/>
    <cellStyle name="Followed Hyperlink" xfId="10881" builtinId="9" hidden="1"/>
    <cellStyle name="Followed Hyperlink" xfId="10883" builtinId="9" hidden="1"/>
    <cellStyle name="Followed Hyperlink" xfId="10885" builtinId="9" hidden="1"/>
    <cellStyle name="Followed Hyperlink" xfId="10887" builtinId="9" hidden="1"/>
    <cellStyle name="Followed Hyperlink" xfId="10889" builtinId="9" hidden="1"/>
    <cellStyle name="Followed Hyperlink" xfId="10891" builtinId="9" hidden="1"/>
    <cellStyle name="Followed Hyperlink" xfId="10893" builtinId="9" hidden="1"/>
    <cellStyle name="Followed Hyperlink" xfId="10895" builtinId="9" hidden="1"/>
    <cellStyle name="Followed Hyperlink" xfId="10897" builtinId="9" hidden="1"/>
    <cellStyle name="Followed Hyperlink" xfId="10899" builtinId="9" hidden="1"/>
    <cellStyle name="Followed Hyperlink" xfId="10901" builtinId="9" hidden="1"/>
    <cellStyle name="Followed Hyperlink" xfId="10903" builtinId="9" hidden="1"/>
    <cellStyle name="Followed Hyperlink" xfId="10905" builtinId="9" hidden="1"/>
    <cellStyle name="Followed Hyperlink" xfId="10907" builtinId="9" hidden="1"/>
    <cellStyle name="Followed Hyperlink" xfId="10909" builtinId="9" hidden="1"/>
    <cellStyle name="Followed Hyperlink" xfId="10911" builtinId="9" hidden="1"/>
    <cellStyle name="Followed Hyperlink" xfId="10913" builtinId="9" hidden="1"/>
    <cellStyle name="Followed Hyperlink" xfId="10915" builtinId="9" hidden="1"/>
    <cellStyle name="Followed Hyperlink" xfId="10917" builtinId="9" hidden="1"/>
    <cellStyle name="Followed Hyperlink" xfId="10919" builtinId="9" hidden="1"/>
    <cellStyle name="Followed Hyperlink" xfId="10921" builtinId="9" hidden="1"/>
    <cellStyle name="Followed Hyperlink" xfId="10923" builtinId="9" hidden="1"/>
    <cellStyle name="Followed Hyperlink" xfId="10925" builtinId="9" hidden="1"/>
    <cellStyle name="Followed Hyperlink" xfId="10927" builtinId="9" hidden="1"/>
    <cellStyle name="Followed Hyperlink" xfId="10929" builtinId="9" hidden="1"/>
    <cellStyle name="Followed Hyperlink" xfId="10931" builtinId="9" hidden="1"/>
    <cellStyle name="Followed Hyperlink" xfId="10933" builtinId="9" hidden="1"/>
    <cellStyle name="Followed Hyperlink" xfId="10935" builtinId="9" hidden="1"/>
    <cellStyle name="Followed Hyperlink" xfId="10937" builtinId="9" hidden="1"/>
    <cellStyle name="Followed Hyperlink" xfId="10939" builtinId="9" hidden="1"/>
    <cellStyle name="Followed Hyperlink" xfId="10941" builtinId="9" hidden="1"/>
    <cellStyle name="Followed Hyperlink" xfId="10943" builtinId="9" hidden="1"/>
    <cellStyle name="Followed Hyperlink" xfId="10945" builtinId="9" hidden="1"/>
    <cellStyle name="Followed Hyperlink" xfId="10947" builtinId="9" hidden="1"/>
    <cellStyle name="Followed Hyperlink" xfId="10949" builtinId="9" hidden="1"/>
    <cellStyle name="Followed Hyperlink" xfId="10951" builtinId="9" hidden="1"/>
    <cellStyle name="Followed Hyperlink" xfId="10953" builtinId="9" hidden="1"/>
    <cellStyle name="Followed Hyperlink" xfId="10955" builtinId="9" hidden="1"/>
    <cellStyle name="Followed Hyperlink" xfId="10957" builtinId="9" hidden="1"/>
    <cellStyle name="Followed Hyperlink" xfId="10959" builtinId="9" hidden="1"/>
    <cellStyle name="Followed Hyperlink" xfId="10961" builtinId="9" hidden="1"/>
    <cellStyle name="Followed Hyperlink" xfId="10963" builtinId="9" hidden="1"/>
    <cellStyle name="Followed Hyperlink" xfId="10965" builtinId="9" hidden="1"/>
    <cellStyle name="Followed Hyperlink" xfId="10967" builtinId="9" hidden="1"/>
    <cellStyle name="Followed Hyperlink" xfId="10969" builtinId="9" hidden="1"/>
    <cellStyle name="Followed Hyperlink" xfId="10971" builtinId="9" hidden="1"/>
    <cellStyle name="Followed Hyperlink" xfId="10973" builtinId="9" hidden="1"/>
    <cellStyle name="Followed Hyperlink" xfId="10975" builtinId="9" hidden="1"/>
    <cellStyle name="Followed Hyperlink" xfId="10977" builtinId="9" hidden="1"/>
    <cellStyle name="Followed Hyperlink" xfId="10979" builtinId="9" hidden="1"/>
    <cellStyle name="Followed Hyperlink" xfId="10981" builtinId="9" hidden="1"/>
    <cellStyle name="Followed Hyperlink" xfId="10983" builtinId="9" hidden="1"/>
    <cellStyle name="Followed Hyperlink" xfId="10985" builtinId="9" hidden="1"/>
    <cellStyle name="Followed Hyperlink" xfId="10987" builtinId="9" hidden="1"/>
    <cellStyle name="Followed Hyperlink" xfId="10989" builtinId="9" hidden="1"/>
    <cellStyle name="Followed Hyperlink" xfId="10991" builtinId="9" hidden="1"/>
    <cellStyle name="Followed Hyperlink" xfId="10993" builtinId="9" hidden="1"/>
    <cellStyle name="Followed Hyperlink" xfId="10995" builtinId="9" hidden="1"/>
    <cellStyle name="Followed Hyperlink" xfId="10997" builtinId="9" hidden="1"/>
    <cellStyle name="Followed Hyperlink" xfId="10999" builtinId="9" hidden="1"/>
    <cellStyle name="Followed Hyperlink" xfId="11001" builtinId="9" hidden="1"/>
    <cellStyle name="Followed Hyperlink" xfId="11003" builtinId="9" hidden="1"/>
    <cellStyle name="Followed Hyperlink" xfId="11005" builtinId="9" hidden="1"/>
    <cellStyle name="Followed Hyperlink" xfId="11007" builtinId="9" hidden="1"/>
    <cellStyle name="Followed Hyperlink" xfId="11009" builtinId="9" hidden="1"/>
    <cellStyle name="Followed Hyperlink" xfId="11011" builtinId="9" hidden="1"/>
    <cellStyle name="Followed Hyperlink" xfId="11013" builtinId="9" hidden="1"/>
    <cellStyle name="Followed Hyperlink" xfId="11015" builtinId="9" hidden="1"/>
    <cellStyle name="Followed Hyperlink" xfId="11017" builtinId="9" hidden="1"/>
    <cellStyle name="Followed Hyperlink" xfId="11019" builtinId="9" hidden="1"/>
    <cellStyle name="Followed Hyperlink" xfId="11021" builtinId="9" hidden="1"/>
    <cellStyle name="Followed Hyperlink" xfId="11023" builtinId="9" hidden="1"/>
    <cellStyle name="Followed Hyperlink" xfId="11025" builtinId="9" hidden="1"/>
    <cellStyle name="Followed Hyperlink" xfId="11027" builtinId="9" hidden="1"/>
    <cellStyle name="Followed Hyperlink" xfId="11029" builtinId="9" hidden="1"/>
    <cellStyle name="Followed Hyperlink" xfId="11031" builtinId="9" hidden="1"/>
    <cellStyle name="Followed Hyperlink" xfId="11033" builtinId="9" hidden="1"/>
    <cellStyle name="Followed Hyperlink" xfId="11035" builtinId="9" hidden="1"/>
    <cellStyle name="Followed Hyperlink" xfId="11037" builtinId="9" hidden="1"/>
    <cellStyle name="Followed Hyperlink" xfId="11039" builtinId="9" hidden="1"/>
    <cellStyle name="Followed Hyperlink" xfId="11041" builtinId="9" hidden="1"/>
    <cellStyle name="Followed Hyperlink" xfId="11043" builtinId="9" hidden="1"/>
    <cellStyle name="Followed Hyperlink" xfId="11045" builtinId="9" hidden="1"/>
    <cellStyle name="Followed Hyperlink" xfId="11047" builtinId="9" hidden="1"/>
    <cellStyle name="Followed Hyperlink" xfId="11049" builtinId="9" hidden="1"/>
    <cellStyle name="Followed Hyperlink" xfId="11051" builtinId="9" hidden="1"/>
    <cellStyle name="Followed Hyperlink" xfId="11053" builtinId="9" hidden="1"/>
    <cellStyle name="Followed Hyperlink" xfId="11055" builtinId="9" hidden="1"/>
    <cellStyle name="Followed Hyperlink" xfId="11057" builtinId="9" hidden="1"/>
    <cellStyle name="Followed Hyperlink" xfId="11059" builtinId="9" hidden="1"/>
    <cellStyle name="Followed Hyperlink" xfId="11061" builtinId="9" hidden="1"/>
    <cellStyle name="Followed Hyperlink" xfId="11063" builtinId="9" hidden="1"/>
    <cellStyle name="Followed Hyperlink" xfId="11065" builtinId="9" hidden="1"/>
    <cellStyle name="Followed Hyperlink" xfId="11067" builtinId="9" hidden="1"/>
    <cellStyle name="Followed Hyperlink" xfId="11069" builtinId="9" hidden="1"/>
    <cellStyle name="Followed Hyperlink" xfId="11071" builtinId="9" hidden="1"/>
    <cellStyle name="Followed Hyperlink" xfId="11073" builtinId="9" hidden="1"/>
    <cellStyle name="Followed Hyperlink" xfId="11075" builtinId="9" hidden="1"/>
    <cellStyle name="Followed Hyperlink" xfId="11077" builtinId="9" hidden="1"/>
    <cellStyle name="Followed Hyperlink" xfId="11083" builtinId="9" hidden="1"/>
    <cellStyle name="Followed Hyperlink" xfId="11085" builtinId="9" hidden="1"/>
    <cellStyle name="Followed Hyperlink" xfId="11087" builtinId="9" hidden="1"/>
    <cellStyle name="Followed Hyperlink" xfId="11089" builtinId="9" hidden="1"/>
    <cellStyle name="Followed Hyperlink" xfId="11091" builtinId="9" hidden="1"/>
    <cellStyle name="Followed Hyperlink" xfId="11093" builtinId="9" hidden="1"/>
    <cellStyle name="Followed Hyperlink" xfId="1109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Hyperlink" xfId="754" builtinId="8" hidden="1"/>
    <cellStyle name="Hyperlink" xfId="756" builtinId="8" hidden="1"/>
    <cellStyle name="Hyperlink" xfId="758" builtinId="8" hidden="1"/>
    <cellStyle name="Hyperlink" xfId="760" builtinId="8" hidden="1"/>
    <cellStyle name="Hyperlink" xfId="762" builtinId="8" hidden="1"/>
    <cellStyle name="Hyperlink" xfId="764" builtinId="8" hidden="1"/>
    <cellStyle name="Hyperlink" xfId="766" builtinId="8" hidden="1"/>
    <cellStyle name="Hyperlink" xfId="768" builtinId="8" hidden="1"/>
    <cellStyle name="Hyperlink" xfId="770" builtinId="8" hidden="1"/>
    <cellStyle name="Hyperlink" xfId="772" builtinId="8" hidden="1"/>
    <cellStyle name="Hyperlink" xfId="774" builtinId="8" hidden="1"/>
    <cellStyle name="Hyperlink" xfId="776" builtinId="8" hidden="1"/>
    <cellStyle name="Hyperlink" xfId="778" builtinId="8" hidden="1"/>
    <cellStyle name="Hyperlink" xfId="780" builtinId="8" hidden="1"/>
    <cellStyle name="Hyperlink" xfId="782" builtinId="8" hidden="1"/>
    <cellStyle name="Hyperlink" xfId="784" builtinId="8" hidden="1"/>
    <cellStyle name="Hyperlink" xfId="786" builtinId="8" hidden="1"/>
    <cellStyle name="Hyperlink" xfId="788" builtinId="8" hidden="1"/>
    <cellStyle name="Hyperlink" xfId="790" builtinId="8" hidden="1"/>
    <cellStyle name="Hyperlink" xfId="792" builtinId="8" hidden="1"/>
    <cellStyle name="Hyperlink" xfId="794" builtinId="8" hidden="1"/>
    <cellStyle name="Hyperlink" xfId="796" builtinId="8" hidden="1"/>
    <cellStyle name="Hyperlink" xfId="798" builtinId="8" hidden="1"/>
    <cellStyle name="Hyperlink" xfId="800" builtinId="8" hidden="1"/>
    <cellStyle name="Hyperlink" xfId="802" builtinId="8" hidden="1"/>
    <cellStyle name="Hyperlink" xfId="804" builtinId="8" hidden="1"/>
    <cellStyle name="Hyperlink" xfId="806" builtinId="8" hidden="1"/>
    <cellStyle name="Hyperlink" xfId="808" builtinId="8" hidden="1"/>
    <cellStyle name="Hyperlink" xfId="810" builtinId="8" hidden="1"/>
    <cellStyle name="Hyperlink" xfId="812" builtinId="8" hidden="1"/>
    <cellStyle name="Hyperlink" xfId="814" builtinId="8" hidden="1"/>
    <cellStyle name="Hyperlink" xfId="816" builtinId="8" hidden="1"/>
    <cellStyle name="Hyperlink" xfId="818" builtinId="8" hidden="1"/>
    <cellStyle name="Hyperlink" xfId="820" builtinId="8" hidden="1"/>
    <cellStyle name="Hyperlink" xfId="822" builtinId="8" hidden="1"/>
    <cellStyle name="Hyperlink" xfId="824" builtinId="8" hidden="1"/>
    <cellStyle name="Hyperlink" xfId="826" builtinId="8" hidden="1"/>
    <cellStyle name="Hyperlink" xfId="828" builtinId="8" hidden="1"/>
    <cellStyle name="Hyperlink" xfId="830" builtinId="8" hidden="1"/>
    <cellStyle name="Hyperlink" xfId="832" builtinId="8" hidden="1"/>
    <cellStyle name="Hyperlink" xfId="834" builtinId="8" hidden="1"/>
    <cellStyle name="Hyperlink" xfId="836" builtinId="8" hidden="1"/>
    <cellStyle name="Hyperlink" xfId="838" builtinId="8" hidden="1"/>
    <cellStyle name="Hyperlink" xfId="840" builtinId="8" hidden="1"/>
    <cellStyle name="Hyperlink" xfId="842" builtinId="8" hidden="1"/>
    <cellStyle name="Hyperlink" xfId="844" builtinId="8" hidden="1"/>
    <cellStyle name="Hyperlink" xfId="846" builtinId="8" hidden="1"/>
    <cellStyle name="Hyperlink" xfId="848" builtinId="8" hidden="1"/>
    <cellStyle name="Hyperlink" xfId="850" builtinId="8" hidden="1"/>
    <cellStyle name="Hyperlink" xfId="852" builtinId="8" hidden="1"/>
    <cellStyle name="Hyperlink" xfId="854" builtinId="8" hidden="1"/>
    <cellStyle name="Hyperlink" xfId="856" builtinId="8" hidden="1"/>
    <cellStyle name="Hyperlink" xfId="858" builtinId="8" hidden="1"/>
    <cellStyle name="Hyperlink" xfId="860" builtinId="8" hidden="1"/>
    <cellStyle name="Hyperlink" xfId="862" builtinId="8" hidden="1"/>
    <cellStyle name="Hyperlink" xfId="864" builtinId="8" hidden="1"/>
    <cellStyle name="Hyperlink" xfId="866" builtinId="8" hidden="1"/>
    <cellStyle name="Hyperlink" xfId="868" builtinId="8" hidden="1"/>
    <cellStyle name="Hyperlink" xfId="870" builtinId="8" hidden="1"/>
    <cellStyle name="Hyperlink" xfId="872" builtinId="8" hidden="1"/>
    <cellStyle name="Hyperlink" xfId="874" builtinId="8" hidden="1"/>
    <cellStyle name="Hyperlink" xfId="876" builtinId="8" hidden="1"/>
    <cellStyle name="Hyperlink" xfId="878" builtinId="8" hidden="1"/>
    <cellStyle name="Hyperlink" xfId="880" builtinId="8" hidden="1"/>
    <cellStyle name="Hyperlink" xfId="882" builtinId="8" hidden="1"/>
    <cellStyle name="Hyperlink" xfId="884" builtinId="8" hidden="1"/>
    <cellStyle name="Hyperlink" xfId="886" builtinId="8" hidden="1"/>
    <cellStyle name="Hyperlink" xfId="888" builtinId="8" hidden="1"/>
    <cellStyle name="Hyperlink" xfId="890" builtinId="8" hidden="1"/>
    <cellStyle name="Hyperlink" xfId="892" builtinId="8" hidden="1"/>
    <cellStyle name="Hyperlink" xfId="894" builtinId="8" hidden="1"/>
    <cellStyle name="Hyperlink" xfId="896" builtinId="8" hidden="1"/>
    <cellStyle name="Hyperlink" xfId="898" builtinId="8" hidden="1"/>
    <cellStyle name="Hyperlink" xfId="900" builtinId="8" hidden="1"/>
    <cellStyle name="Hyperlink" xfId="902" builtinId="8" hidden="1"/>
    <cellStyle name="Hyperlink" xfId="904" builtinId="8" hidden="1"/>
    <cellStyle name="Hyperlink" xfId="906" builtinId="8" hidden="1"/>
    <cellStyle name="Hyperlink" xfId="908" builtinId="8" hidden="1"/>
    <cellStyle name="Hyperlink" xfId="910" builtinId="8" hidden="1"/>
    <cellStyle name="Hyperlink" xfId="912" builtinId="8" hidden="1"/>
    <cellStyle name="Hyperlink" xfId="914" builtinId="8" hidden="1"/>
    <cellStyle name="Hyperlink" xfId="916" builtinId="8" hidden="1"/>
    <cellStyle name="Hyperlink" xfId="918" builtinId="8" hidden="1"/>
    <cellStyle name="Hyperlink" xfId="920" builtinId="8" hidden="1"/>
    <cellStyle name="Hyperlink" xfId="922" builtinId="8" hidden="1"/>
    <cellStyle name="Hyperlink" xfId="924" builtinId="8" hidden="1"/>
    <cellStyle name="Hyperlink" xfId="926" builtinId="8" hidden="1"/>
    <cellStyle name="Hyperlink" xfId="928" builtinId="8" hidden="1"/>
    <cellStyle name="Hyperlink" xfId="930" builtinId="8" hidden="1"/>
    <cellStyle name="Hyperlink" xfId="932" builtinId="8" hidden="1"/>
    <cellStyle name="Hyperlink" xfId="934" builtinId="8" hidden="1"/>
    <cellStyle name="Hyperlink" xfId="936" builtinId="8" hidden="1"/>
    <cellStyle name="Hyperlink" xfId="938" builtinId="8" hidden="1"/>
    <cellStyle name="Hyperlink" xfId="940" builtinId="8" hidden="1"/>
    <cellStyle name="Hyperlink" xfId="942" builtinId="8" hidden="1"/>
    <cellStyle name="Hyperlink" xfId="944" builtinId="8" hidden="1"/>
    <cellStyle name="Hyperlink" xfId="946" builtinId="8" hidden="1"/>
    <cellStyle name="Hyperlink" xfId="948" builtinId="8" hidden="1"/>
    <cellStyle name="Hyperlink" xfId="950" builtinId="8" hidden="1"/>
    <cellStyle name="Hyperlink" xfId="952" builtinId="8" hidden="1"/>
    <cellStyle name="Hyperlink" xfId="954" builtinId="8" hidden="1"/>
    <cellStyle name="Hyperlink" xfId="956" builtinId="8" hidden="1"/>
    <cellStyle name="Hyperlink" xfId="958" builtinId="8" hidden="1"/>
    <cellStyle name="Hyperlink" xfId="960" builtinId="8" hidden="1"/>
    <cellStyle name="Hyperlink" xfId="962" builtinId="8" hidden="1"/>
    <cellStyle name="Hyperlink" xfId="964" builtinId="8" hidden="1"/>
    <cellStyle name="Hyperlink" xfId="966" builtinId="8" hidden="1"/>
    <cellStyle name="Hyperlink" xfId="968" builtinId="8" hidden="1"/>
    <cellStyle name="Hyperlink" xfId="970" builtinId="8" hidden="1"/>
    <cellStyle name="Hyperlink" xfId="972" builtinId="8" hidden="1"/>
    <cellStyle name="Hyperlink" xfId="974" builtinId="8" hidden="1"/>
    <cellStyle name="Hyperlink" xfId="976" builtinId="8" hidden="1"/>
    <cellStyle name="Hyperlink" xfId="978" builtinId="8" hidden="1"/>
    <cellStyle name="Hyperlink" xfId="980" builtinId="8" hidden="1"/>
    <cellStyle name="Hyperlink" xfId="982" builtinId="8" hidden="1"/>
    <cellStyle name="Hyperlink" xfId="984" builtinId="8" hidden="1"/>
    <cellStyle name="Hyperlink" xfId="986" builtinId="8" hidden="1"/>
    <cellStyle name="Hyperlink" xfId="988" builtinId="8" hidden="1"/>
    <cellStyle name="Hyperlink" xfId="990" builtinId="8" hidden="1"/>
    <cellStyle name="Hyperlink" xfId="992" builtinId="8" hidden="1"/>
    <cellStyle name="Hyperlink" xfId="994" builtinId="8" hidden="1"/>
    <cellStyle name="Hyperlink" xfId="996" builtinId="8" hidden="1"/>
    <cellStyle name="Hyperlink" xfId="998" builtinId="8" hidden="1"/>
    <cellStyle name="Hyperlink" xfId="1000" builtinId="8" hidden="1"/>
    <cellStyle name="Hyperlink" xfId="1002" builtinId="8" hidden="1"/>
    <cellStyle name="Hyperlink" xfId="1004" builtinId="8" hidden="1"/>
    <cellStyle name="Hyperlink" xfId="1006" builtinId="8" hidden="1"/>
    <cellStyle name="Hyperlink" xfId="1008" builtinId="8" hidden="1"/>
    <cellStyle name="Hyperlink" xfId="1010" builtinId="8" hidden="1"/>
    <cellStyle name="Hyperlink" xfId="1012" builtinId="8" hidden="1"/>
    <cellStyle name="Hyperlink" xfId="1014" builtinId="8" hidden="1"/>
    <cellStyle name="Hyperlink" xfId="1016" builtinId="8" hidden="1"/>
    <cellStyle name="Hyperlink" xfId="1018" builtinId="8" hidden="1"/>
    <cellStyle name="Hyperlink" xfId="1020" builtinId="8" hidden="1"/>
    <cellStyle name="Hyperlink" xfId="1022" builtinId="8" hidden="1"/>
    <cellStyle name="Hyperlink" xfId="1024" builtinId="8" hidden="1"/>
    <cellStyle name="Hyperlink" xfId="1026" builtinId="8" hidden="1"/>
    <cellStyle name="Hyperlink" xfId="1028" builtinId="8" hidden="1"/>
    <cellStyle name="Hyperlink" xfId="1030" builtinId="8" hidden="1"/>
    <cellStyle name="Hyperlink" xfId="1032" builtinId="8" hidden="1"/>
    <cellStyle name="Hyperlink" xfId="1034" builtinId="8" hidden="1"/>
    <cellStyle name="Hyperlink" xfId="1036" builtinId="8" hidden="1"/>
    <cellStyle name="Hyperlink" xfId="1038" builtinId="8" hidden="1"/>
    <cellStyle name="Hyperlink" xfId="1040" builtinId="8" hidden="1"/>
    <cellStyle name="Hyperlink" xfId="1042" builtinId="8" hidden="1"/>
    <cellStyle name="Hyperlink" xfId="1044" builtinId="8" hidden="1"/>
    <cellStyle name="Hyperlink" xfId="1046" builtinId="8" hidden="1"/>
    <cellStyle name="Hyperlink" xfId="1048" builtinId="8" hidden="1"/>
    <cellStyle name="Hyperlink" xfId="1050" builtinId="8" hidden="1"/>
    <cellStyle name="Hyperlink" xfId="1052" builtinId="8" hidden="1"/>
    <cellStyle name="Hyperlink" xfId="1054" builtinId="8" hidden="1"/>
    <cellStyle name="Hyperlink" xfId="1056" builtinId="8" hidden="1"/>
    <cellStyle name="Hyperlink" xfId="1058" builtinId="8" hidden="1"/>
    <cellStyle name="Hyperlink" xfId="1060" builtinId="8" hidden="1"/>
    <cellStyle name="Hyperlink" xfId="1062" builtinId="8" hidden="1"/>
    <cellStyle name="Hyperlink" xfId="1064" builtinId="8" hidden="1"/>
    <cellStyle name="Hyperlink" xfId="1066" builtinId="8" hidden="1"/>
    <cellStyle name="Hyperlink" xfId="1068" builtinId="8" hidden="1"/>
    <cellStyle name="Hyperlink" xfId="1070" builtinId="8" hidden="1"/>
    <cellStyle name="Hyperlink" xfId="1072" builtinId="8" hidden="1"/>
    <cellStyle name="Hyperlink" xfId="1074" builtinId="8" hidden="1"/>
    <cellStyle name="Hyperlink" xfId="1076" builtinId="8" hidden="1"/>
    <cellStyle name="Hyperlink" xfId="1078" builtinId="8" hidden="1"/>
    <cellStyle name="Hyperlink" xfId="1080" builtinId="8" hidden="1"/>
    <cellStyle name="Hyperlink" xfId="1082" builtinId="8" hidden="1"/>
    <cellStyle name="Hyperlink" xfId="1084" builtinId="8" hidden="1"/>
    <cellStyle name="Hyperlink" xfId="1086" builtinId="8" hidden="1"/>
    <cellStyle name="Hyperlink" xfId="1088" builtinId="8" hidden="1"/>
    <cellStyle name="Hyperlink" xfId="1090" builtinId="8" hidden="1"/>
    <cellStyle name="Hyperlink" xfId="1092" builtinId="8" hidden="1"/>
    <cellStyle name="Hyperlink" xfId="1094" builtinId="8" hidden="1"/>
    <cellStyle name="Hyperlink" xfId="1096" builtinId="8" hidden="1"/>
    <cellStyle name="Hyperlink" xfId="1098" builtinId="8" hidden="1"/>
    <cellStyle name="Hyperlink" xfId="1100" builtinId="8" hidden="1"/>
    <cellStyle name="Hyperlink" xfId="1102" builtinId="8" hidden="1"/>
    <cellStyle name="Hyperlink" xfId="1104" builtinId="8" hidden="1"/>
    <cellStyle name="Hyperlink" xfId="1106" builtinId="8" hidden="1"/>
    <cellStyle name="Hyperlink" xfId="1108" builtinId="8" hidden="1"/>
    <cellStyle name="Hyperlink" xfId="1110" builtinId="8" hidden="1"/>
    <cellStyle name="Hyperlink" xfId="1112" builtinId="8" hidden="1"/>
    <cellStyle name="Hyperlink" xfId="1114" builtinId="8" hidden="1"/>
    <cellStyle name="Hyperlink" xfId="1116" builtinId="8" hidden="1"/>
    <cellStyle name="Hyperlink" xfId="1118" builtinId="8" hidden="1"/>
    <cellStyle name="Hyperlink" xfId="1120" builtinId="8" hidden="1"/>
    <cellStyle name="Hyperlink" xfId="1122" builtinId="8" hidden="1"/>
    <cellStyle name="Hyperlink" xfId="1124" builtinId="8" hidden="1"/>
    <cellStyle name="Hyperlink" xfId="1126" builtinId="8" hidden="1"/>
    <cellStyle name="Hyperlink" xfId="1128" builtinId="8" hidden="1"/>
    <cellStyle name="Hyperlink" xfId="1130" builtinId="8" hidden="1"/>
    <cellStyle name="Hyperlink" xfId="1132" builtinId="8" hidden="1"/>
    <cellStyle name="Hyperlink" xfId="1134" builtinId="8" hidden="1"/>
    <cellStyle name="Hyperlink" xfId="1136" builtinId="8" hidden="1"/>
    <cellStyle name="Hyperlink" xfId="1138" builtinId="8" hidden="1"/>
    <cellStyle name="Hyperlink" xfId="1140" builtinId="8" hidden="1"/>
    <cellStyle name="Hyperlink" xfId="1142" builtinId="8" hidden="1"/>
    <cellStyle name="Hyperlink" xfId="1144" builtinId="8" hidden="1"/>
    <cellStyle name="Hyperlink" xfId="1146" builtinId="8" hidden="1"/>
    <cellStyle name="Hyperlink" xfId="1148" builtinId="8" hidden="1"/>
    <cellStyle name="Hyperlink" xfId="1150" builtinId="8" hidden="1"/>
    <cellStyle name="Hyperlink" xfId="1152" builtinId="8" hidden="1"/>
    <cellStyle name="Hyperlink" xfId="1154" builtinId="8" hidden="1"/>
    <cellStyle name="Hyperlink" xfId="1156" builtinId="8" hidden="1"/>
    <cellStyle name="Hyperlink" xfId="1158" builtinId="8" hidden="1"/>
    <cellStyle name="Hyperlink" xfId="1160" builtinId="8" hidden="1"/>
    <cellStyle name="Hyperlink" xfId="1162" builtinId="8" hidden="1"/>
    <cellStyle name="Hyperlink" xfId="1164" builtinId="8" hidden="1"/>
    <cellStyle name="Hyperlink" xfId="1166" builtinId="8" hidden="1"/>
    <cellStyle name="Hyperlink" xfId="1168" builtinId="8" hidden="1"/>
    <cellStyle name="Hyperlink" xfId="1170" builtinId="8" hidden="1"/>
    <cellStyle name="Hyperlink" xfId="1172" builtinId="8" hidden="1"/>
    <cellStyle name="Hyperlink" xfId="1174" builtinId="8" hidden="1"/>
    <cellStyle name="Hyperlink" xfId="1176" builtinId="8" hidden="1"/>
    <cellStyle name="Hyperlink" xfId="1178" builtinId="8" hidden="1"/>
    <cellStyle name="Hyperlink" xfId="1180" builtinId="8" hidden="1"/>
    <cellStyle name="Hyperlink" xfId="1182" builtinId="8" hidden="1"/>
    <cellStyle name="Hyperlink" xfId="1184" builtinId="8" hidden="1"/>
    <cellStyle name="Hyperlink" xfId="1186" builtinId="8" hidden="1"/>
    <cellStyle name="Hyperlink" xfId="1188" builtinId="8" hidden="1"/>
    <cellStyle name="Hyperlink" xfId="1190" builtinId="8" hidden="1"/>
    <cellStyle name="Hyperlink" xfId="1192" builtinId="8" hidden="1"/>
    <cellStyle name="Hyperlink" xfId="1194" builtinId="8" hidden="1"/>
    <cellStyle name="Hyperlink" xfId="1196" builtinId="8" hidden="1"/>
    <cellStyle name="Hyperlink" xfId="1198" builtinId="8" hidden="1"/>
    <cellStyle name="Hyperlink" xfId="1200" builtinId="8" hidden="1"/>
    <cellStyle name="Hyperlink" xfId="1202" builtinId="8" hidden="1"/>
    <cellStyle name="Hyperlink" xfId="1204" builtinId="8" hidden="1"/>
    <cellStyle name="Hyperlink" xfId="1206" builtinId="8" hidden="1"/>
    <cellStyle name="Hyperlink" xfId="1208" builtinId="8" hidden="1"/>
    <cellStyle name="Hyperlink" xfId="1210" builtinId="8" hidden="1"/>
    <cellStyle name="Hyperlink" xfId="1212" builtinId="8" hidden="1"/>
    <cellStyle name="Hyperlink" xfId="1214" builtinId="8" hidden="1"/>
    <cellStyle name="Hyperlink" xfId="1216" builtinId="8" hidden="1"/>
    <cellStyle name="Hyperlink" xfId="1218" builtinId="8" hidden="1"/>
    <cellStyle name="Hyperlink" xfId="1220" builtinId="8" hidden="1"/>
    <cellStyle name="Hyperlink" xfId="1222" builtinId="8" hidden="1"/>
    <cellStyle name="Hyperlink" xfId="1224" builtinId="8" hidden="1"/>
    <cellStyle name="Hyperlink" xfId="1226" builtinId="8" hidden="1"/>
    <cellStyle name="Hyperlink" xfId="1228" builtinId="8" hidden="1"/>
    <cellStyle name="Hyperlink" xfId="1230" builtinId="8" hidden="1"/>
    <cellStyle name="Hyperlink" xfId="1238" builtinId="8" hidden="1"/>
    <cellStyle name="Hyperlink" xfId="1240" builtinId="8" hidden="1"/>
    <cellStyle name="Hyperlink" xfId="1242" builtinId="8" hidden="1"/>
    <cellStyle name="Hyperlink" xfId="1244" builtinId="8" hidden="1"/>
    <cellStyle name="Hyperlink" xfId="1246" builtinId="8" hidden="1"/>
    <cellStyle name="Hyperlink" xfId="1248" builtinId="8" hidden="1"/>
    <cellStyle name="Hyperlink" xfId="1250" builtinId="8" hidden="1"/>
    <cellStyle name="Hyperlink" xfId="1252" builtinId="8" hidden="1"/>
    <cellStyle name="Hyperlink" xfId="1254" builtinId="8" hidden="1"/>
    <cellStyle name="Hyperlink" xfId="1256" builtinId="8" hidden="1"/>
    <cellStyle name="Hyperlink" xfId="1258" builtinId="8" hidden="1"/>
    <cellStyle name="Hyperlink" xfId="1260" builtinId="8" hidden="1"/>
    <cellStyle name="Hyperlink" xfId="1262" builtinId="8" hidden="1"/>
    <cellStyle name="Hyperlink" xfId="1264" builtinId="8" hidden="1"/>
    <cellStyle name="Hyperlink" xfId="1266" builtinId="8" hidden="1"/>
    <cellStyle name="Hyperlink" xfId="1268" builtinId="8" hidden="1"/>
    <cellStyle name="Hyperlink" xfId="1270" builtinId="8" hidden="1"/>
    <cellStyle name="Hyperlink" xfId="1272" builtinId="8" hidden="1"/>
    <cellStyle name="Hyperlink" xfId="1274" builtinId="8" hidden="1"/>
    <cellStyle name="Hyperlink" xfId="1276" builtinId="8" hidden="1"/>
    <cellStyle name="Hyperlink" xfId="1278" builtinId="8" hidden="1"/>
    <cellStyle name="Hyperlink" xfId="1280" builtinId="8" hidden="1"/>
    <cellStyle name="Hyperlink" xfId="1282" builtinId="8" hidden="1"/>
    <cellStyle name="Hyperlink" xfId="1284" builtinId="8" hidden="1"/>
    <cellStyle name="Hyperlink" xfId="1286" builtinId="8" hidden="1"/>
    <cellStyle name="Hyperlink" xfId="1288" builtinId="8" hidden="1"/>
    <cellStyle name="Hyperlink" xfId="1290" builtinId="8" hidden="1"/>
    <cellStyle name="Hyperlink" xfId="1292" builtinId="8" hidden="1"/>
    <cellStyle name="Hyperlink" xfId="1294" builtinId="8" hidden="1"/>
    <cellStyle name="Hyperlink" xfId="1296" builtinId="8" hidden="1"/>
    <cellStyle name="Hyperlink" xfId="1298" builtinId="8" hidden="1"/>
    <cellStyle name="Hyperlink" xfId="1300" builtinId="8" hidden="1"/>
    <cellStyle name="Hyperlink" xfId="1302" builtinId="8" hidden="1"/>
    <cellStyle name="Hyperlink" xfId="1304" builtinId="8" hidden="1"/>
    <cellStyle name="Hyperlink" xfId="1306" builtinId="8" hidden="1"/>
    <cellStyle name="Hyperlink" xfId="1308" builtinId="8" hidden="1"/>
    <cellStyle name="Hyperlink" xfId="1310" builtinId="8" hidden="1"/>
    <cellStyle name="Hyperlink" xfId="1312" builtinId="8" hidden="1"/>
    <cellStyle name="Hyperlink" xfId="1314" builtinId="8" hidden="1"/>
    <cellStyle name="Hyperlink" xfId="1316" builtinId="8" hidden="1"/>
    <cellStyle name="Hyperlink" xfId="1318" builtinId="8" hidden="1"/>
    <cellStyle name="Hyperlink" xfId="1320" builtinId="8" hidden="1"/>
    <cellStyle name="Hyperlink" xfId="1322" builtinId="8" hidden="1"/>
    <cellStyle name="Hyperlink" xfId="1324" builtinId="8" hidden="1"/>
    <cellStyle name="Hyperlink" xfId="1326" builtinId="8" hidden="1"/>
    <cellStyle name="Hyperlink" xfId="1328" builtinId="8" hidden="1"/>
    <cellStyle name="Hyperlink" xfId="1330" builtinId="8" hidden="1"/>
    <cellStyle name="Hyperlink" xfId="1332" builtinId="8" hidden="1"/>
    <cellStyle name="Hyperlink" xfId="1334" builtinId="8" hidden="1"/>
    <cellStyle name="Hyperlink" xfId="1336" builtinId="8" hidden="1"/>
    <cellStyle name="Hyperlink" xfId="1338" builtinId="8" hidden="1"/>
    <cellStyle name="Hyperlink" xfId="1340" builtinId="8" hidden="1"/>
    <cellStyle name="Hyperlink" xfId="1342" builtinId="8" hidden="1"/>
    <cellStyle name="Hyperlink" xfId="1344" builtinId="8" hidden="1"/>
    <cellStyle name="Hyperlink" xfId="1346" builtinId="8" hidden="1"/>
    <cellStyle name="Hyperlink" xfId="1348" builtinId="8" hidden="1"/>
    <cellStyle name="Hyperlink" xfId="1350" builtinId="8" hidden="1"/>
    <cellStyle name="Hyperlink" xfId="1352" builtinId="8" hidden="1"/>
    <cellStyle name="Hyperlink" xfId="1354" builtinId="8" hidden="1"/>
    <cellStyle name="Hyperlink" xfId="1356" builtinId="8" hidden="1"/>
    <cellStyle name="Hyperlink" xfId="1358" builtinId="8" hidden="1"/>
    <cellStyle name="Hyperlink" xfId="1360" builtinId="8" hidden="1"/>
    <cellStyle name="Hyperlink" xfId="1362" builtinId="8" hidden="1"/>
    <cellStyle name="Hyperlink" xfId="1364" builtinId="8" hidden="1"/>
    <cellStyle name="Hyperlink" xfId="1366" builtinId="8" hidden="1"/>
    <cellStyle name="Hyperlink" xfId="1368" builtinId="8" hidden="1"/>
    <cellStyle name="Hyperlink" xfId="1370" builtinId="8" hidden="1"/>
    <cellStyle name="Hyperlink" xfId="1372" builtinId="8" hidden="1"/>
    <cellStyle name="Hyperlink" xfId="1374" builtinId="8" hidden="1"/>
    <cellStyle name="Hyperlink" xfId="1376" builtinId="8" hidden="1"/>
    <cellStyle name="Hyperlink" xfId="1378" builtinId="8" hidden="1"/>
    <cellStyle name="Hyperlink" xfId="1380" builtinId="8" hidden="1"/>
    <cellStyle name="Hyperlink" xfId="1382" builtinId="8" hidden="1"/>
    <cellStyle name="Hyperlink" xfId="1384" builtinId="8" hidden="1"/>
    <cellStyle name="Hyperlink" xfId="1386" builtinId="8" hidden="1"/>
    <cellStyle name="Hyperlink" xfId="1388" builtinId="8" hidden="1"/>
    <cellStyle name="Hyperlink" xfId="1390" builtinId="8" hidden="1"/>
    <cellStyle name="Hyperlink" xfId="1392" builtinId="8" hidden="1"/>
    <cellStyle name="Hyperlink" xfId="1394" builtinId="8" hidden="1"/>
    <cellStyle name="Hyperlink" xfId="1396" builtinId="8" hidden="1"/>
    <cellStyle name="Hyperlink" xfId="1398" builtinId="8" hidden="1"/>
    <cellStyle name="Hyperlink" xfId="1400" builtinId="8" hidden="1"/>
    <cellStyle name="Hyperlink" xfId="1402" builtinId="8" hidden="1"/>
    <cellStyle name="Hyperlink" xfId="1404" builtinId="8" hidden="1"/>
    <cellStyle name="Hyperlink" xfId="1406" builtinId="8" hidden="1"/>
    <cellStyle name="Hyperlink" xfId="1408" builtinId="8" hidden="1"/>
    <cellStyle name="Hyperlink" xfId="1410" builtinId="8" hidden="1"/>
    <cellStyle name="Hyperlink" xfId="1412" builtinId="8" hidden="1"/>
    <cellStyle name="Hyperlink" xfId="1414" builtinId="8" hidden="1"/>
    <cellStyle name="Hyperlink" xfId="1416" builtinId="8" hidden="1"/>
    <cellStyle name="Hyperlink" xfId="1418" builtinId="8" hidden="1"/>
    <cellStyle name="Hyperlink" xfId="1420" builtinId="8" hidden="1"/>
    <cellStyle name="Hyperlink" xfId="1422" builtinId="8" hidden="1"/>
    <cellStyle name="Hyperlink" xfId="1424" builtinId="8" hidden="1"/>
    <cellStyle name="Hyperlink" xfId="1426" builtinId="8" hidden="1"/>
    <cellStyle name="Hyperlink" xfId="1428" builtinId="8" hidden="1"/>
    <cellStyle name="Hyperlink" xfId="1430" builtinId="8" hidden="1"/>
    <cellStyle name="Hyperlink" xfId="1432" builtinId="8" hidden="1"/>
    <cellStyle name="Hyperlink" xfId="1434" builtinId="8" hidden="1"/>
    <cellStyle name="Hyperlink" xfId="1436" builtinId="8" hidden="1"/>
    <cellStyle name="Hyperlink" xfId="1438" builtinId="8" hidden="1"/>
    <cellStyle name="Hyperlink" xfId="1440" builtinId="8" hidden="1"/>
    <cellStyle name="Hyperlink" xfId="1442" builtinId="8" hidden="1"/>
    <cellStyle name="Hyperlink" xfId="1444" builtinId="8" hidden="1"/>
    <cellStyle name="Hyperlink" xfId="1446" builtinId="8" hidden="1"/>
    <cellStyle name="Hyperlink" xfId="1448" builtinId="8" hidden="1"/>
    <cellStyle name="Hyperlink" xfId="1450" builtinId="8" hidden="1"/>
    <cellStyle name="Hyperlink" xfId="1452" builtinId="8" hidden="1"/>
    <cellStyle name="Hyperlink" xfId="1454" builtinId="8" hidden="1"/>
    <cellStyle name="Hyperlink" xfId="1456" builtinId="8" hidden="1"/>
    <cellStyle name="Hyperlink" xfId="1458" builtinId="8" hidden="1"/>
    <cellStyle name="Hyperlink" xfId="1460" builtinId="8" hidden="1"/>
    <cellStyle name="Hyperlink" xfId="1462" builtinId="8" hidden="1"/>
    <cellStyle name="Hyperlink" xfId="1464" builtinId="8" hidden="1"/>
    <cellStyle name="Hyperlink" xfId="1466" builtinId="8" hidden="1"/>
    <cellStyle name="Hyperlink" xfId="1468" builtinId="8" hidden="1"/>
    <cellStyle name="Hyperlink" xfId="1470" builtinId="8" hidden="1"/>
    <cellStyle name="Hyperlink" xfId="1472" builtinId="8" hidden="1"/>
    <cellStyle name="Hyperlink" xfId="1474" builtinId="8" hidden="1"/>
    <cellStyle name="Hyperlink" xfId="1476" builtinId="8" hidden="1"/>
    <cellStyle name="Hyperlink" xfId="1478" builtinId="8" hidden="1"/>
    <cellStyle name="Hyperlink" xfId="1480" builtinId="8" hidden="1"/>
    <cellStyle name="Hyperlink" xfId="1482" builtinId="8" hidden="1"/>
    <cellStyle name="Hyperlink" xfId="1484" builtinId="8" hidden="1"/>
    <cellStyle name="Hyperlink" xfId="1486" builtinId="8" hidden="1"/>
    <cellStyle name="Hyperlink" xfId="1488" builtinId="8" hidden="1"/>
    <cellStyle name="Hyperlink" xfId="1490" builtinId="8" hidden="1"/>
    <cellStyle name="Hyperlink" xfId="1492" builtinId="8" hidden="1"/>
    <cellStyle name="Hyperlink" xfId="1494" builtinId="8" hidden="1"/>
    <cellStyle name="Hyperlink" xfId="1496" builtinId="8" hidden="1"/>
    <cellStyle name="Hyperlink" xfId="1498" builtinId="8" hidden="1"/>
    <cellStyle name="Hyperlink" xfId="1500" builtinId="8" hidden="1"/>
    <cellStyle name="Hyperlink" xfId="1502" builtinId="8" hidden="1"/>
    <cellStyle name="Hyperlink" xfId="1504" builtinId="8" hidden="1"/>
    <cellStyle name="Hyperlink" xfId="1506" builtinId="8" hidden="1"/>
    <cellStyle name="Hyperlink" xfId="1508" builtinId="8" hidden="1"/>
    <cellStyle name="Hyperlink" xfId="1510" builtinId="8" hidden="1"/>
    <cellStyle name="Hyperlink" xfId="1512" builtinId="8" hidden="1"/>
    <cellStyle name="Hyperlink" xfId="1514" builtinId="8" hidden="1"/>
    <cellStyle name="Hyperlink" xfId="1516" builtinId="8" hidden="1"/>
    <cellStyle name="Hyperlink" xfId="1518" builtinId="8" hidden="1"/>
    <cellStyle name="Hyperlink" xfId="1520" builtinId="8" hidden="1"/>
    <cellStyle name="Hyperlink" xfId="1522" builtinId="8" hidden="1"/>
    <cellStyle name="Hyperlink" xfId="1524" builtinId="8" hidden="1"/>
    <cellStyle name="Hyperlink" xfId="1526" builtinId="8" hidden="1"/>
    <cellStyle name="Hyperlink" xfId="1528" builtinId="8" hidden="1"/>
    <cellStyle name="Hyperlink" xfId="1530" builtinId="8" hidden="1"/>
    <cellStyle name="Hyperlink" xfId="1532" builtinId="8" hidden="1"/>
    <cellStyle name="Hyperlink" xfId="1534" builtinId="8" hidden="1"/>
    <cellStyle name="Hyperlink" xfId="1536" builtinId="8" hidden="1"/>
    <cellStyle name="Hyperlink" xfId="1538" builtinId="8" hidden="1"/>
    <cellStyle name="Hyperlink" xfId="1540" builtinId="8" hidden="1"/>
    <cellStyle name="Hyperlink" xfId="1542" builtinId="8" hidden="1"/>
    <cellStyle name="Hyperlink" xfId="1544" builtinId="8" hidden="1"/>
    <cellStyle name="Hyperlink" xfId="1546" builtinId="8" hidden="1"/>
    <cellStyle name="Hyperlink" xfId="1548" builtinId="8" hidden="1"/>
    <cellStyle name="Hyperlink" xfId="1550" builtinId="8" hidden="1"/>
    <cellStyle name="Hyperlink" xfId="1552" builtinId="8" hidden="1"/>
    <cellStyle name="Hyperlink" xfId="1554" builtinId="8" hidden="1"/>
    <cellStyle name="Hyperlink" xfId="1556" builtinId="8" hidden="1"/>
    <cellStyle name="Hyperlink" xfId="1558" builtinId="8" hidden="1"/>
    <cellStyle name="Hyperlink" xfId="1560" builtinId="8" hidden="1"/>
    <cellStyle name="Hyperlink" xfId="1562" builtinId="8" hidden="1"/>
    <cellStyle name="Hyperlink" xfId="1564" builtinId="8" hidden="1"/>
    <cellStyle name="Hyperlink" xfId="1566" builtinId="8" hidden="1"/>
    <cellStyle name="Hyperlink" xfId="1568" builtinId="8" hidden="1"/>
    <cellStyle name="Hyperlink" xfId="1570" builtinId="8" hidden="1"/>
    <cellStyle name="Hyperlink" xfId="1572" builtinId="8" hidden="1"/>
    <cellStyle name="Hyperlink" xfId="1574" builtinId="8" hidden="1"/>
    <cellStyle name="Hyperlink" xfId="1576" builtinId="8" hidden="1"/>
    <cellStyle name="Hyperlink" xfId="1578" builtinId="8" hidden="1"/>
    <cellStyle name="Hyperlink" xfId="1580" builtinId="8" hidden="1"/>
    <cellStyle name="Hyperlink" xfId="1582" builtinId="8" hidden="1"/>
    <cellStyle name="Hyperlink" xfId="1584" builtinId="8" hidden="1"/>
    <cellStyle name="Hyperlink" xfId="1586" builtinId="8" hidden="1"/>
    <cellStyle name="Hyperlink" xfId="1588" builtinId="8" hidden="1"/>
    <cellStyle name="Hyperlink" xfId="1590" builtinId="8" hidden="1"/>
    <cellStyle name="Hyperlink" xfId="1592" builtinId="8" hidden="1"/>
    <cellStyle name="Hyperlink" xfId="1594" builtinId="8" hidden="1"/>
    <cellStyle name="Hyperlink" xfId="1596" builtinId="8" hidden="1"/>
    <cellStyle name="Hyperlink" xfId="1598" builtinId="8" hidden="1"/>
    <cellStyle name="Hyperlink" xfId="1600" builtinId="8" hidden="1"/>
    <cellStyle name="Hyperlink" xfId="1602" builtinId="8" hidden="1"/>
    <cellStyle name="Hyperlink" xfId="1604" builtinId="8" hidden="1"/>
    <cellStyle name="Hyperlink" xfId="1606" builtinId="8" hidden="1"/>
    <cellStyle name="Hyperlink" xfId="1608" builtinId="8" hidden="1"/>
    <cellStyle name="Hyperlink" xfId="1610" builtinId="8" hidden="1"/>
    <cellStyle name="Hyperlink" xfId="1612" builtinId="8" hidden="1"/>
    <cellStyle name="Hyperlink" xfId="1614" builtinId="8" hidden="1"/>
    <cellStyle name="Hyperlink" xfId="1616" builtinId="8" hidden="1"/>
    <cellStyle name="Hyperlink" xfId="1618" builtinId="8" hidden="1"/>
    <cellStyle name="Hyperlink" xfId="1620" builtinId="8" hidden="1"/>
    <cellStyle name="Hyperlink" xfId="1622" builtinId="8" hidden="1"/>
    <cellStyle name="Hyperlink" xfId="1624" builtinId="8" hidden="1"/>
    <cellStyle name="Hyperlink" xfId="1626" builtinId="8" hidden="1"/>
    <cellStyle name="Hyperlink" xfId="1628" builtinId="8" hidden="1"/>
    <cellStyle name="Hyperlink" xfId="1630" builtinId="8" hidden="1"/>
    <cellStyle name="Hyperlink" xfId="1632" builtinId="8" hidden="1"/>
    <cellStyle name="Hyperlink" xfId="1634" builtinId="8" hidden="1"/>
    <cellStyle name="Hyperlink" xfId="1636" builtinId="8" hidden="1"/>
    <cellStyle name="Hyperlink" xfId="1638" builtinId="8" hidden="1"/>
    <cellStyle name="Hyperlink" xfId="1640" builtinId="8" hidden="1"/>
    <cellStyle name="Hyperlink" xfId="1642" builtinId="8" hidden="1"/>
    <cellStyle name="Hyperlink" xfId="1644" builtinId="8" hidden="1"/>
    <cellStyle name="Hyperlink" xfId="1646" builtinId="8" hidden="1"/>
    <cellStyle name="Hyperlink" xfId="1648" builtinId="8" hidden="1"/>
    <cellStyle name="Hyperlink" xfId="1650" builtinId="8" hidden="1"/>
    <cellStyle name="Hyperlink" xfId="1652" builtinId="8" hidden="1"/>
    <cellStyle name="Hyperlink" xfId="1654" builtinId="8" hidden="1"/>
    <cellStyle name="Hyperlink" xfId="1656" builtinId="8" hidden="1"/>
    <cellStyle name="Hyperlink" xfId="1658" builtinId="8" hidden="1"/>
    <cellStyle name="Hyperlink" xfId="1660" builtinId="8" hidden="1"/>
    <cellStyle name="Hyperlink" xfId="1662" builtinId="8" hidden="1"/>
    <cellStyle name="Hyperlink" xfId="1664" builtinId="8" hidden="1"/>
    <cellStyle name="Hyperlink" xfId="1666" builtinId="8" hidden="1"/>
    <cellStyle name="Hyperlink" xfId="1668" builtinId="8" hidden="1"/>
    <cellStyle name="Hyperlink" xfId="1670" builtinId="8" hidden="1"/>
    <cellStyle name="Hyperlink" xfId="1672" builtinId="8" hidden="1"/>
    <cellStyle name="Hyperlink" xfId="1674" builtinId="8" hidden="1"/>
    <cellStyle name="Hyperlink" xfId="1676" builtinId="8" hidden="1"/>
    <cellStyle name="Hyperlink" xfId="1678" builtinId="8" hidden="1"/>
    <cellStyle name="Hyperlink" xfId="1680" builtinId="8" hidden="1"/>
    <cellStyle name="Hyperlink" xfId="1682" builtinId="8" hidden="1"/>
    <cellStyle name="Hyperlink" xfId="1684" builtinId="8" hidden="1"/>
    <cellStyle name="Hyperlink" xfId="1686" builtinId="8" hidden="1"/>
    <cellStyle name="Hyperlink" xfId="1688" builtinId="8" hidden="1"/>
    <cellStyle name="Hyperlink" xfId="1690" builtinId="8" hidden="1"/>
    <cellStyle name="Hyperlink" xfId="1692" builtinId="8" hidden="1"/>
    <cellStyle name="Hyperlink" xfId="1694" builtinId="8" hidden="1"/>
    <cellStyle name="Hyperlink" xfId="1696" builtinId="8" hidden="1"/>
    <cellStyle name="Hyperlink" xfId="1698" builtinId="8" hidden="1"/>
    <cellStyle name="Hyperlink" xfId="1700" builtinId="8" hidden="1"/>
    <cellStyle name="Hyperlink" xfId="1702" builtinId="8" hidden="1"/>
    <cellStyle name="Hyperlink" xfId="1704" builtinId="8" hidden="1"/>
    <cellStyle name="Hyperlink" xfId="1706" builtinId="8" hidden="1"/>
    <cellStyle name="Hyperlink" xfId="1708" builtinId="8" hidden="1"/>
    <cellStyle name="Hyperlink" xfId="1710" builtinId="8" hidden="1"/>
    <cellStyle name="Hyperlink" xfId="1712" builtinId="8" hidden="1"/>
    <cellStyle name="Hyperlink" xfId="1714" builtinId="8" hidden="1"/>
    <cellStyle name="Hyperlink" xfId="1716" builtinId="8" hidden="1"/>
    <cellStyle name="Hyperlink" xfId="1718" builtinId="8" hidden="1"/>
    <cellStyle name="Hyperlink" xfId="1720" builtinId="8" hidden="1"/>
    <cellStyle name="Hyperlink" xfId="1722" builtinId="8" hidden="1"/>
    <cellStyle name="Hyperlink" xfId="1724" builtinId="8" hidden="1"/>
    <cellStyle name="Hyperlink" xfId="1726" builtinId="8" hidden="1"/>
    <cellStyle name="Hyperlink" xfId="1728" builtinId="8" hidden="1"/>
    <cellStyle name="Hyperlink" xfId="1730" builtinId="8" hidden="1"/>
    <cellStyle name="Hyperlink" xfId="1732" builtinId="8" hidden="1"/>
    <cellStyle name="Hyperlink" xfId="1734" builtinId="8" hidden="1"/>
    <cellStyle name="Hyperlink" xfId="1736" builtinId="8" hidden="1"/>
    <cellStyle name="Hyperlink" xfId="1738" builtinId="8" hidden="1"/>
    <cellStyle name="Hyperlink" xfId="1740" builtinId="8" hidden="1"/>
    <cellStyle name="Hyperlink" xfId="1742" builtinId="8" hidden="1"/>
    <cellStyle name="Hyperlink" xfId="1744" builtinId="8" hidden="1"/>
    <cellStyle name="Hyperlink" xfId="1746" builtinId="8" hidden="1"/>
    <cellStyle name="Hyperlink" xfId="1748" builtinId="8" hidden="1"/>
    <cellStyle name="Hyperlink" xfId="1750" builtinId="8" hidden="1"/>
    <cellStyle name="Hyperlink" xfId="1752" builtinId="8" hidden="1"/>
    <cellStyle name="Hyperlink" xfId="1754" builtinId="8" hidden="1"/>
    <cellStyle name="Hyperlink" xfId="1756" builtinId="8" hidden="1"/>
    <cellStyle name="Hyperlink" xfId="1758" builtinId="8" hidden="1"/>
    <cellStyle name="Hyperlink" xfId="1760" builtinId="8" hidden="1"/>
    <cellStyle name="Hyperlink" xfId="1762" builtinId="8" hidden="1"/>
    <cellStyle name="Hyperlink" xfId="1764" builtinId="8" hidden="1"/>
    <cellStyle name="Hyperlink" xfId="1766" builtinId="8" hidden="1"/>
    <cellStyle name="Hyperlink" xfId="1768" builtinId="8" hidden="1"/>
    <cellStyle name="Hyperlink" xfId="1770" builtinId="8" hidden="1"/>
    <cellStyle name="Hyperlink" xfId="1772" builtinId="8" hidden="1"/>
    <cellStyle name="Hyperlink" xfId="1774" builtinId="8" hidden="1"/>
    <cellStyle name="Hyperlink" xfId="1776" builtinId="8" hidden="1"/>
    <cellStyle name="Hyperlink" xfId="1778" builtinId="8" hidden="1"/>
    <cellStyle name="Hyperlink" xfId="1780" builtinId="8" hidden="1"/>
    <cellStyle name="Hyperlink" xfId="1782" builtinId="8" hidden="1"/>
    <cellStyle name="Hyperlink" xfId="1784" builtinId="8" hidden="1"/>
    <cellStyle name="Hyperlink" xfId="1786" builtinId="8" hidden="1"/>
    <cellStyle name="Hyperlink" xfId="1788" builtinId="8" hidden="1"/>
    <cellStyle name="Hyperlink" xfId="1790" builtinId="8" hidden="1"/>
    <cellStyle name="Hyperlink" xfId="1792" builtinId="8" hidden="1"/>
    <cellStyle name="Hyperlink" xfId="1794" builtinId="8" hidden="1"/>
    <cellStyle name="Hyperlink" xfId="1796" builtinId="8" hidden="1"/>
    <cellStyle name="Hyperlink" xfId="1798" builtinId="8" hidden="1"/>
    <cellStyle name="Hyperlink" xfId="1800" builtinId="8" hidden="1"/>
    <cellStyle name="Hyperlink" xfId="1802" builtinId="8" hidden="1"/>
    <cellStyle name="Hyperlink" xfId="1804" builtinId="8" hidden="1"/>
    <cellStyle name="Hyperlink" xfId="1806" builtinId="8" hidden="1"/>
    <cellStyle name="Hyperlink" xfId="1808" builtinId="8" hidden="1"/>
    <cellStyle name="Hyperlink" xfId="1810" builtinId="8" hidden="1"/>
    <cellStyle name="Hyperlink" xfId="1812" builtinId="8" hidden="1"/>
    <cellStyle name="Hyperlink" xfId="1814" builtinId="8" hidden="1"/>
    <cellStyle name="Hyperlink" xfId="1816" builtinId="8" hidden="1"/>
    <cellStyle name="Hyperlink" xfId="1818" builtinId="8" hidden="1"/>
    <cellStyle name="Hyperlink" xfId="1820" builtinId="8" hidden="1"/>
    <cellStyle name="Hyperlink" xfId="1822" builtinId="8" hidden="1"/>
    <cellStyle name="Hyperlink" xfId="1824" builtinId="8" hidden="1"/>
    <cellStyle name="Hyperlink" xfId="1826" builtinId="8" hidden="1"/>
    <cellStyle name="Hyperlink" xfId="1828" builtinId="8" hidden="1"/>
    <cellStyle name="Hyperlink" xfId="1830" builtinId="8" hidden="1"/>
    <cellStyle name="Hyperlink" xfId="1832" builtinId="8" hidden="1"/>
    <cellStyle name="Hyperlink" xfId="1834" builtinId="8" hidden="1"/>
    <cellStyle name="Hyperlink" xfId="1836" builtinId="8" hidden="1"/>
    <cellStyle name="Hyperlink" xfId="1838" builtinId="8" hidden="1"/>
    <cellStyle name="Hyperlink" xfId="1840" builtinId="8" hidden="1"/>
    <cellStyle name="Hyperlink" xfId="1842" builtinId="8" hidden="1"/>
    <cellStyle name="Hyperlink" xfId="1844" builtinId="8" hidden="1"/>
    <cellStyle name="Hyperlink" xfId="1846" builtinId="8" hidden="1"/>
    <cellStyle name="Hyperlink" xfId="1848" builtinId="8" hidden="1"/>
    <cellStyle name="Hyperlink" xfId="1850" builtinId="8" hidden="1"/>
    <cellStyle name="Hyperlink" xfId="1852" builtinId="8" hidden="1"/>
    <cellStyle name="Hyperlink" xfId="1854" builtinId="8" hidden="1"/>
    <cellStyle name="Hyperlink" xfId="1856" builtinId="8" hidden="1"/>
    <cellStyle name="Hyperlink" xfId="1858" builtinId="8" hidden="1"/>
    <cellStyle name="Hyperlink" xfId="1860" builtinId="8" hidden="1"/>
    <cellStyle name="Hyperlink" xfId="1862" builtinId="8" hidden="1"/>
    <cellStyle name="Hyperlink" xfId="1864" builtinId="8" hidden="1"/>
    <cellStyle name="Hyperlink" xfId="1866" builtinId="8" hidden="1"/>
    <cellStyle name="Hyperlink" xfId="1868" builtinId="8" hidden="1"/>
    <cellStyle name="Hyperlink" xfId="1870" builtinId="8" hidden="1"/>
    <cellStyle name="Hyperlink" xfId="1872" builtinId="8" hidden="1"/>
    <cellStyle name="Hyperlink" xfId="1874" builtinId="8" hidden="1"/>
    <cellStyle name="Hyperlink" xfId="1876" builtinId="8" hidden="1"/>
    <cellStyle name="Hyperlink" xfId="1878" builtinId="8" hidden="1"/>
    <cellStyle name="Hyperlink" xfId="1880" builtinId="8" hidden="1"/>
    <cellStyle name="Hyperlink" xfId="1882" builtinId="8" hidden="1"/>
    <cellStyle name="Hyperlink" xfId="1884" builtinId="8" hidden="1"/>
    <cellStyle name="Hyperlink" xfId="1886" builtinId="8" hidden="1"/>
    <cellStyle name="Hyperlink" xfId="1888" builtinId="8" hidden="1"/>
    <cellStyle name="Hyperlink" xfId="1890" builtinId="8" hidden="1"/>
    <cellStyle name="Hyperlink" xfId="1892" builtinId="8" hidden="1"/>
    <cellStyle name="Hyperlink" xfId="1894" builtinId="8" hidden="1"/>
    <cellStyle name="Hyperlink" xfId="1896" builtinId="8" hidden="1"/>
    <cellStyle name="Hyperlink" xfId="1898" builtinId="8" hidden="1"/>
    <cellStyle name="Hyperlink" xfId="1900" builtinId="8" hidden="1"/>
    <cellStyle name="Hyperlink" xfId="1902" builtinId="8" hidden="1"/>
    <cellStyle name="Hyperlink" xfId="1904" builtinId="8" hidden="1"/>
    <cellStyle name="Hyperlink" xfId="1906" builtinId="8" hidden="1"/>
    <cellStyle name="Hyperlink" xfId="1908" builtinId="8" hidden="1"/>
    <cellStyle name="Hyperlink" xfId="1910" builtinId="8" hidden="1"/>
    <cellStyle name="Hyperlink" xfId="1912" builtinId="8" hidden="1"/>
    <cellStyle name="Hyperlink" xfId="1914" builtinId="8" hidden="1"/>
    <cellStyle name="Hyperlink" xfId="1916" builtinId="8" hidden="1"/>
    <cellStyle name="Hyperlink" xfId="1918" builtinId="8" hidden="1"/>
    <cellStyle name="Hyperlink" xfId="1920" builtinId="8" hidden="1"/>
    <cellStyle name="Hyperlink" xfId="1922" builtinId="8" hidden="1"/>
    <cellStyle name="Hyperlink" xfId="1924" builtinId="8" hidden="1"/>
    <cellStyle name="Hyperlink" xfId="1926" builtinId="8" hidden="1"/>
    <cellStyle name="Hyperlink" xfId="1928" builtinId="8" hidden="1"/>
    <cellStyle name="Hyperlink" xfId="1930" builtinId="8" hidden="1"/>
    <cellStyle name="Hyperlink" xfId="1932" builtinId="8" hidden="1"/>
    <cellStyle name="Hyperlink" xfId="1934" builtinId="8" hidden="1"/>
    <cellStyle name="Hyperlink" xfId="1936" builtinId="8" hidden="1"/>
    <cellStyle name="Hyperlink" xfId="1938" builtinId="8" hidden="1"/>
    <cellStyle name="Hyperlink" xfId="1940" builtinId="8" hidden="1"/>
    <cellStyle name="Hyperlink" xfId="1942" builtinId="8" hidden="1"/>
    <cellStyle name="Hyperlink" xfId="1944" builtinId="8" hidden="1"/>
    <cellStyle name="Hyperlink" xfId="1946" builtinId="8" hidden="1"/>
    <cellStyle name="Hyperlink" xfId="1948" builtinId="8" hidden="1"/>
    <cellStyle name="Hyperlink" xfId="1950" builtinId="8" hidden="1"/>
    <cellStyle name="Hyperlink" xfId="1952" builtinId="8" hidden="1"/>
    <cellStyle name="Hyperlink" xfId="1954" builtinId="8" hidden="1"/>
    <cellStyle name="Hyperlink" xfId="1956" builtinId="8" hidden="1"/>
    <cellStyle name="Hyperlink" xfId="1958" builtinId="8" hidden="1"/>
    <cellStyle name="Hyperlink" xfId="1960" builtinId="8" hidden="1"/>
    <cellStyle name="Hyperlink" xfId="1962" builtinId="8" hidden="1"/>
    <cellStyle name="Hyperlink" xfId="1964" builtinId="8" hidden="1"/>
    <cellStyle name="Hyperlink" xfId="1966" builtinId="8" hidden="1"/>
    <cellStyle name="Hyperlink" xfId="1968" builtinId="8" hidden="1"/>
    <cellStyle name="Hyperlink" xfId="1970" builtinId="8" hidden="1"/>
    <cellStyle name="Hyperlink" xfId="1972" builtinId="8" hidden="1"/>
    <cellStyle name="Hyperlink" xfId="1974" builtinId="8" hidden="1"/>
    <cellStyle name="Hyperlink" xfId="1976" builtinId="8" hidden="1"/>
    <cellStyle name="Hyperlink" xfId="1978" builtinId="8" hidden="1"/>
    <cellStyle name="Hyperlink" xfId="1980" builtinId="8" hidden="1"/>
    <cellStyle name="Hyperlink" xfId="1982" builtinId="8" hidden="1"/>
    <cellStyle name="Hyperlink" xfId="1984" builtinId="8" hidden="1"/>
    <cellStyle name="Hyperlink" xfId="1986" builtinId="8" hidden="1"/>
    <cellStyle name="Hyperlink" xfId="1988" builtinId="8" hidden="1"/>
    <cellStyle name="Hyperlink" xfId="1990" builtinId="8" hidden="1"/>
    <cellStyle name="Hyperlink" xfId="1992" builtinId="8" hidden="1"/>
    <cellStyle name="Hyperlink" xfId="1994" builtinId="8" hidden="1"/>
    <cellStyle name="Hyperlink" xfId="1996" builtinId="8" hidden="1"/>
    <cellStyle name="Hyperlink" xfId="1998" builtinId="8" hidden="1"/>
    <cellStyle name="Hyperlink" xfId="2000" builtinId="8" hidden="1"/>
    <cellStyle name="Hyperlink" xfId="2002" builtinId="8" hidden="1"/>
    <cellStyle name="Hyperlink" xfId="2004" builtinId="8" hidden="1"/>
    <cellStyle name="Hyperlink" xfId="2006" builtinId="8" hidden="1"/>
    <cellStyle name="Hyperlink" xfId="2008" builtinId="8" hidden="1"/>
    <cellStyle name="Hyperlink" xfId="2010" builtinId="8" hidden="1"/>
    <cellStyle name="Hyperlink" xfId="2012" builtinId="8" hidden="1"/>
    <cellStyle name="Hyperlink" xfId="2014" builtinId="8" hidden="1"/>
    <cellStyle name="Hyperlink" xfId="2016" builtinId="8" hidden="1"/>
    <cellStyle name="Hyperlink" xfId="2018" builtinId="8" hidden="1"/>
    <cellStyle name="Hyperlink" xfId="2020" builtinId="8" hidden="1"/>
    <cellStyle name="Hyperlink" xfId="2022" builtinId="8" hidden="1"/>
    <cellStyle name="Hyperlink" xfId="2024" builtinId="8" hidden="1"/>
    <cellStyle name="Hyperlink" xfId="2026" builtinId="8" hidden="1"/>
    <cellStyle name="Hyperlink" xfId="2028" builtinId="8" hidden="1"/>
    <cellStyle name="Hyperlink" xfId="2030" builtinId="8" hidden="1"/>
    <cellStyle name="Hyperlink" xfId="2032" builtinId="8" hidden="1"/>
    <cellStyle name="Hyperlink" xfId="2034" builtinId="8" hidden="1"/>
    <cellStyle name="Hyperlink" xfId="2036" builtinId="8" hidden="1"/>
    <cellStyle name="Hyperlink" xfId="2038" builtinId="8" hidden="1"/>
    <cellStyle name="Hyperlink" xfId="2040" builtinId="8" hidden="1"/>
    <cellStyle name="Hyperlink" xfId="2042" builtinId="8" hidden="1"/>
    <cellStyle name="Hyperlink" xfId="2044" builtinId="8" hidden="1"/>
    <cellStyle name="Hyperlink" xfId="2046" builtinId="8" hidden="1"/>
    <cellStyle name="Hyperlink" xfId="2048" builtinId="8" hidden="1"/>
    <cellStyle name="Hyperlink" xfId="2050" builtinId="8" hidden="1"/>
    <cellStyle name="Hyperlink" xfId="2052" builtinId="8" hidden="1"/>
    <cellStyle name="Hyperlink" xfId="2054" builtinId="8" hidden="1"/>
    <cellStyle name="Hyperlink" xfId="2056" builtinId="8" hidden="1"/>
    <cellStyle name="Hyperlink" xfId="2058" builtinId="8" hidden="1"/>
    <cellStyle name="Hyperlink" xfId="2060" builtinId="8" hidden="1"/>
    <cellStyle name="Hyperlink" xfId="2062" builtinId="8" hidden="1"/>
    <cellStyle name="Hyperlink" xfId="2064" builtinId="8" hidden="1"/>
    <cellStyle name="Hyperlink" xfId="2066" builtinId="8" hidden="1"/>
    <cellStyle name="Hyperlink" xfId="2068" builtinId="8" hidden="1"/>
    <cellStyle name="Hyperlink" xfId="2070" builtinId="8" hidden="1"/>
    <cellStyle name="Hyperlink" xfId="2072" builtinId="8" hidden="1"/>
    <cellStyle name="Hyperlink" xfId="2074" builtinId="8" hidden="1"/>
    <cellStyle name="Hyperlink" xfId="2076" builtinId="8" hidden="1"/>
    <cellStyle name="Hyperlink" xfId="2078" builtinId="8" hidden="1"/>
    <cellStyle name="Hyperlink" xfId="2080" builtinId="8" hidden="1"/>
    <cellStyle name="Hyperlink" xfId="2082" builtinId="8" hidden="1"/>
    <cellStyle name="Hyperlink" xfId="2084" builtinId="8" hidden="1"/>
    <cellStyle name="Hyperlink" xfId="2086" builtinId="8" hidden="1"/>
    <cellStyle name="Hyperlink" xfId="2088" builtinId="8" hidden="1"/>
    <cellStyle name="Hyperlink" xfId="2090" builtinId="8" hidden="1"/>
    <cellStyle name="Hyperlink" xfId="2092" builtinId="8" hidden="1"/>
    <cellStyle name="Hyperlink" xfId="2094" builtinId="8" hidden="1"/>
    <cellStyle name="Hyperlink" xfId="2096" builtinId="8" hidden="1"/>
    <cellStyle name="Hyperlink" xfId="2098" builtinId="8" hidden="1"/>
    <cellStyle name="Hyperlink" xfId="2100" builtinId="8" hidden="1"/>
    <cellStyle name="Hyperlink" xfId="2102" builtinId="8" hidden="1"/>
    <cellStyle name="Hyperlink" xfId="2104" builtinId="8" hidden="1"/>
    <cellStyle name="Hyperlink" xfId="2106" builtinId="8" hidden="1"/>
    <cellStyle name="Hyperlink" xfId="2108" builtinId="8" hidden="1"/>
    <cellStyle name="Hyperlink" xfId="2110" builtinId="8" hidden="1"/>
    <cellStyle name="Hyperlink" xfId="2112" builtinId="8" hidden="1"/>
    <cellStyle name="Hyperlink" xfId="2114" builtinId="8" hidden="1"/>
    <cellStyle name="Hyperlink" xfId="2116" builtinId="8" hidden="1"/>
    <cellStyle name="Hyperlink" xfId="2118" builtinId="8" hidden="1"/>
    <cellStyle name="Hyperlink" xfId="2120" builtinId="8" hidden="1"/>
    <cellStyle name="Hyperlink" xfId="2122" builtinId="8" hidden="1"/>
    <cellStyle name="Hyperlink" xfId="2124" builtinId="8" hidden="1"/>
    <cellStyle name="Hyperlink" xfId="2126" builtinId="8" hidden="1"/>
    <cellStyle name="Hyperlink" xfId="2128" builtinId="8" hidden="1"/>
    <cellStyle name="Hyperlink" xfId="2130" builtinId="8" hidden="1"/>
    <cellStyle name="Hyperlink" xfId="2132" builtinId="8" hidden="1"/>
    <cellStyle name="Hyperlink" xfId="2134" builtinId="8" hidden="1"/>
    <cellStyle name="Hyperlink" xfId="2136" builtinId="8" hidden="1"/>
    <cellStyle name="Hyperlink" xfId="2138" builtinId="8" hidden="1"/>
    <cellStyle name="Hyperlink" xfId="2140" builtinId="8" hidden="1"/>
    <cellStyle name="Hyperlink" xfId="2142" builtinId="8" hidden="1"/>
    <cellStyle name="Hyperlink" xfId="2144" builtinId="8" hidden="1"/>
    <cellStyle name="Hyperlink" xfId="2146" builtinId="8" hidden="1"/>
    <cellStyle name="Hyperlink" xfId="2148" builtinId="8" hidden="1"/>
    <cellStyle name="Hyperlink" xfId="2150" builtinId="8" hidden="1"/>
    <cellStyle name="Hyperlink" xfId="2152" builtinId="8" hidden="1"/>
    <cellStyle name="Hyperlink" xfId="2154" builtinId="8" hidden="1"/>
    <cellStyle name="Hyperlink" xfId="2156" builtinId="8" hidden="1"/>
    <cellStyle name="Hyperlink" xfId="2158" builtinId="8" hidden="1"/>
    <cellStyle name="Hyperlink" xfId="2160" builtinId="8" hidden="1"/>
    <cellStyle name="Hyperlink" xfId="2162" builtinId="8" hidden="1"/>
    <cellStyle name="Hyperlink" xfId="2164" builtinId="8" hidden="1"/>
    <cellStyle name="Hyperlink" xfId="2166" builtinId="8" hidden="1"/>
    <cellStyle name="Hyperlink" xfId="2168" builtinId="8" hidden="1"/>
    <cellStyle name="Hyperlink" xfId="2170" builtinId="8" hidden="1"/>
    <cellStyle name="Hyperlink" xfId="2172" builtinId="8" hidden="1"/>
    <cellStyle name="Hyperlink" xfId="2174" builtinId="8" hidden="1"/>
    <cellStyle name="Hyperlink" xfId="2176" builtinId="8" hidden="1"/>
    <cellStyle name="Hyperlink" xfId="2178" builtinId="8" hidden="1"/>
    <cellStyle name="Hyperlink" xfId="2180" builtinId="8" hidden="1"/>
    <cellStyle name="Hyperlink" xfId="2182" builtinId="8" hidden="1"/>
    <cellStyle name="Hyperlink" xfId="2184" builtinId="8" hidden="1"/>
    <cellStyle name="Hyperlink" xfId="2186" builtinId="8" hidden="1"/>
    <cellStyle name="Hyperlink" xfId="2188" builtinId="8" hidden="1"/>
    <cellStyle name="Hyperlink" xfId="2190" builtinId="8" hidden="1"/>
    <cellStyle name="Hyperlink" xfId="2192" builtinId="8" hidden="1"/>
    <cellStyle name="Hyperlink" xfId="2194" builtinId="8" hidden="1"/>
    <cellStyle name="Hyperlink" xfId="2196" builtinId="8" hidden="1"/>
    <cellStyle name="Hyperlink" xfId="2198" builtinId="8" hidden="1"/>
    <cellStyle name="Hyperlink" xfId="2200" builtinId="8" hidden="1"/>
    <cellStyle name="Hyperlink" xfId="2202" builtinId="8" hidden="1"/>
    <cellStyle name="Hyperlink" xfId="2204" builtinId="8" hidden="1"/>
    <cellStyle name="Hyperlink" xfId="2206" builtinId="8" hidden="1"/>
    <cellStyle name="Hyperlink" xfId="2208" builtinId="8" hidden="1"/>
    <cellStyle name="Hyperlink" xfId="2210" builtinId="8" hidden="1"/>
    <cellStyle name="Hyperlink" xfId="2212" builtinId="8" hidden="1"/>
    <cellStyle name="Hyperlink" xfId="2214" builtinId="8" hidden="1"/>
    <cellStyle name="Hyperlink" xfId="2216" builtinId="8" hidden="1"/>
    <cellStyle name="Hyperlink" xfId="2218" builtinId="8" hidden="1"/>
    <cellStyle name="Hyperlink" xfId="2220" builtinId="8" hidden="1"/>
    <cellStyle name="Hyperlink" xfId="2222" builtinId="8" hidden="1"/>
    <cellStyle name="Hyperlink" xfId="2224" builtinId="8" hidden="1"/>
    <cellStyle name="Hyperlink" xfId="2226" builtinId="8" hidden="1"/>
    <cellStyle name="Hyperlink" xfId="2228" builtinId="8" hidden="1"/>
    <cellStyle name="Hyperlink" xfId="2230" builtinId="8" hidden="1"/>
    <cellStyle name="Hyperlink" xfId="2232" builtinId="8" hidden="1"/>
    <cellStyle name="Hyperlink" xfId="2234" builtinId="8" hidden="1"/>
    <cellStyle name="Hyperlink" xfId="2236" builtinId="8" hidden="1"/>
    <cellStyle name="Hyperlink" xfId="2238" builtinId="8" hidden="1"/>
    <cellStyle name="Hyperlink" xfId="2240" builtinId="8" hidden="1"/>
    <cellStyle name="Hyperlink" xfId="2242" builtinId="8" hidden="1"/>
    <cellStyle name="Hyperlink" xfId="2244" builtinId="8" hidden="1"/>
    <cellStyle name="Hyperlink" xfId="2246" builtinId="8" hidden="1"/>
    <cellStyle name="Hyperlink" xfId="2248" builtinId="8" hidden="1"/>
    <cellStyle name="Hyperlink" xfId="2250" builtinId="8" hidden="1"/>
    <cellStyle name="Hyperlink" xfId="2252" builtinId="8" hidden="1"/>
    <cellStyle name="Hyperlink" xfId="2254" builtinId="8" hidden="1"/>
    <cellStyle name="Hyperlink" xfId="2256" builtinId="8" hidden="1"/>
    <cellStyle name="Hyperlink" xfId="2258" builtinId="8" hidden="1"/>
    <cellStyle name="Hyperlink" xfId="2260" builtinId="8" hidden="1"/>
    <cellStyle name="Hyperlink" xfId="2262" builtinId="8" hidden="1"/>
    <cellStyle name="Hyperlink" xfId="2264" builtinId="8" hidden="1"/>
    <cellStyle name="Hyperlink" xfId="2266" builtinId="8" hidden="1"/>
    <cellStyle name="Hyperlink" xfId="2268" builtinId="8" hidden="1"/>
    <cellStyle name="Hyperlink" xfId="2270" builtinId="8" hidden="1"/>
    <cellStyle name="Hyperlink" xfId="2272" builtinId="8" hidden="1"/>
    <cellStyle name="Hyperlink" xfId="2274" builtinId="8" hidden="1"/>
    <cellStyle name="Hyperlink" xfId="2276" builtinId="8" hidden="1"/>
    <cellStyle name="Hyperlink" xfId="2278" builtinId="8" hidden="1"/>
    <cellStyle name="Hyperlink" xfId="2280" builtinId="8" hidden="1"/>
    <cellStyle name="Hyperlink" xfId="2282" builtinId="8" hidden="1"/>
    <cellStyle name="Hyperlink" xfId="2284" builtinId="8" hidden="1"/>
    <cellStyle name="Hyperlink" xfId="2286" builtinId="8" hidden="1"/>
    <cellStyle name="Hyperlink" xfId="2288" builtinId="8" hidden="1"/>
    <cellStyle name="Hyperlink" xfId="2290" builtinId="8" hidden="1"/>
    <cellStyle name="Hyperlink" xfId="2292" builtinId="8" hidden="1"/>
    <cellStyle name="Hyperlink" xfId="2294" builtinId="8" hidden="1"/>
    <cellStyle name="Hyperlink" xfId="2296" builtinId="8" hidden="1"/>
    <cellStyle name="Hyperlink" xfId="2298" builtinId="8" hidden="1"/>
    <cellStyle name="Hyperlink" xfId="2300" builtinId="8" hidden="1"/>
    <cellStyle name="Hyperlink" xfId="2302" builtinId="8" hidden="1"/>
    <cellStyle name="Hyperlink" xfId="2304" builtinId="8" hidden="1"/>
    <cellStyle name="Hyperlink" xfId="2306" builtinId="8" hidden="1"/>
    <cellStyle name="Hyperlink" xfId="2308" builtinId="8" hidden="1"/>
    <cellStyle name="Hyperlink" xfId="2310" builtinId="8" hidden="1"/>
    <cellStyle name="Hyperlink" xfId="2312" builtinId="8" hidden="1"/>
    <cellStyle name="Hyperlink" xfId="2314" builtinId="8" hidden="1"/>
    <cellStyle name="Hyperlink" xfId="2316" builtinId="8" hidden="1"/>
    <cellStyle name="Hyperlink" xfId="2318" builtinId="8" hidden="1"/>
    <cellStyle name="Hyperlink" xfId="2320" builtinId="8" hidden="1"/>
    <cellStyle name="Hyperlink" xfId="2322" builtinId="8" hidden="1"/>
    <cellStyle name="Hyperlink" xfId="2324" builtinId="8" hidden="1"/>
    <cellStyle name="Hyperlink" xfId="2326" builtinId="8" hidden="1"/>
    <cellStyle name="Hyperlink" xfId="2328" builtinId="8" hidden="1"/>
    <cellStyle name="Hyperlink" xfId="2330" builtinId="8" hidden="1"/>
    <cellStyle name="Hyperlink" xfId="2332" builtinId="8" hidden="1"/>
    <cellStyle name="Hyperlink" xfId="2334" builtinId="8" hidden="1"/>
    <cellStyle name="Hyperlink" xfId="2336" builtinId="8" hidden="1"/>
    <cellStyle name="Hyperlink" xfId="2338" builtinId="8" hidden="1"/>
    <cellStyle name="Hyperlink" xfId="2340" builtinId="8" hidden="1"/>
    <cellStyle name="Hyperlink" xfId="2342" builtinId="8" hidden="1"/>
    <cellStyle name="Hyperlink" xfId="2344" builtinId="8" hidden="1"/>
    <cellStyle name="Hyperlink" xfId="2346" builtinId="8" hidden="1"/>
    <cellStyle name="Hyperlink" xfId="2348" builtinId="8" hidden="1"/>
    <cellStyle name="Hyperlink" xfId="2350" builtinId="8" hidden="1"/>
    <cellStyle name="Hyperlink" xfId="2352" builtinId="8" hidden="1"/>
    <cellStyle name="Hyperlink" xfId="2354" builtinId="8" hidden="1"/>
    <cellStyle name="Hyperlink" xfId="2356" builtinId="8" hidden="1"/>
    <cellStyle name="Hyperlink" xfId="2358" builtinId="8" hidden="1"/>
    <cellStyle name="Hyperlink" xfId="2360" builtinId="8" hidden="1"/>
    <cellStyle name="Hyperlink" xfId="2362" builtinId="8" hidden="1"/>
    <cellStyle name="Hyperlink" xfId="2364" builtinId="8" hidden="1"/>
    <cellStyle name="Hyperlink" xfId="2366" builtinId="8" hidden="1"/>
    <cellStyle name="Hyperlink" xfId="2368" builtinId="8" hidden="1"/>
    <cellStyle name="Hyperlink" xfId="2370" builtinId="8" hidden="1"/>
    <cellStyle name="Hyperlink" xfId="2372" builtinId="8" hidden="1"/>
    <cellStyle name="Hyperlink" xfId="2374" builtinId="8" hidden="1"/>
    <cellStyle name="Hyperlink" xfId="2376" builtinId="8" hidden="1"/>
    <cellStyle name="Hyperlink" xfId="2378" builtinId="8" hidden="1"/>
    <cellStyle name="Hyperlink" xfId="2380" builtinId="8" hidden="1"/>
    <cellStyle name="Hyperlink" xfId="2382" builtinId="8" hidden="1"/>
    <cellStyle name="Hyperlink" xfId="2384" builtinId="8" hidden="1"/>
    <cellStyle name="Hyperlink" xfId="2386" builtinId="8" hidden="1"/>
    <cellStyle name="Hyperlink" xfId="2388" builtinId="8" hidden="1"/>
    <cellStyle name="Hyperlink" xfId="2390" builtinId="8" hidden="1"/>
    <cellStyle name="Hyperlink" xfId="2392" builtinId="8" hidden="1"/>
    <cellStyle name="Hyperlink" xfId="2394" builtinId="8" hidden="1"/>
    <cellStyle name="Hyperlink" xfId="2396" builtinId="8" hidden="1"/>
    <cellStyle name="Hyperlink" xfId="2398" builtinId="8" hidden="1"/>
    <cellStyle name="Hyperlink" xfId="2400" builtinId="8" hidden="1"/>
    <cellStyle name="Hyperlink" xfId="2402" builtinId="8" hidden="1"/>
    <cellStyle name="Hyperlink" xfId="2404" builtinId="8" hidden="1"/>
    <cellStyle name="Hyperlink" xfId="2406" builtinId="8" hidden="1"/>
    <cellStyle name="Hyperlink" xfId="2408" builtinId="8" hidden="1"/>
    <cellStyle name="Hyperlink" xfId="2410" builtinId="8" hidden="1"/>
    <cellStyle name="Hyperlink" xfId="2412" builtinId="8" hidden="1"/>
    <cellStyle name="Hyperlink" xfId="2414" builtinId="8" hidden="1"/>
    <cellStyle name="Hyperlink" xfId="2416" builtinId="8" hidden="1"/>
    <cellStyle name="Hyperlink" xfId="2418" builtinId="8" hidden="1"/>
    <cellStyle name="Hyperlink" xfId="2420" builtinId="8" hidden="1"/>
    <cellStyle name="Hyperlink" xfId="2422" builtinId="8" hidden="1"/>
    <cellStyle name="Hyperlink" xfId="2424" builtinId="8" hidden="1"/>
    <cellStyle name="Hyperlink" xfId="2426" builtinId="8" hidden="1"/>
    <cellStyle name="Hyperlink" xfId="2428" builtinId="8" hidden="1"/>
    <cellStyle name="Hyperlink" xfId="2430" builtinId="8" hidden="1"/>
    <cellStyle name="Hyperlink" xfId="2432" builtinId="8" hidden="1"/>
    <cellStyle name="Hyperlink" xfId="2434" builtinId="8" hidden="1"/>
    <cellStyle name="Hyperlink" xfId="2436" builtinId="8" hidden="1"/>
    <cellStyle name="Hyperlink" xfId="2438" builtinId="8" hidden="1"/>
    <cellStyle name="Hyperlink" xfId="2440" builtinId="8" hidden="1"/>
    <cellStyle name="Hyperlink" xfId="2442" builtinId="8" hidden="1"/>
    <cellStyle name="Hyperlink" xfId="2444" builtinId="8" hidden="1"/>
    <cellStyle name="Hyperlink" xfId="2446" builtinId="8" hidden="1"/>
    <cellStyle name="Hyperlink" xfId="2448" builtinId="8" hidden="1"/>
    <cellStyle name="Hyperlink" xfId="2450" builtinId="8" hidden="1"/>
    <cellStyle name="Hyperlink" xfId="2452" builtinId="8" hidden="1"/>
    <cellStyle name="Hyperlink" xfId="2454" builtinId="8" hidden="1"/>
    <cellStyle name="Hyperlink" xfId="2456" builtinId="8" hidden="1"/>
    <cellStyle name="Hyperlink" xfId="2458" builtinId="8" hidden="1"/>
    <cellStyle name="Hyperlink" xfId="2460" builtinId="8" hidden="1"/>
    <cellStyle name="Hyperlink" xfId="2462" builtinId="8" hidden="1"/>
    <cellStyle name="Hyperlink" xfId="2464" builtinId="8" hidden="1"/>
    <cellStyle name="Hyperlink" xfId="2466" builtinId="8" hidden="1"/>
    <cellStyle name="Hyperlink" xfId="2470" builtinId="8" hidden="1"/>
    <cellStyle name="Hyperlink" xfId="2472" builtinId="8" hidden="1"/>
    <cellStyle name="Hyperlink" xfId="2474" builtinId="8" hidden="1"/>
    <cellStyle name="Hyperlink" xfId="2476" builtinId="8" hidden="1"/>
    <cellStyle name="Hyperlink" xfId="2478" builtinId="8" hidden="1"/>
    <cellStyle name="Hyperlink" xfId="2480" builtinId="8" hidden="1"/>
    <cellStyle name="Hyperlink" xfId="2482" builtinId="8" hidden="1"/>
    <cellStyle name="Hyperlink" xfId="2484" builtinId="8" hidden="1"/>
    <cellStyle name="Hyperlink" xfId="2486" builtinId="8" hidden="1"/>
    <cellStyle name="Hyperlink" xfId="2488" builtinId="8" hidden="1"/>
    <cellStyle name="Hyperlink" xfId="2490" builtinId="8" hidden="1"/>
    <cellStyle name="Hyperlink" xfId="2492" builtinId="8" hidden="1"/>
    <cellStyle name="Hyperlink" xfId="2494" builtinId="8" hidden="1"/>
    <cellStyle name="Hyperlink" xfId="2496" builtinId="8" hidden="1"/>
    <cellStyle name="Hyperlink" xfId="2498" builtinId="8" hidden="1"/>
    <cellStyle name="Hyperlink" xfId="2500" builtinId="8" hidden="1"/>
    <cellStyle name="Hyperlink" xfId="2502" builtinId="8" hidden="1"/>
    <cellStyle name="Hyperlink" xfId="2504" builtinId="8" hidden="1"/>
    <cellStyle name="Hyperlink" xfId="2506" builtinId="8" hidden="1"/>
    <cellStyle name="Hyperlink" xfId="2508" builtinId="8" hidden="1"/>
    <cellStyle name="Hyperlink" xfId="2510" builtinId="8" hidden="1"/>
    <cellStyle name="Hyperlink" xfId="2512" builtinId="8" hidden="1"/>
    <cellStyle name="Hyperlink" xfId="2514" builtinId="8" hidden="1"/>
    <cellStyle name="Hyperlink" xfId="2516" builtinId="8" hidden="1"/>
    <cellStyle name="Hyperlink" xfId="2518" builtinId="8" hidden="1"/>
    <cellStyle name="Hyperlink" xfId="2520" builtinId="8" hidden="1"/>
    <cellStyle name="Hyperlink" xfId="2522" builtinId="8" hidden="1"/>
    <cellStyle name="Hyperlink" xfId="2524" builtinId="8" hidden="1"/>
    <cellStyle name="Hyperlink" xfId="2526" builtinId="8" hidden="1"/>
    <cellStyle name="Hyperlink" xfId="2528" builtinId="8" hidden="1"/>
    <cellStyle name="Hyperlink" xfId="2530" builtinId="8" hidden="1"/>
    <cellStyle name="Hyperlink" xfId="2532" builtinId="8" hidden="1"/>
    <cellStyle name="Hyperlink" xfId="2534" builtinId="8" hidden="1"/>
    <cellStyle name="Hyperlink" xfId="2536" builtinId="8" hidden="1"/>
    <cellStyle name="Hyperlink" xfId="2538" builtinId="8" hidden="1"/>
    <cellStyle name="Hyperlink" xfId="2540" builtinId="8" hidden="1"/>
    <cellStyle name="Hyperlink" xfId="2542" builtinId="8" hidden="1"/>
    <cellStyle name="Hyperlink" xfId="2544" builtinId="8" hidden="1"/>
    <cellStyle name="Hyperlink" xfId="2546" builtinId="8" hidden="1"/>
    <cellStyle name="Hyperlink" xfId="2548" builtinId="8" hidden="1"/>
    <cellStyle name="Hyperlink" xfId="2550" builtinId="8" hidden="1"/>
    <cellStyle name="Hyperlink" xfId="2552" builtinId="8" hidden="1"/>
    <cellStyle name="Hyperlink" xfId="2554" builtinId="8" hidden="1"/>
    <cellStyle name="Hyperlink" xfId="2556" builtinId="8" hidden="1"/>
    <cellStyle name="Hyperlink" xfId="2558" builtinId="8" hidden="1"/>
    <cellStyle name="Hyperlink" xfId="2560" builtinId="8" hidden="1"/>
    <cellStyle name="Hyperlink" xfId="2562" builtinId="8" hidden="1"/>
    <cellStyle name="Hyperlink" xfId="2564" builtinId="8" hidden="1"/>
    <cellStyle name="Hyperlink" xfId="2566" builtinId="8" hidden="1"/>
    <cellStyle name="Hyperlink" xfId="2568" builtinId="8" hidden="1"/>
    <cellStyle name="Hyperlink" xfId="2570" builtinId="8" hidden="1"/>
    <cellStyle name="Hyperlink" xfId="2572" builtinId="8" hidden="1"/>
    <cellStyle name="Hyperlink" xfId="2574" builtinId="8" hidden="1"/>
    <cellStyle name="Hyperlink" xfId="2576" builtinId="8" hidden="1"/>
    <cellStyle name="Hyperlink" xfId="2578" builtinId="8" hidden="1"/>
    <cellStyle name="Hyperlink" xfId="2580" builtinId="8" hidden="1"/>
    <cellStyle name="Hyperlink" xfId="2582" builtinId="8" hidden="1"/>
    <cellStyle name="Hyperlink" xfId="2584" builtinId="8" hidden="1"/>
    <cellStyle name="Hyperlink" xfId="2586" builtinId="8" hidden="1"/>
    <cellStyle name="Hyperlink" xfId="2588" builtinId="8" hidden="1"/>
    <cellStyle name="Hyperlink" xfId="2590" builtinId="8" hidden="1"/>
    <cellStyle name="Hyperlink" xfId="2592" builtinId="8" hidden="1"/>
    <cellStyle name="Hyperlink" xfId="2594" builtinId="8" hidden="1"/>
    <cellStyle name="Hyperlink" xfId="2596" builtinId="8" hidden="1"/>
    <cellStyle name="Hyperlink" xfId="2598" builtinId="8" hidden="1"/>
    <cellStyle name="Hyperlink" xfId="2600" builtinId="8" hidden="1"/>
    <cellStyle name="Hyperlink" xfId="2602" builtinId="8" hidden="1"/>
    <cellStyle name="Hyperlink" xfId="2604" builtinId="8" hidden="1"/>
    <cellStyle name="Hyperlink" xfId="2606" builtinId="8" hidden="1"/>
    <cellStyle name="Hyperlink" xfId="2608" builtinId="8" hidden="1"/>
    <cellStyle name="Hyperlink" xfId="2610" builtinId="8" hidden="1"/>
    <cellStyle name="Hyperlink" xfId="2612" builtinId="8" hidden="1"/>
    <cellStyle name="Hyperlink" xfId="2614" builtinId="8" hidden="1"/>
    <cellStyle name="Hyperlink" xfId="2616" builtinId="8" hidden="1"/>
    <cellStyle name="Hyperlink" xfId="2618" builtinId="8" hidden="1"/>
    <cellStyle name="Hyperlink" xfId="2620" builtinId="8" hidden="1"/>
    <cellStyle name="Hyperlink" xfId="2622" builtinId="8" hidden="1"/>
    <cellStyle name="Hyperlink" xfId="2624" builtinId="8" hidden="1"/>
    <cellStyle name="Hyperlink" xfId="2626" builtinId="8" hidden="1"/>
    <cellStyle name="Hyperlink" xfId="2628" builtinId="8" hidden="1"/>
    <cellStyle name="Hyperlink" xfId="2630" builtinId="8" hidden="1"/>
    <cellStyle name="Hyperlink" xfId="2632" builtinId="8" hidden="1"/>
    <cellStyle name="Hyperlink" xfId="2634" builtinId="8" hidden="1"/>
    <cellStyle name="Hyperlink" xfId="2636" builtinId="8" hidden="1"/>
    <cellStyle name="Hyperlink" xfId="2638" builtinId="8" hidden="1"/>
    <cellStyle name="Hyperlink" xfId="2640" builtinId="8" hidden="1"/>
    <cellStyle name="Hyperlink" xfId="2642" builtinId="8" hidden="1"/>
    <cellStyle name="Hyperlink" xfId="2644" builtinId="8" hidden="1"/>
    <cellStyle name="Hyperlink" xfId="2646" builtinId="8" hidden="1"/>
    <cellStyle name="Hyperlink" xfId="2648" builtinId="8" hidden="1"/>
    <cellStyle name="Hyperlink" xfId="2650" builtinId="8" hidden="1"/>
    <cellStyle name="Hyperlink" xfId="2652" builtinId="8" hidden="1"/>
    <cellStyle name="Hyperlink" xfId="2654" builtinId="8" hidden="1"/>
    <cellStyle name="Hyperlink" xfId="2656" builtinId="8" hidden="1"/>
    <cellStyle name="Hyperlink" xfId="2658" builtinId="8" hidden="1"/>
    <cellStyle name="Hyperlink" xfId="2660" builtinId="8" hidden="1"/>
    <cellStyle name="Hyperlink" xfId="2662" builtinId="8" hidden="1"/>
    <cellStyle name="Hyperlink" xfId="2664" builtinId="8" hidden="1"/>
    <cellStyle name="Hyperlink" xfId="2666" builtinId="8" hidden="1"/>
    <cellStyle name="Hyperlink" xfId="2668" builtinId="8" hidden="1"/>
    <cellStyle name="Hyperlink" xfId="2670" builtinId="8" hidden="1"/>
    <cellStyle name="Hyperlink" xfId="2672" builtinId="8" hidden="1"/>
    <cellStyle name="Hyperlink" xfId="2674" builtinId="8" hidden="1"/>
    <cellStyle name="Hyperlink" xfId="2676" builtinId="8" hidden="1"/>
    <cellStyle name="Hyperlink" xfId="2678" builtinId="8" hidden="1"/>
    <cellStyle name="Hyperlink" xfId="2680" builtinId="8" hidden="1"/>
    <cellStyle name="Hyperlink" xfId="2682" builtinId="8" hidden="1"/>
    <cellStyle name="Hyperlink" xfId="2684" builtinId="8" hidden="1"/>
    <cellStyle name="Hyperlink" xfId="2686" builtinId="8" hidden="1"/>
    <cellStyle name="Hyperlink" xfId="2688" builtinId="8" hidden="1"/>
    <cellStyle name="Hyperlink" xfId="2690" builtinId="8" hidden="1"/>
    <cellStyle name="Hyperlink" xfId="2692" builtinId="8" hidden="1"/>
    <cellStyle name="Hyperlink" xfId="2694" builtinId="8" hidden="1"/>
    <cellStyle name="Hyperlink" xfId="2696" builtinId="8" hidden="1"/>
    <cellStyle name="Hyperlink" xfId="2698" builtinId="8" hidden="1"/>
    <cellStyle name="Hyperlink" xfId="2700" builtinId="8" hidden="1"/>
    <cellStyle name="Hyperlink" xfId="2702" builtinId="8" hidden="1"/>
    <cellStyle name="Hyperlink" xfId="2704" builtinId="8" hidden="1"/>
    <cellStyle name="Hyperlink" xfId="2706" builtinId="8" hidden="1"/>
    <cellStyle name="Hyperlink" xfId="2708" builtinId="8" hidden="1"/>
    <cellStyle name="Hyperlink" xfId="2710" builtinId="8" hidden="1"/>
    <cellStyle name="Hyperlink" xfId="2712" builtinId="8" hidden="1"/>
    <cellStyle name="Hyperlink" xfId="2714" builtinId="8" hidden="1"/>
    <cellStyle name="Hyperlink" xfId="2716" builtinId="8" hidden="1"/>
    <cellStyle name="Hyperlink" xfId="2718" builtinId="8" hidden="1"/>
    <cellStyle name="Hyperlink" xfId="2720" builtinId="8" hidden="1"/>
    <cellStyle name="Hyperlink" xfId="2722" builtinId="8" hidden="1"/>
    <cellStyle name="Hyperlink" xfId="2724" builtinId="8" hidden="1"/>
    <cellStyle name="Hyperlink" xfId="2726" builtinId="8" hidden="1"/>
    <cellStyle name="Hyperlink" xfId="2728" builtinId="8" hidden="1"/>
    <cellStyle name="Hyperlink" xfId="2730" builtinId="8" hidden="1"/>
    <cellStyle name="Hyperlink" xfId="2732" builtinId="8" hidden="1"/>
    <cellStyle name="Hyperlink" xfId="2734" builtinId="8" hidden="1"/>
    <cellStyle name="Hyperlink" xfId="2736" builtinId="8" hidden="1"/>
    <cellStyle name="Hyperlink" xfId="2738" builtinId="8" hidden="1"/>
    <cellStyle name="Hyperlink" xfId="2740" builtinId="8" hidden="1"/>
    <cellStyle name="Hyperlink" xfId="2742" builtinId="8" hidden="1"/>
    <cellStyle name="Hyperlink" xfId="2744" builtinId="8" hidden="1"/>
    <cellStyle name="Hyperlink" xfId="2746" builtinId="8" hidden="1"/>
    <cellStyle name="Hyperlink" xfId="2748" builtinId="8" hidden="1"/>
    <cellStyle name="Hyperlink" xfId="2750" builtinId="8" hidden="1"/>
    <cellStyle name="Hyperlink" xfId="2752" builtinId="8" hidden="1"/>
    <cellStyle name="Hyperlink" xfId="2754" builtinId="8" hidden="1"/>
    <cellStyle name="Hyperlink" xfId="2756" builtinId="8" hidden="1"/>
    <cellStyle name="Hyperlink" xfId="2758" builtinId="8" hidden="1"/>
    <cellStyle name="Hyperlink" xfId="2760" builtinId="8" hidden="1"/>
    <cellStyle name="Hyperlink" xfId="2762" builtinId="8" hidden="1"/>
    <cellStyle name="Hyperlink" xfId="2764" builtinId="8" hidden="1"/>
    <cellStyle name="Hyperlink" xfId="2766" builtinId="8" hidden="1"/>
    <cellStyle name="Hyperlink" xfId="2768" builtinId="8" hidden="1"/>
    <cellStyle name="Hyperlink" xfId="2770" builtinId="8" hidden="1"/>
    <cellStyle name="Hyperlink" xfId="2772" builtinId="8" hidden="1"/>
    <cellStyle name="Hyperlink" xfId="2774" builtinId="8" hidden="1"/>
    <cellStyle name="Hyperlink" xfId="2776" builtinId="8" hidden="1"/>
    <cellStyle name="Hyperlink" xfId="2778" builtinId="8" hidden="1"/>
    <cellStyle name="Hyperlink" xfId="2780" builtinId="8" hidden="1"/>
    <cellStyle name="Hyperlink" xfId="2782" builtinId="8" hidden="1"/>
    <cellStyle name="Hyperlink" xfId="2784" builtinId="8" hidden="1"/>
    <cellStyle name="Hyperlink" xfId="2786" builtinId="8" hidden="1"/>
    <cellStyle name="Hyperlink" xfId="2788" builtinId="8" hidden="1"/>
    <cellStyle name="Hyperlink" xfId="2790" builtinId="8" hidden="1"/>
    <cellStyle name="Hyperlink" xfId="2792" builtinId="8" hidden="1"/>
    <cellStyle name="Hyperlink" xfId="2794" builtinId="8" hidden="1"/>
    <cellStyle name="Hyperlink" xfId="2796" builtinId="8" hidden="1"/>
    <cellStyle name="Hyperlink" xfId="2798" builtinId="8" hidden="1"/>
    <cellStyle name="Hyperlink" xfId="2800" builtinId="8" hidden="1"/>
    <cellStyle name="Hyperlink" xfId="2802" builtinId="8" hidden="1"/>
    <cellStyle name="Hyperlink" xfId="2804" builtinId="8" hidden="1"/>
    <cellStyle name="Hyperlink" xfId="2806" builtinId="8" hidden="1"/>
    <cellStyle name="Hyperlink" xfId="2808" builtinId="8" hidden="1"/>
    <cellStyle name="Hyperlink" xfId="2810" builtinId="8" hidden="1"/>
    <cellStyle name="Hyperlink" xfId="2812" builtinId="8" hidden="1"/>
    <cellStyle name="Hyperlink" xfId="2814" builtinId="8" hidden="1"/>
    <cellStyle name="Hyperlink" xfId="2816" builtinId="8" hidden="1"/>
    <cellStyle name="Hyperlink" xfId="2818" builtinId="8" hidden="1"/>
    <cellStyle name="Hyperlink" xfId="2820" builtinId="8" hidden="1"/>
    <cellStyle name="Hyperlink" xfId="2822" builtinId="8" hidden="1"/>
    <cellStyle name="Hyperlink" xfId="2824" builtinId="8" hidden="1"/>
    <cellStyle name="Hyperlink" xfId="2826" builtinId="8" hidden="1"/>
    <cellStyle name="Hyperlink" xfId="2828" builtinId="8" hidden="1"/>
    <cellStyle name="Hyperlink" xfId="2830" builtinId="8" hidden="1"/>
    <cellStyle name="Hyperlink" xfId="2832" builtinId="8" hidden="1"/>
    <cellStyle name="Hyperlink" xfId="2834" builtinId="8" hidden="1"/>
    <cellStyle name="Hyperlink" xfId="2836" builtinId="8" hidden="1"/>
    <cellStyle name="Hyperlink" xfId="2838" builtinId="8" hidden="1"/>
    <cellStyle name="Hyperlink" xfId="2840" builtinId="8" hidden="1"/>
    <cellStyle name="Hyperlink" xfId="2842" builtinId="8" hidden="1"/>
    <cellStyle name="Hyperlink" xfId="2844" builtinId="8" hidden="1"/>
    <cellStyle name="Hyperlink" xfId="2846" builtinId="8" hidden="1"/>
    <cellStyle name="Hyperlink" xfId="2848" builtinId="8" hidden="1"/>
    <cellStyle name="Hyperlink" xfId="2850" builtinId="8" hidden="1"/>
    <cellStyle name="Hyperlink" xfId="2852" builtinId="8" hidden="1"/>
    <cellStyle name="Hyperlink" xfId="2854" builtinId="8" hidden="1"/>
    <cellStyle name="Hyperlink" xfId="2856" builtinId="8" hidden="1"/>
    <cellStyle name="Hyperlink" xfId="2858" builtinId="8" hidden="1"/>
    <cellStyle name="Hyperlink" xfId="2860" builtinId="8" hidden="1"/>
    <cellStyle name="Hyperlink" xfId="2862" builtinId="8" hidden="1"/>
    <cellStyle name="Hyperlink" xfId="2864" builtinId="8" hidden="1"/>
    <cellStyle name="Hyperlink" xfId="2866" builtinId="8" hidden="1"/>
    <cellStyle name="Hyperlink" xfId="2868" builtinId="8" hidden="1"/>
    <cellStyle name="Hyperlink" xfId="2870" builtinId="8" hidden="1"/>
    <cellStyle name="Hyperlink" xfId="2872" builtinId="8" hidden="1"/>
    <cellStyle name="Hyperlink" xfId="2874" builtinId="8" hidden="1"/>
    <cellStyle name="Hyperlink" xfId="2876" builtinId="8" hidden="1"/>
    <cellStyle name="Hyperlink" xfId="2878" builtinId="8" hidden="1"/>
    <cellStyle name="Hyperlink" xfId="2880" builtinId="8" hidden="1"/>
    <cellStyle name="Hyperlink" xfId="2882" builtinId="8" hidden="1"/>
    <cellStyle name="Hyperlink" xfId="2884" builtinId="8" hidden="1"/>
    <cellStyle name="Hyperlink" xfId="2886" builtinId="8" hidden="1"/>
    <cellStyle name="Hyperlink" xfId="2888" builtinId="8" hidden="1"/>
    <cellStyle name="Hyperlink" xfId="2890" builtinId="8" hidden="1"/>
    <cellStyle name="Hyperlink" xfId="2892" builtinId="8" hidden="1"/>
    <cellStyle name="Hyperlink" xfId="2894" builtinId="8" hidden="1"/>
    <cellStyle name="Hyperlink" xfId="2896" builtinId="8" hidden="1"/>
    <cellStyle name="Hyperlink" xfId="2898" builtinId="8" hidden="1"/>
    <cellStyle name="Hyperlink" xfId="2900" builtinId="8" hidden="1"/>
    <cellStyle name="Hyperlink" xfId="2902" builtinId="8" hidden="1"/>
    <cellStyle name="Hyperlink" xfId="2904" builtinId="8" hidden="1"/>
    <cellStyle name="Hyperlink" xfId="2906" builtinId="8" hidden="1"/>
    <cellStyle name="Hyperlink" xfId="2908" builtinId="8" hidden="1"/>
    <cellStyle name="Hyperlink" xfId="2910" builtinId="8" hidden="1"/>
    <cellStyle name="Hyperlink" xfId="2912" builtinId="8" hidden="1"/>
    <cellStyle name="Hyperlink" xfId="2914" builtinId="8" hidden="1"/>
    <cellStyle name="Hyperlink" xfId="2916" builtinId="8" hidden="1"/>
    <cellStyle name="Hyperlink" xfId="2918" builtinId="8" hidden="1"/>
    <cellStyle name="Hyperlink" xfId="2920" builtinId="8" hidden="1"/>
    <cellStyle name="Hyperlink" xfId="2922" builtinId="8" hidden="1"/>
    <cellStyle name="Hyperlink" xfId="2924" builtinId="8" hidden="1"/>
    <cellStyle name="Hyperlink" xfId="2926" builtinId="8" hidden="1"/>
    <cellStyle name="Hyperlink" xfId="2928" builtinId="8" hidden="1"/>
    <cellStyle name="Hyperlink" xfId="2930" builtinId="8" hidden="1"/>
    <cellStyle name="Hyperlink" xfId="2932" builtinId="8" hidden="1"/>
    <cellStyle name="Hyperlink" xfId="2934" builtinId="8" hidden="1"/>
    <cellStyle name="Hyperlink" xfId="2936" builtinId="8" hidden="1"/>
    <cellStyle name="Hyperlink" xfId="2938" builtinId="8" hidden="1"/>
    <cellStyle name="Hyperlink" xfId="2940" builtinId="8" hidden="1"/>
    <cellStyle name="Hyperlink" xfId="2942" builtinId="8" hidden="1"/>
    <cellStyle name="Hyperlink" xfId="2944" builtinId="8" hidden="1"/>
    <cellStyle name="Hyperlink" xfId="2946" builtinId="8" hidden="1"/>
    <cellStyle name="Hyperlink" xfId="2948" builtinId="8" hidden="1"/>
    <cellStyle name="Hyperlink" xfId="2950" builtinId="8" hidden="1"/>
    <cellStyle name="Hyperlink" xfId="2952" builtinId="8" hidden="1"/>
    <cellStyle name="Hyperlink" xfId="2954" builtinId="8" hidden="1"/>
    <cellStyle name="Hyperlink" xfId="2956" builtinId="8" hidden="1"/>
    <cellStyle name="Hyperlink" xfId="2958" builtinId="8" hidden="1"/>
    <cellStyle name="Hyperlink" xfId="2960" builtinId="8" hidden="1"/>
    <cellStyle name="Hyperlink" xfId="2962" builtinId="8" hidden="1"/>
    <cellStyle name="Hyperlink" xfId="2964" builtinId="8" hidden="1"/>
    <cellStyle name="Hyperlink" xfId="2966" builtinId="8" hidden="1"/>
    <cellStyle name="Hyperlink" xfId="2968" builtinId="8" hidden="1"/>
    <cellStyle name="Hyperlink" xfId="2970" builtinId="8" hidden="1"/>
    <cellStyle name="Hyperlink" xfId="2972" builtinId="8" hidden="1"/>
    <cellStyle name="Hyperlink" xfId="2974" builtinId="8" hidden="1"/>
    <cellStyle name="Hyperlink" xfId="2976" builtinId="8" hidden="1"/>
    <cellStyle name="Hyperlink" xfId="2978" builtinId="8" hidden="1"/>
    <cellStyle name="Hyperlink" xfId="2980" builtinId="8" hidden="1"/>
    <cellStyle name="Hyperlink" xfId="2982" builtinId="8" hidden="1"/>
    <cellStyle name="Hyperlink" xfId="2984" builtinId="8" hidden="1"/>
    <cellStyle name="Hyperlink" xfId="2986" builtinId="8" hidden="1"/>
    <cellStyle name="Hyperlink" xfId="2988" builtinId="8" hidden="1"/>
    <cellStyle name="Hyperlink" xfId="2990" builtinId="8" hidden="1"/>
    <cellStyle name="Hyperlink" xfId="2992" builtinId="8" hidden="1"/>
    <cellStyle name="Hyperlink" xfId="2994" builtinId="8" hidden="1"/>
    <cellStyle name="Hyperlink" xfId="2996" builtinId="8" hidden="1"/>
    <cellStyle name="Hyperlink" xfId="2998" builtinId="8" hidden="1"/>
    <cellStyle name="Hyperlink" xfId="3000" builtinId="8" hidden="1"/>
    <cellStyle name="Hyperlink" xfId="3002" builtinId="8" hidden="1"/>
    <cellStyle name="Hyperlink" xfId="3004" builtinId="8" hidden="1"/>
    <cellStyle name="Hyperlink" xfId="3006" builtinId="8" hidden="1"/>
    <cellStyle name="Hyperlink" xfId="3008" builtinId="8" hidden="1"/>
    <cellStyle name="Hyperlink" xfId="3010" builtinId="8" hidden="1"/>
    <cellStyle name="Hyperlink" xfId="3012" builtinId="8" hidden="1"/>
    <cellStyle name="Hyperlink" xfId="3014" builtinId="8" hidden="1"/>
    <cellStyle name="Hyperlink" xfId="3016" builtinId="8" hidden="1"/>
    <cellStyle name="Hyperlink" xfId="3018" builtinId="8" hidden="1"/>
    <cellStyle name="Hyperlink" xfId="3020" builtinId="8" hidden="1"/>
    <cellStyle name="Hyperlink" xfId="3022" builtinId="8" hidden="1"/>
    <cellStyle name="Hyperlink" xfId="3024" builtinId="8" hidden="1"/>
    <cellStyle name="Hyperlink" xfId="3026" builtinId="8" hidden="1"/>
    <cellStyle name="Hyperlink" xfId="3028" builtinId="8" hidden="1"/>
    <cellStyle name="Hyperlink" xfId="3030" builtinId="8" hidden="1"/>
    <cellStyle name="Hyperlink" xfId="3032" builtinId="8" hidden="1"/>
    <cellStyle name="Hyperlink" xfId="3034" builtinId="8" hidden="1"/>
    <cellStyle name="Hyperlink" xfId="3036" builtinId="8" hidden="1"/>
    <cellStyle name="Hyperlink" xfId="3038" builtinId="8" hidden="1"/>
    <cellStyle name="Hyperlink" xfId="3040" builtinId="8" hidden="1"/>
    <cellStyle name="Hyperlink" xfId="3042" builtinId="8" hidden="1"/>
    <cellStyle name="Hyperlink" xfId="3044" builtinId="8" hidden="1"/>
    <cellStyle name="Hyperlink" xfId="3046" builtinId="8" hidden="1"/>
    <cellStyle name="Hyperlink" xfId="3048" builtinId="8" hidden="1"/>
    <cellStyle name="Hyperlink" xfId="3050" builtinId="8" hidden="1"/>
    <cellStyle name="Hyperlink" xfId="3052" builtinId="8" hidden="1"/>
    <cellStyle name="Hyperlink" xfId="3054" builtinId="8" hidden="1"/>
    <cellStyle name="Hyperlink" xfId="3056" builtinId="8" hidden="1"/>
    <cellStyle name="Hyperlink" xfId="3058" builtinId="8" hidden="1"/>
    <cellStyle name="Hyperlink" xfId="3060" builtinId="8" hidden="1"/>
    <cellStyle name="Hyperlink" xfId="3062" builtinId="8" hidden="1"/>
    <cellStyle name="Hyperlink" xfId="3064" builtinId="8" hidden="1"/>
    <cellStyle name="Hyperlink" xfId="3066" builtinId="8" hidden="1"/>
    <cellStyle name="Hyperlink" xfId="3068" builtinId="8" hidden="1"/>
    <cellStyle name="Hyperlink" xfId="3070" builtinId="8" hidden="1"/>
    <cellStyle name="Hyperlink" xfId="3072" builtinId="8" hidden="1"/>
    <cellStyle name="Hyperlink" xfId="3074" builtinId="8" hidden="1"/>
    <cellStyle name="Hyperlink" xfId="3076" builtinId="8" hidden="1"/>
    <cellStyle name="Hyperlink" xfId="3078" builtinId="8" hidden="1"/>
    <cellStyle name="Hyperlink" xfId="3080" builtinId="8" hidden="1"/>
    <cellStyle name="Hyperlink" xfId="3082" builtinId="8" hidden="1"/>
    <cellStyle name="Hyperlink" xfId="3084" builtinId="8" hidden="1"/>
    <cellStyle name="Hyperlink" xfId="3086" builtinId="8" hidden="1"/>
    <cellStyle name="Hyperlink" xfId="3088" builtinId="8" hidden="1"/>
    <cellStyle name="Hyperlink" xfId="3090" builtinId="8" hidden="1"/>
    <cellStyle name="Hyperlink" xfId="3092" builtinId="8" hidden="1"/>
    <cellStyle name="Hyperlink" xfId="3094" builtinId="8" hidden="1"/>
    <cellStyle name="Hyperlink" xfId="3096" builtinId="8" hidden="1"/>
    <cellStyle name="Hyperlink" xfId="3098" builtinId="8" hidden="1"/>
    <cellStyle name="Hyperlink" xfId="3100" builtinId="8" hidden="1"/>
    <cellStyle name="Hyperlink" xfId="3102" builtinId="8" hidden="1"/>
    <cellStyle name="Hyperlink" xfId="3104" builtinId="8" hidden="1"/>
    <cellStyle name="Hyperlink" xfId="3106" builtinId="8" hidden="1"/>
    <cellStyle name="Hyperlink" xfId="3108" builtinId="8" hidden="1"/>
    <cellStyle name="Hyperlink" xfId="3110" builtinId="8" hidden="1"/>
    <cellStyle name="Hyperlink" xfId="3112" builtinId="8" hidden="1"/>
    <cellStyle name="Hyperlink" xfId="3114" builtinId="8" hidden="1"/>
    <cellStyle name="Hyperlink" xfId="3116" builtinId="8" hidden="1"/>
    <cellStyle name="Hyperlink" xfId="3118" builtinId="8" hidden="1"/>
    <cellStyle name="Hyperlink" xfId="3120" builtinId="8" hidden="1"/>
    <cellStyle name="Hyperlink" xfId="3122" builtinId="8" hidden="1"/>
    <cellStyle name="Hyperlink" xfId="3124" builtinId="8" hidden="1"/>
    <cellStyle name="Hyperlink" xfId="3126" builtinId="8" hidden="1"/>
    <cellStyle name="Hyperlink" xfId="3128" builtinId="8" hidden="1"/>
    <cellStyle name="Hyperlink" xfId="3130" builtinId="8" hidden="1"/>
    <cellStyle name="Hyperlink" xfId="3132" builtinId="8" hidden="1"/>
    <cellStyle name="Hyperlink" xfId="3134" builtinId="8" hidden="1"/>
    <cellStyle name="Hyperlink" xfId="3136" builtinId="8" hidden="1"/>
    <cellStyle name="Hyperlink" xfId="3138" builtinId="8" hidden="1"/>
    <cellStyle name="Hyperlink" xfId="3140" builtinId="8" hidden="1"/>
    <cellStyle name="Hyperlink" xfId="3142" builtinId="8" hidden="1"/>
    <cellStyle name="Hyperlink" xfId="3144" builtinId="8" hidden="1"/>
    <cellStyle name="Hyperlink" xfId="3146" builtinId="8" hidden="1"/>
    <cellStyle name="Hyperlink" xfId="3148" builtinId="8" hidden="1"/>
    <cellStyle name="Hyperlink" xfId="3150" builtinId="8" hidden="1"/>
    <cellStyle name="Hyperlink" xfId="3152" builtinId="8" hidden="1"/>
    <cellStyle name="Hyperlink" xfId="3154" builtinId="8" hidden="1"/>
    <cellStyle name="Hyperlink" xfId="3156" builtinId="8" hidden="1"/>
    <cellStyle name="Hyperlink" xfId="3158" builtinId="8" hidden="1"/>
    <cellStyle name="Hyperlink" xfId="3160" builtinId="8" hidden="1"/>
    <cellStyle name="Hyperlink" xfId="3162" builtinId="8" hidden="1"/>
    <cellStyle name="Hyperlink" xfId="3164" builtinId="8" hidden="1"/>
    <cellStyle name="Hyperlink" xfId="3166" builtinId="8" hidden="1"/>
    <cellStyle name="Hyperlink" xfId="3168" builtinId="8" hidden="1"/>
    <cellStyle name="Hyperlink" xfId="3170" builtinId="8" hidden="1"/>
    <cellStyle name="Hyperlink" xfId="3172" builtinId="8" hidden="1"/>
    <cellStyle name="Hyperlink" xfId="3174" builtinId="8" hidden="1"/>
    <cellStyle name="Hyperlink" xfId="3176" builtinId="8" hidden="1"/>
    <cellStyle name="Hyperlink" xfId="3178" builtinId="8" hidden="1"/>
    <cellStyle name="Hyperlink" xfId="3180" builtinId="8" hidden="1"/>
    <cellStyle name="Hyperlink" xfId="3182" builtinId="8" hidden="1"/>
    <cellStyle name="Hyperlink" xfId="3184" builtinId="8" hidden="1"/>
    <cellStyle name="Hyperlink" xfId="3186" builtinId="8" hidden="1"/>
    <cellStyle name="Hyperlink" xfId="3188" builtinId="8" hidden="1"/>
    <cellStyle name="Hyperlink" xfId="3190" builtinId="8" hidden="1"/>
    <cellStyle name="Hyperlink" xfId="3192" builtinId="8" hidden="1"/>
    <cellStyle name="Hyperlink" xfId="3194" builtinId="8" hidden="1"/>
    <cellStyle name="Hyperlink" xfId="3196" builtinId="8" hidden="1"/>
    <cellStyle name="Hyperlink" xfId="3198" builtinId="8" hidden="1"/>
    <cellStyle name="Hyperlink" xfId="3200" builtinId="8" hidden="1"/>
    <cellStyle name="Hyperlink" xfId="3202" builtinId="8" hidden="1"/>
    <cellStyle name="Hyperlink" xfId="3204" builtinId="8" hidden="1"/>
    <cellStyle name="Hyperlink" xfId="3206" builtinId="8" hidden="1"/>
    <cellStyle name="Hyperlink" xfId="3208" builtinId="8" hidden="1"/>
    <cellStyle name="Hyperlink" xfId="3210" builtinId="8" hidden="1"/>
    <cellStyle name="Hyperlink" xfId="3212" builtinId="8" hidden="1"/>
    <cellStyle name="Hyperlink" xfId="3214" builtinId="8" hidden="1"/>
    <cellStyle name="Hyperlink" xfId="3216" builtinId="8" hidden="1"/>
    <cellStyle name="Hyperlink" xfId="3218" builtinId="8" hidden="1"/>
    <cellStyle name="Hyperlink" xfId="3220" builtinId="8" hidden="1"/>
    <cellStyle name="Hyperlink" xfId="3222" builtinId="8" hidden="1"/>
    <cellStyle name="Hyperlink" xfId="3224" builtinId="8" hidden="1"/>
    <cellStyle name="Hyperlink" xfId="3226" builtinId="8" hidden="1"/>
    <cellStyle name="Hyperlink" xfId="3228" builtinId="8" hidden="1"/>
    <cellStyle name="Hyperlink" xfId="3230" builtinId="8" hidden="1"/>
    <cellStyle name="Hyperlink" xfId="3232" builtinId="8" hidden="1"/>
    <cellStyle name="Hyperlink" xfId="3234" builtinId="8" hidden="1"/>
    <cellStyle name="Hyperlink" xfId="3236" builtinId="8" hidden="1"/>
    <cellStyle name="Hyperlink" xfId="3238" builtinId="8" hidden="1"/>
    <cellStyle name="Hyperlink" xfId="3240" builtinId="8" hidden="1"/>
    <cellStyle name="Hyperlink" xfId="3242" builtinId="8" hidden="1"/>
    <cellStyle name="Hyperlink" xfId="3244" builtinId="8" hidden="1"/>
    <cellStyle name="Hyperlink" xfId="3246" builtinId="8" hidden="1"/>
    <cellStyle name="Hyperlink" xfId="3248" builtinId="8" hidden="1"/>
    <cellStyle name="Hyperlink" xfId="3250" builtinId="8" hidden="1"/>
    <cellStyle name="Hyperlink" xfId="3252" builtinId="8" hidden="1"/>
    <cellStyle name="Hyperlink" xfId="3254" builtinId="8" hidden="1"/>
    <cellStyle name="Hyperlink" xfId="3256" builtinId="8" hidden="1"/>
    <cellStyle name="Hyperlink" xfId="3258" builtinId="8" hidden="1"/>
    <cellStyle name="Hyperlink" xfId="3260" builtinId="8" hidden="1"/>
    <cellStyle name="Hyperlink" xfId="3262" builtinId="8" hidden="1"/>
    <cellStyle name="Hyperlink" xfId="3264" builtinId="8" hidden="1"/>
    <cellStyle name="Hyperlink" xfId="3266" builtinId="8" hidden="1"/>
    <cellStyle name="Hyperlink" xfId="3268" builtinId="8" hidden="1"/>
    <cellStyle name="Hyperlink" xfId="3270" builtinId="8" hidden="1"/>
    <cellStyle name="Hyperlink" xfId="3272" builtinId="8" hidden="1"/>
    <cellStyle name="Hyperlink" xfId="3274" builtinId="8" hidden="1"/>
    <cellStyle name="Hyperlink" xfId="3276" builtinId="8" hidden="1"/>
    <cellStyle name="Hyperlink" xfId="3278" builtinId="8" hidden="1"/>
    <cellStyle name="Hyperlink" xfId="3280" builtinId="8" hidden="1"/>
    <cellStyle name="Hyperlink" xfId="3282" builtinId="8" hidden="1"/>
    <cellStyle name="Hyperlink" xfId="3284" builtinId="8" hidden="1"/>
    <cellStyle name="Hyperlink" xfId="3286" builtinId="8" hidden="1"/>
    <cellStyle name="Hyperlink" xfId="3288" builtinId="8" hidden="1"/>
    <cellStyle name="Hyperlink" xfId="3290" builtinId="8" hidden="1"/>
    <cellStyle name="Hyperlink" xfId="3292" builtinId="8" hidden="1"/>
    <cellStyle name="Hyperlink" xfId="3294" builtinId="8" hidden="1"/>
    <cellStyle name="Hyperlink" xfId="3296" builtinId="8" hidden="1"/>
    <cellStyle name="Hyperlink" xfId="3298" builtinId="8" hidden="1"/>
    <cellStyle name="Hyperlink" xfId="3300" builtinId="8" hidden="1"/>
    <cellStyle name="Hyperlink" xfId="3302" builtinId="8" hidden="1"/>
    <cellStyle name="Hyperlink" xfId="3304" builtinId="8" hidden="1"/>
    <cellStyle name="Hyperlink" xfId="3306" builtinId="8" hidden="1"/>
    <cellStyle name="Hyperlink" xfId="3308" builtinId="8" hidden="1"/>
    <cellStyle name="Hyperlink" xfId="3310" builtinId="8" hidden="1"/>
    <cellStyle name="Hyperlink" xfId="3312" builtinId="8" hidden="1"/>
    <cellStyle name="Hyperlink" xfId="3314" builtinId="8" hidden="1"/>
    <cellStyle name="Hyperlink" xfId="3316" builtinId="8" hidden="1"/>
    <cellStyle name="Hyperlink" xfId="3318" builtinId="8" hidden="1"/>
    <cellStyle name="Hyperlink" xfId="3320" builtinId="8" hidden="1"/>
    <cellStyle name="Hyperlink" xfId="3322" builtinId="8" hidden="1"/>
    <cellStyle name="Hyperlink" xfId="3324" builtinId="8" hidden="1"/>
    <cellStyle name="Hyperlink" xfId="3326" builtinId="8" hidden="1"/>
    <cellStyle name="Hyperlink" xfId="3328" builtinId="8" hidden="1"/>
    <cellStyle name="Hyperlink" xfId="3330" builtinId="8" hidden="1"/>
    <cellStyle name="Hyperlink" xfId="3332" builtinId="8" hidden="1"/>
    <cellStyle name="Hyperlink" xfId="3334" builtinId="8" hidden="1"/>
    <cellStyle name="Hyperlink" xfId="3336" builtinId="8" hidden="1"/>
    <cellStyle name="Hyperlink" xfId="3338" builtinId="8" hidden="1"/>
    <cellStyle name="Hyperlink" xfId="3340" builtinId="8" hidden="1"/>
    <cellStyle name="Hyperlink" xfId="3342" builtinId="8" hidden="1"/>
    <cellStyle name="Hyperlink" xfId="3344" builtinId="8" hidden="1"/>
    <cellStyle name="Hyperlink" xfId="3346" builtinId="8" hidden="1"/>
    <cellStyle name="Hyperlink" xfId="3348" builtinId="8" hidden="1"/>
    <cellStyle name="Hyperlink" xfId="3350" builtinId="8" hidden="1"/>
    <cellStyle name="Hyperlink" xfId="3352" builtinId="8" hidden="1"/>
    <cellStyle name="Hyperlink" xfId="3354" builtinId="8" hidden="1"/>
    <cellStyle name="Hyperlink" xfId="3356" builtinId="8" hidden="1"/>
    <cellStyle name="Hyperlink" xfId="3358" builtinId="8" hidden="1"/>
    <cellStyle name="Hyperlink" xfId="3360" builtinId="8" hidden="1"/>
    <cellStyle name="Hyperlink" xfId="3362" builtinId="8" hidden="1"/>
    <cellStyle name="Hyperlink" xfId="3364" builtinId="8" hidden="1"/>
    <cellStyle name="Hyperlink" xfId="3366" builtinId="8" hidden="1"/>
    <cellStyle name="Hyperlink" xfId="3368" builtinId="8" hidden="1"/>
    <cellStyle name="Hyperlink" xfId="3370" builtinId="8" hidden="1"/>
    <cellStyle name="Hyperlink" xfId="3372" builtinId="8" hidden="1"/>
    <cellStyle name="Hyperlink" xfId="3374" builtinId="8" hidden="1"/>
    <cellStyle name="Hyperlink" xfId="3376" builtinId="8" hidden="1"/>
    <cellStyle name="Hyperlink" xfId="3378" builtinId="8" hidden="1"/>
    <cellStyle name="Hyperlink" xfId="3380" builtinId="8" hidden="1"/>
    <cellStyle name="Hyperlink" xfId="3382" builtinId="8" hidden="1"/>
    <cellStyle name="Hyperlink" xfId="3384" builtinId="8" hidden="1"/>
    <cellStyle name="Hyperlink" xfId="3386" builtinId="8" hidden="1"/>
    <cellStyle name="Hyperlink" xfId="3388" builtinId="8" hidden="1"/>
    <cellStyle name="Hyperlink" xfId="3390" builtinId="8" hidden="1"/>
    <cellStyle name="Hyperlink" xfId="3392" builtinId="8" hidden="1"/>
    <cellStyle name="Hyperlink" xfId="3394" builtinId="8" hidden="1"/>
    <cellStyle name="Hyperlink" xfId="3396" builtinId="8" hidden="1"/>
    <cellStyle name="Hyperlink" xfId="3398" builtinId="8" hidden="1"/>
    <cellStyle name="Hyperlink" xfId="3400" builtinId="8" hidden="1"/>
    <cellStyle name="Hyperlink" xfId="3402" builtinId="8" hidden="1"/>
    <cellStyle name="Hyperlink" xfId="3404" builtinId="8" hidden="1"/>
    <cellStyle name="Hyperlink" xfId="3406" builtinId="8" hidden="1"/>
    <cellStyle name="Hyperlink" xfId="3408" builtinId="8" hidden="1"/>
    <cellStyle name="Hyperlink" xfId="3410" builtinId="8" hidden="1"/>
    <cellStyle name="Hyperlink" xfId="3412" builtinId="8" hidden="1"/>
    <cellStyle name="Hyperlink" xfId="3414" builtinId="8" hidden="1"/>
    <cellStyle name="Hyperlink" xfId="3416" builtinId="8" hidden="1"/>
    <cellStyle name="Hyperlink" xfId="3418" builtinId="8" hidden="1"/>
    <cellStyle name="Hyperlink" xfId="3420" builtinId="8" hidden="1"/>
    <cellStyle name="Hyperlink" xfId="3422" builtinId="8" hidden="1"/>
    <cellStyle name="Hyperlink" xfId="3424" builtinId="8" hidden="1"/>
    <cellStyle name="Hyperlink" xfId="3426" builtinId="8" hidden="1"/>
    <cellStyle name="Hyperlink" xfId="3428" builtinId="8" hidden="1"/>
    <cellStyle name="Hyperlink" xfId="3430" builtinId="8" hidden="1"/>
    <cellStyle name="Hyperlink" xfId="3432" builtinId="8" hidden="1"/>
    <cellStyle name="Hyperlink" xfId="3434" builtinId="8" hidden="1"/>
    <cellStyle name="Hyperlink" xfId="3436" builtinId="8" hidden="1"/>
    <cellStyle name="Hyperlink" xfId="3438" builtinId="8" hidden="1"/>
    <cellStyle name="Hyperlink" xfId="3440" builtinId="8" hidden="1"/>
    <cellStyle name="Hyperlink" xfId="3442" builtinId="8" hidden="1"/>
    <cellStyle name="Hyperlink" xfId="3444" builtinId="8" hidden="1"/>
    <cellStyle name="Hyperlink" xfId="3446" builtinId="8" hidden="1"/>
    <cellStyle name="Hyperlink" xfId="3448" builtinId="8" hidden="1"/>
    <cellStyle name="Hyperlink" xfId="3450" builtinId="8" hidden="1"/>
    <cellStyle name="Hyperlink" xfId="3452" builtinId="8" hidden="1"/>
    <cellStyle name="Hyperlink" xfId="3454" builtinId="8" hidden="1"/>
    <cellStyle name="Hyperlink" xfId="3456" builtinId="8" hidden="1"/>
    <cellStyle name="Hyperlink" xfId="3458" builtinId="8" hidden="1"/>
    <cellStyle name="Hyperlink" xfId="3460" builtinId="8" hidden="1"/>
    <cellStyle name="Hyperlink" xfId="3462" builtinId="8" hidden="1"/>
    <cellStyle name="Hyperlink" xfId="3464" builtinId="8" hidden="1"/>
    <cellStyle name="Hyperlink" xfId="3466" builtinId="8" hidden="1"/>
    <cellStyle name="Hyperlink" xfId="3468" builtinId="8" hidden="1"/>
    <cellStyle name="Hyperlink" xfId="3470" builtinId="8" hidden="1"/>
    <cellStyle name="Hyperlink" xfId="3472" builtinId="8" hidden="1"/>
    <cellStyle name="Hyperlink" xfId="3474" builtinId="8" hidden="1"/>
    <cellStyle name="Hyperlink" xfId="3476" builtinId="8" hidden="1"/>
    <cellStyle name="Hyperlink" xfId="3478" builtinId="8" hidden="1"/>
    <cellStyle name="Hyperlink" xfId="3480" builtinId="8" hidden="1"/>
    <cellStyle name="Hyperlink" xfId="3482" builtinId="8" hidden="1"/>
    <cellStyle name="Hyperlink" xfId="3484" builtinId="8" hidden="1"/>
    <cellStyle name="Hyperlink" xfId="3486" builtinId="8" hidden="1"/>
    <cellStyle name="Hyperlink" xfId="3488" builtinId="8" hidden="1"/>
    <cellStyle name="Hyperlink" xfId="3490" builtinId="8" hidden="1"/>
    <cellStyle name="Hyperlink" xfId="3492" builtinId="8" hidden="1"/>
    <cellStyle name="Hyperlink" xfId="3494" builtinId="8" hidden="1"/>
    <cellStyle name="Hyperlink" xfId="3496" builtinId="8" hidden="1"/>
    <cellStyle name="Hyperlink" xfId="3498" builtinId="8" hidden="1"/>
    <cellStyle name="Hyperlink" xfId="3500" builtinId="8" hidden="1"/>
    <cellStyle name="Hyperlink" xfId="3502" builtinId="8" hidden="1"/>
    <cellStyle name="Hyperlink" xfId="3504" builtinId="8" hidden="1"/>
    <cellStyle name="Hyperlink" xfId="3506" builtinId="8" hidden="1"/>
    <cellStyle name="Hyperlink" xfId="3508" builtinId="8" hidden="1"/>
    <cellStyle name="Hyperlink" xfId="3510" builtinId="8" hidden="1"/>
    <cellStyle name="Hyperlink" xfId="3512" builtinId="8" hidden="1"/>
    <cellStyle name="Hyperlink" xfId="3514" builtinId="8" hidden="1"/>
    <cellStyle name="Hyperlink" xfId="3516" builtinId="8" hidden="1"/>
    <cellStyle name="Hyperlink" xfId="3518" builtinId="8" hidden="1"/>
    <cellStyle name="Hyperlink" xfId="3520" builtinId="8" hidden="1"/>
    <cellStyle name="Hyperlink" xfId="3522" builtinId="8" hidden="1"/>
    <cellStyle name="Hyperlink" xfId="3524" builtinId="8" hidden="1"/>
    <cellStyle name="Hyperlink" xfId="3526" builtinId="8" hidden="1"/>
    <cellStyle name="Hyperlink" xfId="3528" builtinId="8" hidden="1"/>
    <cellStyle name="Hyperlink" xfId="3530" builtinId="8" hidden="1"/>
    <cellStyle name="Hyperlink" xfId="3532" builtinId="8" hidden="1"/>
    <cellStyle name="Hyperlink" xfId="3534" builtinId="8" hidden="1"/>
    <cellStyle name="Hyperlink" xfId="3536" builtinId="8" hidden="1"/>
    <cellStyle name="Hyperlink" xfId="3538" builtinId="8" hidden="1"/>
    <cellStyle name="Hyperlink" xfId="3540" builtinId="8" hidden="1"/>
    <cellStyle name="Hyperlink" xfId="3542" builtinId="8" hidden="1"/>
    <cellStyle name="Hyperlink" xfId="3544" builtinId="8" hidden="1"/>
    <cellStyle name="Hyperlink" xfId="3546" builtinId="8" hidden="1"/>
    <cellStyle name="Hyperlink" xfId="3548" builtinId="8" hidden="1"/>
    <cellStyle name="Hyperlink" xfId="3550" builtinId="8" hidden="1"/>
    <cellStyle name="Hyperlink" xfId="3552" builtinId="8" hidden="1"/>
    <cellStyle name="Hyperlink" xfId="3554" builtinId="8" hidden="1"/>
    <cellStyle name="Hyperlink" xfId="3556" builtinId="8" hidden="1"/>
    <cellStyle name="Hyperlink" xfId="3558" builtinId="8" hidden="1"/>
    <cellStyle name="Hyperlink" xfId="3560" builtinId="8" hidden="1"/>
    <cellStyle name="Hyperlink" xfId="3562" builtinId="8" hidden="1"/>
    <cellStyle name="Hyperlink" xfId="3564" builtinId="8" hidden="1"/>
    <cellStyle name="Hyperlink" xfId="3566" builtinId="8" hidden="1"/>
    <cellStyle name="Hyperlink" xfId="3568" builtinId="8" hidden="1"/>
    <cellStyle name="Hyperlink" xfId="3570" builtinId="8" hidden="1"/>
    <cellStyle name="Hyperlink" xfId="3572" builtinId="8" hidden="1"/>
    <cellStyle name="Hyperlink" xfId="3574" builtinId="8" hidden="1"/>
    <cellStyle name="Hyperlink" xfId="3576" builtinId="8" hidden="1"/>
    <cellStyle name="Hyperlink" xfId="3578" builtinId="8" hidden="1"/>
    <cellStyle name="Hyperlink" xfId="3580" builtinId="8" hidden="1"/>
    <cellStyle name="Hyperlink" xfId="3582" builtinId="8" hidden="1"/>
    <cellStyle name="Hyperlink" xfId="3584" builtinId="8" hidden="1"/>
    <cellStyle name="Hyperlink" xfId="3586" builtinId="8" hidden="1"/>
    <cellStyle name="Hyperlink" xfId="3588" builtinId="8" hidden="1"/>
    <cellStyle name="Hyperlink" xfId="3590" builtinId="8" hidden="1"/>
    <cellStyle name="Hyperlink" xfId="3592" builtinId="8" hidden="1"/>
    <cellStyle name="Hyperlink" xfId="3594" builtinId="8" hidden="1"/>
    <cellStyle name="Hyperlink" xfId="3596" builtinId="8" hidden="1"/>
    <cellStyle name="Hyperlink" xfId="3598" builtinId="8" hidden="1"/>
    <cellStyle name="Hyperlink" xfId="3600" builtinId="8" hidden="1"/>
    <cellStyle name="Hyperlink" xfId="3602" builtinId="8" hidden="1"/>
    <cellStyle name="Hyperlink" xfId="3604" builtinId="8" hidden="1"/>
    <cellStyle name="Hyperlink" xfId="3606" builtinId="8" hidden="1"/>
    <cellStyle name="Hyperlink" xfId="3608" builtinId="8" hidden="1"/>
    <cellStyle name="Hyperlink" xfId="3610" builtinId="8" hidden="1"/>
    <cellStyle name="Hyperlink" xfId="3612" builtinId="8" hidden="1"/>
    <cellStyle name="Hyperlink" xfId="3614" builtinId="8" hidden="1"/>
    <cellStyle name="Hyperlink" xfId="3616" builtinId="8" hidden="1"/>
    <cellStyle name="Hyperlink" xfId="3618" builtinId="8" hidden="1"/>
    <cellStyle name="Hyperlink" xfId="3620" builtinId="8" hidden="1"/>
    <cellStyle name="Hyperlink" xfId="3622" builtinId="8" hidden="1"/>
    <cellStyle name="Hyperlink" xfId="3624" builtinId="8" hidden="1"/>
    <cellStyle name="Hyperlink" xfId="3626" builtinId="8" hidden="1"/>
    <cellStyle name="Hyperlink" xfId="3628" builtinId="8" hidden="1"/>
    <cellStyle name="Hyperlink" xfId="3630" builtinId="8" hidden="1"/>
    <cellStyle name="Hyperlink" xfId="3632" builtinId="8" hidden="1"/>
    <cellStyle name="Hyperlink" xfId="3634" builtinId="8" hidden="1"/>
    <cellStyle name="Hyperlink" xfId="3636" builtinId="8" hidden="1"/>
    <cellStyle name="Hyperlink" xfId="3638" builtinId="8" hidden="1"/>
    <cellStyle name="Hyperlink" xfId="3640" builtinId="8" hidden="1"/>
    <cellStyle name="Hyperlink" xfId="3642" builtinId="8" hidden="1"/>
    <cellStyle name="Hyperlink" xfId="3644" builtinId="8" hidden="1"/>
    <cellStyle name="Hyperlink" xfId="3646" builtinId="8" hidden="1"/>
    <cellStyle name="Hyperlink" xfId="3648" builtinId="8" hidden="1"/>
    <cellStyle name="Hyperlink" xfId="3650" builtinId="8" hidden="1"/>
    <cellStyle name="Hyperlink" xfId="3652" builtinId="8" hidden="1"/>
    <cellStyle name="Hyperlink" xfId="3654" builtinId="8" hidden="1"/>
    <cellStyle name="Hyperlink" xfId="3656" builtinId="8" hidden="1"/>
    <cellStyle name="Hyperlink" xfId="3658" builtinId="8" hidden="1"/>
    <cellStyle name="Hyperlink" xfId="3660" builtinId="8" hidden="1"/>
    <cellStyle name="Hyperlink" xfId="3662" builtinId="8" hidden="1"/>
    <cellStyle name="Hyperlink" xfId="3664" builtinId="8" hidden="1"/>
    <cellStyle name="Hyperlink" xfId="3666" builtinId="8" hidden="1"/>
    <cellStyle name="Hyperlink" xfId="3668" builtinId="8" hidden="1"/>
    <cellStyle name="Hyperlink" xfId="3670" builtinId="8" hidden="1"/>
    <cellStyle name="Hyperlink" xfId="3672" builtinId="8" hidden="1"/>
    <cellStyle name="Hyperlink" xfId="3674" builtinId="8" hidden="1"/>
    <cellStyle name="Hyperlink" xfId="3676" builtinId="8" hidden="1"/>
    <cellStyle name="Hyperlink" xfId="3678" builtinId="8" hidden="1"/>
    <cellStyle name="Hyperlink" xfId="3680" builtinId="8" hidden="1"/>
    <cellStyle name="Hyperlink" xfId="3682" builtinId="8" hidden="1"/>
    <cellStyle name="Hyperlink" xfId="3684" builtinId="8" hidden="1"/>
    <cellStyle name="Hyperlink" xfId="3686" builtinId="8" hidden="1"/>
    <cellStyle name="Hyperlink" xfId="3688" builtinId="8" hidden="1"/>
    <cellStyle name="Hyperlink" xfId="3690" builtinId="8" hidden="1"/>
    <cellStyle name="Hyperlink" xfId="3692" builtinId="8" hidden="1"/>
    <cellStyle name="Hyperlink" xfId="3694" builtinId="8" hidden="1"/>
    <cellStyle name="Hyperlink" xfId="3696" builtinId="8" hidden="1"/>
    <cellStyle name="Hyperlink" xfId="3698" builtinId="8" hidden="1"/>
    <cellStyle name="Hyperlink" xfId="3701" builtinId="8" hidden="1"/>
    <cellStyle name="Hyperlink" xfId="3702" builtinId="8" hidden="1"/>
    <cellStyle name="Hyperlink" xfId="3704" builtinId="8" hidden="1"/>
    <cellStyle name="Hyperlink" xfId="3706" builtinId="8" hidden="1"/>
    <cellStyle name="Hyperlink" xfId="3708" builtinId="8" hidden="1"/>
    <cellStyle name="Hyperlink" xfId="3710" builtinId="8" hidden="1"/>
    <cellStyle name="Hyperlink" xfId="3712" builtinId="8" hidden="1"/>
    <cellStyle name="Hyperlink" xfId="3714" builtinId="8" hidden="1"/>
    <cellStyle name="Hyperlink" xfId="3716" builtinId="8" hidden="1"/>
    <cellStyle name="Hyperlink" xfId="3718" builtinId="8" hidden="1"/>
    <cellStyle name="Hyperlink" xfId="3720" builtinId="8" hidden="1"/>
    <cellStyle name="Hyperlink" xfId="3722" builtinId="8" hidden="1"/>
    <cellStyle name="Hyperlink" xfId="3724" builtinId="8" hidden="1"/>
    <cellStyle name="Hyperlink" xfId="3726" builtinId="8" hidden="1"/>
    <cellStyle name="Hyperlink" xfId="3728" builtinId="8" hidden="1"/>
    <cellStyle name="Hyperlink" xfId="3730" builtinId="8" hidden="1"/>
    <cellStyle name="Hyperlink" xfId="3732" builtinId="8" hidden="1"/>
    <cellStyle name="Hyperlink" xfId="3734" builtinId="8" hidden="1"/>
    <cellStyle name="Hyperlink" xfId="3736" builtinId="8" hidden="1"/>
    <cellStyle name="Hyperlink" xfId="3738" builtinId="8" hidden="1"/>
    <cellStyle name="Hyperlink" xfId="3740" builtinId="8" hidden="1"/>
    <cellStyle name="Hyperlink" xfId="3742" builtinId="8" hidden="1"/>
    <cellStyle name="Hyperlink" xfId="3744" builtinId="8" hidden="1"/>
    <cellStyle name="Hyperlink" xfId="3746" builtinId="8" hidden="1"/>
    <cellStyle name="Hyperlink" xfId="3748" builtinId="8" hidden="1"/>
    <cellStyle name="Hyperlink" xfId="3750" builtinId="8" hidden="1"/>
    <cellStyle name="Hyperlink" xfId="3752" builtinId="8" hidden="1"/>
    <cellStyle name="Hyperlink" xfId="3754" builtinId="8" hidden="1"/>
    <cellStyle name="Hyperlink" xfId="3756" builtinId="8" hidden="1"/>
    <cellStyle name="Hyperlink" xfId="3758" builtinId="8" hidden="1"/>
    <cellStyle name="Hyperlink" xfId="3760" builtinId="8" hidden="1"/>
    <cellStyle name="Hyperlink" xfId="3762" builtinId="8" hidden="1"/>
    <cellStyle name="Hyperlink" xfId="3764" builtinId="8" hidden="1"/>
    <cellStyle name="Hyperlink" xfId="3766" builtinId="8" hidden="1"/>
    <cellStyle name="Hyperlink" xfId="3768" builtinId="8" hidden="1"/>
    <cellStyle name="Hyperlink" xfId="3770" builtinId="8" hidden="1"/>
    <cellStyle name="Hyperlink" xfId="3772" builtinId="8" hidden="1"/>
    <cellStyle name="Hyperlink" xfId="3774" builtinId="8" hidden="1"/>
    <cellStyle name="Hyperlink" xfId="3776" builtinId="8" hidden="1"/>
    <cellStyle name="Hyperlink" xfId="3778" builtinId="8" hidden="1"/>
    <cellStyle name="Hyperlink" xfId="3780" builtinId="8" hidden="1"/>
    <cellStyle name="Hyperlink" xfId="3782" builtinId="8" hidden="1"/>
    <cellStyle name="Hyperlink" xfId="3784" builtinId="8" hidden="1"/>
    <cellStyle name="Hyperlink" xfId="3786" builtinId="8" hidden="1"/>
    <cellStyle name="Hyperlink" xfId="3788" builtinId="8" hidden="1"/>
    <cellStyle name="Hyperlink" xfId="3790" builtinId="8" hidden="1"/>
    <cellStyle name="Hyperlink" xfId="3792" builtinId="8" hidden="1"/>
    <cellStyle name="Hyperlink" xfId="3794" builtinId="8" hidden="1"/>
    <cellStyle name="Hyperlink" xfId="3796" builtinId="8" hidden="1"/>
    <cellStyle name="Hyperlink" xfId="3798" builtinId="8" hidden="1"/>
    <cellStyle name="Hyperlink" xfId="3800" builtinId="8" hidden="1"/>
    <cellStyle name="Hyperlink" xfId="3802" builtinId="8" hidden="1"/>
    <cellStyle name="Hyperlink" xfId="3804" builtinId="8" hidden="1"/>
    <cellStyle name="Hyperlink" xfId="3806" builtinId="8" hidden="1"/>
    <cellStyle name="Hyperlink" xfId="3808" builtinId="8" hidden="1"/>
    <cellStyle name="Hyperlink" xfId="3810" builtinId="8" hidden="1"/>
    <cellStyle name="Hyperlink" xfId="3812" builtinId="8" hidden="1"/>
    <cellStyle name="Hyperlink" xfId="3814" builtinId="8" hidden="1"/>
    <cellStyle name="Hyperlink" xfId="3816" builtinId="8" hidden="1"/>
    <cellStyle name="Hyperlink" xfId="3818" builtinId="8" hidden="1"/>
    <cellStyle name="Hyperlink" xfId="3820" builtinId="8" hidden="1"/>
    <cellStyle name="Hyperlink" xfId="3822" builtinId="8" hidden="1"/>
    <cellStyle name="Hyperlink" xfId="3824" builtinId="8" hidden="1"/>
    <cellStyle name="Hyperlink" xfId="3826" builtinId="8" hidden="1"/>
    <cellStyle name="Hyperlink" xfId="3828" builtinId="8" hidden="1"/>
    <cellStyle name="Hyperlink" xfId="3830" builtinId="8" hidden="1"/>
    <cellStyle name="Hyperlink" xfId="3832" builtinId="8" hidden="1"/>
    <cellStyle name="Hyperlink" xfId="3834" builtinId="8" hidden="1"/>
    <cellStyle name="Hyperlink" xfId="3836" builtinId="8" hidden="1"/>
    <cellStyle name="Hyperlink" xfId="3838" builtinId="8" hidden="1"/>
    <cellStyle name="Hyperlink" xfId="3840" builtinId="8" hidden="1"/>
    <cellStyle name="Hyperlink" xfId="3842" builtinId="8" hidden="1"/>
    <cellStyle name="Hyperlink" xfId="3844" builtinId="8" hidden="1"/>
    <cellStyle name="Hyperlink" xfId="3846" builtinId="8" hidden="1"/>
    <cellStyle name="Hyperlink" xfId="3848" builtinId="8" hidden="1"/>
    <cellStyle name="Hyperlink" xfId="3850" builtinId="8" hidden="1"/>
    <cellStyle name="Hyperlink" xfId="3852" builtinId="8" hidden="1"/>
    <cellStyle name="Hyperlink" xfId="3854" builtinId="8" hidden="1"/>
    <cellStyle name="Hyperlink" xfId="3856" builtinId="8" hidden="1"/>
    <cellStyle name="Hyperlink" xfId="3858" builtinId="8" hidden="1"/>
    <cellStyle name="Hyperlink" xfId="3860" builtinId="8" hidden="1"/>
    <cellStyle name="Hyperlink" xfId="3862" builtinId="8" hidden="1"/>
    <cellStyle name="Hyperlink" xfId="3864" builtinId="8" hidden="1"/>
    <cellStyle name="Hyperlink" xfId="3866" builtinId="8" hidden="1"/>
    <cellStyle name="Hyperlink" xfId="3868" builtinId="8" hidden="1"/>
    <cellStyle name="Hyperlink" xfId="3870" builtinId="8" hidden="1"/>
    <cellStyle name="Hyperlink" xfId="3872" builtinId="8" hidden="1"/>
    <cellStyle name="Hyperlink" xfId="3874" builtinId="8" hidden="1"/>
    <cellStyle name="Hyperlink" xfId="3876" builtinId="8" hidden="1"/>
    <cellStyle name="Hyperlink" xfId="3878" builtinId="8" hidden="1"/>
    <cellStyle name="Hyperlink" xfId="3880" builtinId="8" hidden="1"/>
    <cellStyle name="Hyperlink" xfId="3882" builtinId="8" hidden="1"/>
    <cellStyle name="Hyperlink" xfId="3884" builtinId="8" hidden="1"/>
    <cellStyle name="Hyperlink" xfId="3886" builtinId="8" hidden="1"/>
    <cellStyle name="Hyperlink" xfId="3888" builtinId="8" hidden="1"/>
    <cellStyle name="Hyperlink" xfId="3890" builtinId="8" hidden="1"/>
    <cellStyle name="Hyperlink" xfId="3892" builtinId="8" hidden="1"/>
    <cellStyle name="Hyperlink" xfId="3894" builtinId="8" hidden="1"/>
    <cellStyle name="Hyperlink" xfId="3896" builtinId="8" hidden="1"/>
    <cellStyle name="Hyperlink" xfId="3898" builtinId="8" hidden="1"/>
    <cellStyle name="Hyperlink" xfId="3900" builtinId="8" hidden="1"/>
    <cellStyle name="Hyperlink" xfId="3902" builtinId="8" hidden="1"/>
    <cellStyle name="Hyperlink" xfId="3904" builtinId="8" hidden="1"/>
    <cellStyle name="Hyperlink" xfId="3906" builtinId="8" hidden="1"/>
    <cellStyle name="Hyperlink" xfId="3908" builtinId="8" hidden="1"/>
    <cellStyle name="Hyperlink" xfId="3910" builtinId="8" hidden="1"/>
    <cellStyle name="Hyperlink" xfId="3912" builtinId="8" hidden="1"/>
    <cellStyle name="Hyperlink" xfId="3914" builtinId="8" hidden="1"/>
    <cellStyle name="Hyperlink" xfId="3916" builtinId="8" hidden="1"/>
    <cellStyle name="Hyperlink" xfId="3918" builtinId="8" hidden="1"/>
    <cellStyle name="Hyperlink" xfId="3920" builtinId="8" hidden="1"/>
    <cellStyle name="Hyperlink" xfId="3922" builtinId="8" hidden="1"/>
    <cellStyle name="Hyperlink" xfId="3924" builtinId="8" hidden="1"/>
    <cellStyle name="Hyperlink" xfId="3926" builtinId="8" hidden="1"/>
    <cellStyle name="Hyperlink" xfId="3928" builtinId="8" hidden="1"/>
    <cellStyle name="Hyperlink" xfId="3930" builtinId="8" hidden="1"/>
    <cellStyle name="Hyperlink" xfId="3932" builtinId="8" hidden="1"/>
    <cellStyle name="Hyperlink" xfId="3934" builtinId="8" hidden="1"/>
    <cellStyle name="Hyperlink" xfId="3936" builtinId="8" hidden="1"/>
    <cellStyle name="Hyperlink" xfId="3938" builtinId="8" hidden="1"/>
    <cellStyle name="Hyperlink" xfId="3940" builtinId="8" hidden="1"/>
    <cellStyle name="Hyperlink" xfId="3942" builtinId="8" hidden="1"/>
    <cellStyle name="Hyperlink" xfId="3944" builtinId="8" hidden="1"/>
    <cellStyle name="Hyperlink" xfId="3946" builtinId="8" hidden="1"/>
    <cellStyle name="Hyperlink" xfId="3948" builtinId="8" hidden="1"/>
    <cellStyle name="Hyperlink" xfId="3950" builtinId="8" hidden="1"/>
    <cellStyle name="Hyperlink" xfId="3952" builtinId="8" hidden="1"/>
    <cellStyle name="Hyperlink" xfId="3954" builtinId="8" hidden="1"/>
    <cellStyle name="Hyperlink" xfId="3956" builtinId="8" hidden="1"/>
    <cellStyle name="Hyperlink" xfId="3958" builtinId="8" hidden="1"/>
    <cellStyle name="Hyperlink" xfId="3960" builtinId="8" hidden="1"/>
    <cellStyle name="Hyperlink" xfId="3962" builtinId="8" hidden="1"/>
    <cellStyle name="Hyperlink" xfId="3964" builtinId="8" hidden="1"/>
    <cellStyle name="Hyperlink" xfId="3966" builtinId="8" hidden="1"/>
    <cellStyle name="Hyperlink" xfId="3968" builtinId="8" hidden="1"/>
    <cellStyle name="Hyperlink" xfId="3970" builtinId="8" hidden="1"/>
    <cellStyle name="Hyperlink" xfId="3972" builtinId="8" hidden="1"/>
    <cellStyle name="Hyperlink" xfId="3974" builtinId="8" hidden="1"/>
    <cellStyle name="Hyperlink" xfId="3976" builtinId="8" hidden="1"/>
    <cellStyle name="Hyperlink" xfId="3978" builtinId="8" hidden="1"/>
    <cellStyle name="Hyperlink" xfId="3980" builtinId="8" hidden="1"/>
    <cellStyle name="Hyperlink" xfId="3982" builtinId="8" hidden="1"/>
    <cellStyle name="Hyperlink" xfId="3984" builtinId="8" hidden="1"/>
    <cellStyle name="Hyperlink" xfId="3986" builtinId="8" hidden="1"/>
    <cellStyle name="Hyperlink" xfId="3988" builtinId="8" hidden="1"/>
    <cellStyle name="Hyperlink" xfId="3990" builtinId="8" hidden="1"/>
    <cellStyle name="Hyperlink" xfId="3992" builtinId="8" hidden="1"/>
    <cellStyle name="Hyperlink" xfId="3994" builtinId="8" hidden="1"/>
    <cellStyle name="Hyperlink" xfId="3996" builtinId="8" hidden="1"/>
    <cellStyle name="Hyperlink" xfId="3998" builtinId="8" hidden="1"/>
    <cellStyle name="Hyperlink" xfId="4000" builtinId="8" hidden="1"/>
    <cellStyle name="Hyperlink" xfId="4002" builtinId="8" hidden="1"/>
    <cellStyle name="Hyperlink" xfId="4004" builtinId="8" hidden="1"/>
    <cellStyle name="Hyperlink" xfId="4006" builtinId="8" hidden="1"/>
    <cellStyle name="Hyperlink" xfId="4008" builtinId="8" hidden="1"/>
    <cellStyle name="Hyperlink" xfId="4010" builtinId="8" hidden="1"/>
    <cellStyle name="Hyperlink" xfId="4012" builtinId="8" hidden="1"/>
    <cellStyle name="Hyperlink" xfId="4014" builtinId="8" hidden="1"/>
    <cellStyle name="Hyperlink" xfId="4016" builtinId="8" hidden="1"/>
    <cellStyle name="Hyperlink" xfId="4018" builtinId="8" hidden="1"/>
    <cellStyle name="Hyperlink" xfId="4020" builtinId="8" hidden="1"/>
    <cellStyle name="Hyperlink" xfId="4022" builtinId="8" hidden="1"/>
    <cellStyle name="Hyperlink" xfId="4024" builtinId="8" hidden="1"/>
    <cellStyle name="Hyperlink" xfId="4026" builtinId="8" hidden="1"/>
    <cellStyle name="Hyperlink" xfId="4028" builtinId="8" hidden="1"/>
    <cellStyle name="Hyperlink" xfId="4030" builtinId="8" hidden="1"/>
    <cellStyle name="Hyperlink" xfId="4032" builtinId="8" hidden="1"/>
    <cellStyle name="Hyperlink" xfId="4034" builtinId="8" hidden="1"/>
    <cellStyle name="Hyperlink" xfId="4036" builtinId="8" hidden="1"/>
    <cellStyle name="Hyperlink" xfId="4038" builtinId="8" hidden="1"/>
    <cellStyle name="Hyperlink" xfId="4040" builtinId="8" hidden="1"/>
    <cellStyle name="Hyperlink" xfId="4042" builtinId="8" hidden="1"/>
    <cellStyle name="Hyperlink" xfId="4044" builtinId="8" hidden="1"/>
    <cellStyle name="Hyperlink" xfId="4046" builtinId="8" hidden="1"/>
    <cellStyle name="Hyperlink" xfId="4048" builtinId="8" hidden="1"/>
    <cellStyle name="Hyperlink" xfId="4050" builtinId="8" hidden="1"/>
    <cellStyle name="Hyperlink" xfId="4052" builtinId="8" hidden="1"/>
    <cellStyle name="Hyperlink" xfId="4054" builtinId="8" hidden="1"/>
    <cellStyle name="Hyperlink" xfId="4056" builtinId="8" hidden="1"/>
    <cellStyle name="Hyperlink" xfId="4058" builtinId="8" hidden="1"/>
    <cellStyle name="Hyperlink" xfId="4060" builtinId="8" hidden="1"/>
    <cellStyle name="Hyperlink" xfId="4062" builtinId="8" hidden="1"/>
    <cellStyle name="Hyperlink" xfId="4064" builtinId="8" hidden="1"/>
    <cellStyle name="Hyperlink" xfId="4066" builtinId="8" hidden="1"/>
    <cellStyle name="Hyperlink" xfId="4068" builtinId="8" hidden="1"/>
    <cellStyle name="Hyperlink" xfId="4070" builtinId="8" hidden="1"/>
    <cellStyle name="Hyperlink" xfId="4072" builtinId="8" hidden="1"/>
    <cellStyle name="Hyperlink" xfId="4074" builtinId="8" hidden="1"/>
    <cellStyle name="Hyperlink" xfId="4076" builtinId="8" hidden="1"/>
    <cellStyle name="Hyperlink" xfId="4078" builtinId="8" hidden="1"/>
    <cellStyle name="Hyperlink" xfId="4080" builtinId="8" hidden="1"/>
    <cellStyle name="Hyperlink" xfId="4082" builtinId="8" hidden="1"/>
    <cellStyle name="Hyperlink" xfId="4084" builtinId="8" hidden="1"/>
    <cellStyle name="Hyperlink" xfId="4086" builtinId="8" hidden="1"/>
    <cellStyle name="Hyperlink" xfId="4088" builtinId="8" hidden="1"/>
    <cellStyle name="Hyperlink" xfId="4090" builtinId="8" hidden="1"/>
    <cellStyle name="Hyperlink" xfId="4092" builtinId="8" hidden="1"/>
    <cellStyle name="Hyperlink" xfId="4094" builtinId="8" hidden="1"/>
    <cellStyle name="Hyperlink" xfId="4096" builtinId="8" hidden="1"/>
    <cellStyle name="Hyperlink" xfId="4098" builtinId="8" hidden="1"/>
    <cellStyle name="Hyperlink" xfId="4100" builtinId="8" hidden="1"/>
    <cellStyle name="Hyperlink" xfId="4102" builtinId="8" hidden="1"/>
    <cellStyle name="Hyperlink" xfId="4104" builtinId="8" hidden="1"/>
    <cellStyle name="Hyperlink" xfId="4106" builtinId="8" hidden="1"/>
    <cellStyle name="Hyperlink" xfId="4108" builtinId="8" hidden="1"/>
    <cellStyle name="Hyperlink" xfId="4110" builtinId="8" hidden="1"/>
    <cellStyle name="Hyperlink" xfId="4112" builtinId="8" hidden="1"/>
    <cellStyle name="Hyperlink" xfId="4114" builtinId="8" hidden="1"/>
    <cellStyle name="Hyperlink" xfId="4116" builtinId="8" hidden="1"/>
    <cellStyle name="Hyperlink" xfId="4118" builtinId="8" hidden="1"/>
    <cellStyle name="Hyperlink" xfId="4120" builtinId="8" hidden="1"/>
    <cellStyle name="Hyperlink" xfId="4122" builtinId="8" hidden="1"/>
    <cellStyle name="Hyperlink" xfId="4124" builtinId="8" hidden="1"/>
    <cellStyle name="Hyperlink" xfId="4126" builtinId="8" hidden="1"/>
    <cellStyle name="Hyperlink" xfId="4128" builtinId="8" hidden="1"/>
    <cellStyle name="Hyperlink" xfId="4130" builtinId="8" hidden="1"/>
    <cellStyle name="Hyperlink" xfId="4132" builtinId="8" hidden="1"/>
    <cellStyle name="Hyperlink" xfId="4134" builtinId="8" hidden="1"/>
    <cellStyle name="Hyperlink" xfId="4136" builtinId="8" hidden="1"/>
    <cellStyle name="Hyperlink" xfId="4138" builtinId="8" hidden="1"/>
    <cellStyle name="Hyperlink" xfId="4140" builtinId="8" hidden="1"/>
    <cellStyle name="Hyperlink" xfId="4142" builtinId="8" hidden="1"/>
    <cellStyle name="Hyperlink" xfId="4144" builtinId="8" hidden="1"/>
    <cellStyle name="Hyperlink" xfId="4146" builtinId="8" hidden="1"/>
    <cellStyle name="Hyperlink" xfId="4148" builtinId="8" hidden="1"/>
    <cellStyle name="Hyperlink" xfId="4150" builtinId="8" hidden="1"/>
    <cellStyle name="Hyperlink" xfId="4152" builtinId="8" hidden="1"/>
    <cellStyle name="Hyperlink" xfId="4154" builtinId="8" hidden="1"/>
    <cellStyle name="Hyperlink" xfId="4156" builtinId="8" hidden="1"/>
    <cellStyle name="Hyperlink" xfId="4158" builtinId="8" hidden="1"/>
    <cellStyle name="Hyperlink" xfId="4160" builtinId="8" hidden="1"/>
    <cellStyle name="Hyperlink" xfId="4162" builtinId="8" hidden="1"/>
    <cellStyle name="Hyperlink" xfId="4164" builtinId="8" hidden="1"/>
    <cellStyle name="Hyperlink" xfId="4166" builtinId="8" hidden="1"/>
    <cellStyle name="Hyperlink" xfId="4168" builtinId="8" hidden="1"/>
    <cellStyle name="Hyperlink" xfId="4170" builtinId="8" hidden="1"/>
    <cellStyle name="Hyperlink" xfId="4172" builtinId="8" hidden="1"/>
    <cellStyle name="Hyperlink" xfId="4174" builtinId="8" hidden="1"/>
    <cellStyle name="Hyperlink" xfId="4176" builtinId="8" hidden="1"/>
    <cellStyle name="Hyperlink" xfId="4178" builtinId="8" hidden="1"/>
    <cellStyle name="Hyperlink" xfId="4180" builtinId="8" hidden="1"/>
    <cellStyle name="Hyperlink" xfId="4182" builtinId="8" hidden="1"/>
    <cellStyle name="Hyperlink" xfId="4184" builtinId="8" hidden="1"/>
    <cellStyle name="Hyperlink" xfId="4186" builtinId="8" hidden="1"/>
    <cellStyle name="Hyperlink" xfId="4188" builtinId="8" hidden="1"/>
    <cellStyle name="Hyperlink" xfId="4190" builtinId="8" hidden="1"/>
    <cellStyle name="Hyperlink" xfId="4192" builtinId="8" hidden="1"/>
    <cellStyle name="Hyperlink" xfId="4194" builtinId="8" hidden="1"/>
    <cellStyle name="Hyperlink" xfId="4196" builtinId="8" hidden="1"/>
    <cellStyle name="Hyperlink" xfId="4198" builtinId="8" hidden="1"/>
    <cellStyle name="Hyperlink" xfId="4200" builtinId="8" hidden="1"/>
    <cellStyle name="Hyperlink" xfId="4202" builtinId="8" hidden="1"/>
    <cellStyle name="Hyperlink" xfId="4204" builtinId="8" hidden="1"/>
    <cellStyle name="Hyperlink" xfId="4206" builtinId="8" hidden="1"/>
    <cellStyle name="Hyperlink" xfId="4208" builtinId="8" hidden="1"/>
    <cellStyle name="Hyperlink" xfId="4210" builtinId="8" hidden="1"/>
    <cellStyle name="Hyperlink" xfId="4212" builtinId="8" hidden="1"/>
    <cellStyle name="Hyperlink" xfId="4214" builtinId="8" hidden="1"/>
    <cellStyle name="Hyperlink" xfId="4216" builtinId="8" hidden="1"/>
    <cellStyle name="Hyperlink" xfId="4218" builtinId="8" hidden="1"/>
    <cellStyle name="Hyperlink" xfId="4220" builtinId="8" hidden="1"/>
    <cellStyle name="Hyperlink" xfId="4222" builtinId="8" hidden="1"/>
    <cellStyle name="Hyperlink" xfId="4224" builtinId="8" hidden="1"/>
    <cellStyle name="Hyperlink" xfId="4226" builtinId="8" hidden="1"/>
    <cellStyle name="Hyperlink" xfId="4228" builtinId="8" hidden="1"/>
    <cellStyle name="Hyperlink" xfId="4230" builtinId="8" hidden="1"/>
    <cellStyle name="Hyperlink" xfId="4232" builtinId="8" hidden="1"/>
    <cellStyle name="Hyperlink" xfId="4234" builtinId="8" hidden="1"/>
    <cellStyle name="Hyperlink" xfId="4236" builtinId="8" hidden="1"/>
    <cellStyle name="Hyperlink" xfId="4238" builtinId="8" hidden="1"/>
    <cellStyle name="Hyperlink" xfId="4240" builtinId="8" hidden="1"/>
    <cellStyle name="Hyperlink" xfId="4242" builtinId="8" hidden="1"/>
    <cellStyle name="Hyperlink" xfId="4244" builtinId="8" hidden="1"/>
    <cellStyle name="Hyperlink" xfId="4246" builtinId="8" hidden="1"/>
    <cellStyle name="Hyperlink" xfId="4248" builtinId="8" hidden="1"/>
    <cellStyle name="Hyperlink" xfId="4250" builtinId="8" hidden="1"/>
    <cellStyle name="Hyperlink" xfId="4252" builtinId="8" hidden="1"/>
    <cellStyle name="Hyperlink" xfId="4254" builtinId="8" hidden="1"/>
    <cellStyle name="Hyperlink" xfId="4256" builtinId="8" hidden="1"/>
    <cellStyle name="Hyperlink" xfId="4258" builtinId="8" hidden="1"/>
    <cellStyle name="Hyperlink" xfId="4260" builtinId="8" hidden="1"/>
    <cellStyle name="Hyperlink" xfId="4262" builtinId="8" hidden="1"/>
    <cellStyle name="Hyperlink" xfId="4264" builtinId="8" hidden="1"/>
    <cellStyle name="Hyperlink" xfId="4266" builtinId="8" hidden="1"/>
    <cellStyle name="Hyperlink" xfId="4268" builtinId="8" hidden="1"/>
    <cellStyle name="Hyperlink" xfId="4270" builtinId="8" hidden="1"/>
    <cellStyle name="Hyperlink" xfId="4272" builtinId="8" hidden="1"/>
    <cellStyle name="Hyperlink" xfId="4274" builtinId="8" hidden="1"/>
    <cellStyle name="Hyperlink" xfId="4276" builtinId="8" hidden="1"/>
    <cellStyle name="Hyperlink" xfId="4278" builtinId="8" hidden="1"/>
    <cellStyle name="Hyperlink" xfId="4280" builtinId="8" hidden="1"/>
    <cellStyle name="Hyperlink" xfId="4282" builtinId="8" hidden="1"/>
    <cellStyle name="Hyperlink" xfId="4284" builtinId="8" hidden="1"/>
    <cellStyle name="Hyperlink" xfId="4286" builtinId="8" hidden="1"/>
    <cellStyle name="Hyperlink" xfId="4288" builtinId="8" hidden="1"/>
    <cellStyle name="Hyperlink" xfId="4290" builtinId="8" hidden="1"/>
    <cellStyle name="Hyperlink" xfId="4292" builtinId="8" hidden="1"/>
    <cellStyle name="Hyperlink" xfId="4294" builtinId="8" hidden="1"/>
    <cellStyle name="Hyperlink" xfId="4296" builtinId="8" hidden="1"/>
    <cellStyle name="Hyperlink" xfId="4298" builtinId="8" hidden="1"/>
    <cellStyle name="Hyperlink" xfId="4300" builtinId="8" hidden="1"/>
    <cellStyle name="Hyperlink" xfId="4302" builtinId="8" hidden="1"/>
    <cellStyle name="Hyperlink" xfId="4304" builtinId="8" hidden="1"/>
    <cellStyle name="Hyperlink" xfId="4306" builtinId="8" hidden="1"/>
    <cellStyle name="Hyperlink" xfId="4308" builtinId="8" hidden="1"/>
    <cellStyle name="Hyperlink" xfId="4310" builtinId="8" hidden="1"/>
    <cellStyle name="Hyperlink" xfId="4312" builtinId="8" hidden="1"/>
    <cellStyle name="Hyperlink" xfId="4314" builtinId="8" hidden="1"/>
    <cellStyle name="Hyperlink" xfId="4316" builtinId="8" hidden="1"/>
    <cellStyle name="Hyperlink" xfId="4318" builtinId="8" hidden="1"/>
    <cellStyle name="Hyperlink" xfId="4320" builtinId="8" hidden="1"/>
    <cellStyle name="Hyperlink" xfId="4322" builtinId="8" hidden="1"/>
    <cellStyle name="Hyperlink" xfId="4324" builtinId="8" hidden="1"/>
    <cellStyle name="Hyperlink" xfId="4326" builtinId="8" hidden="1"/>
    <cellStyle name="Hyperlink" xfId="4328" builtinId="8" hidden="1"/>
    <cellStyle name="Hyperlink" xfId="4330" builtinId="8" hidden="1"/>
    <cellStyle name="Hyperlink" xfId="4332" builtinId="8" hidden="1"/>
    <cellStyle name="Hyperlink" xfId="4334" builtinId="8" hidden="1"/>
    <cellStyle name="Hyperlink" xfId="4336" builtinId="8" hidden="1"/>
    <cellStyle name="Hyperlink" xfId="4338" builtinId="8" hidden="1"/>
    <cellStyle name="Hyperlink" xfId="4340" builtinId="8" hidden="1"/>
    <cellStyle name="Hyperlink" xfId="4342" builtinId="8" hidden="1"/>
    <cellStyle name="Hyperlink" xfId="4344" builtinId="8" hidden="1"/>
    <cellStyle name="Hyperlink" xfId="4346" builtinId="8" hidden="1"/>
    <cellStyle name="Hyperlink" xfId="4348" builtinId="8" hidden="1"/>
    <cellStyle name="Hyperlink" xfId="4350" builtinId="8" hidden="1"/>
    <cellStyle name="Hyperlink" xfId="4352" builtinId="8" hidden="1"/>
    <cellStyle name="Hyperlink" xfId="4354" builtinId="8" hidden="1"/>
    <cellStyle name="Hyperlink" xfId="4356" builtinId="8" hidden="1"/>
    <cellStyle name="Hyperlink" xfId="4358" builtinId="8" hidden="1"/>
    <cellStyle name="Hyperlink" xfId="4360" builtinId="8" hidden="1"/>
    <cellStyle name="Hyperlink" xfId="4362" builtinId="8" hidden="1"/>
    <cellStyle name="Hyperlink" xfId="4364" builtinId="8" hidden="1"/>
    <cellStyle name="Hyperlink" xfId="4366" builtinId="8" hidden="1"/>
    <cellStyle name="Hyperlink" xfId="4368" builtinId="8" hidden="1"/>
    <cellStyle name="Hyperlink" xfId="4370" builtinId="8" hidden="1"/>
    <cellStyle name="Hyperlink" xfId="4372" builtinId="8" hidden="1"/>
    <cellStyle name="Hyperlink" xfId="4374" builtinId="8" hidden="1"/>
    <cellStyle name="Hyperlink" xfId="4376" builtinId="8" hidden="1"/>
    <cellStyle name="Hyperlink" xfId="4378" builtinId="8" hidden="1"/>
    <cellStyle name="Hyperlink" xfId="4380" builtinId="8" hidden="1"/>
    <cellStyle name="Hyperlink" xfId="4382" builtinId="8" hidden="1"/>
    <cellStyle name="Hyperlink" xfId="4384" builtinId="8" hidden="1"/>
    <cellStyle name="Hyperlink" xfId="4386" builtinId="8" hidden="1"/>
    <cellStyle name="Hyperlink" xfId="4388" builtinId="8" hidden="1"/>
    <cellStyle name="Hyperlink" xfId="4390" builtinId="8" hidden="1"/>
    <cellStyle name="Hyperlink" xfId="4392" builtinId="8" hidden="1"/>
    <cellStyle name="Hyperlink" xfId="4394" builtinId="8" hidden="1"/>
    <cellStyle name="Hyperlink" xfId="4396" builtinId="8" hidden="1"/>
    <cellStyle name="Hyperlink" xfId="4398" builtinId="8" hidden="1"/>
    <cellStyle name="Hyperlink" xfId="4400" builtinId="8" hidden="1"/>
    <cellStyle name="Hyperlink" xfId="4402" builtinId="8" hidden="1"/>
    <cellStyle name="Hyperlink" xfId="4404" builtinId="8" hidden="1"/>
    <cellStyle name="Hyperlink" xfId="4406" builtinId="8" hidden="1"/>
    <cellStyle name="Hyperlink" xfId="4408" builtinId="8" hidden="1"/>
    <cellStyle name="Hyperlink" xfId="4410" builtinId="8" hidden="1"/>
    <cellStyle name="Hyperlink" xfId="4412" builtinId="8" hidden="1"/>
    <cellStyle name="Hyperlink" xfId="4414" builtinId="8" hidden="1"/>
    <cellStyle name="Hyperlink" xfId="4416" builtinId="8" hidden="1"/>
    <cellStyle name="Hyperlink" xfId="4418" builtinId="8" hidden="1"/>
    <cellStyle name="Hyperlink" xfId="4420" builtinId="8" hidden="1"/>
    <cellStyle name="Hyperlink" xfId="4422" builtinId="8" hidden="1"/>
    <cellStyle name="Hyperlink" xfId="4424" builtinId="8" hidden="1"/>
    <cellStyle name="Hyperlink" xfId="4426" builtinId="8" hidden="1"/>
    <cellStyle name="Hyperlink" xfId="4428" builtinId="8" hidden="1"/>
    <cellStyle name="Hyperlink" xfId="4430" builtinId="8" hidden="1"/>
    <cellStyle name="Hyperlink" xfId="4432" builtinId="8" hidden="1"/>
    <cellStyle name="Hyperlink" xfId="4434" builtinId="8" hidden="1"/>
    <cellStyle name="Hyperlink" xfId="4436" builtinId="8" hidden="1"/>
    <cellStyle name="Hyperlink" xfId="4438" builtinId="8" hidden="1"/>
    <cellStyle name="Hyperlink" xfId="4440" builtinId="8" hidden="1"/>
    <cellStyle name="Hyperlink" xfId="4442" builtinId="8" hidden="1"/>
    <cellStyle name="Hyperlink" xfId="4444" builtinId="8" hidden="1"/>
    <cellStyle name="Hyperlink" xfId="4446" builtinId="8" hidden="1"/>
    <cellStyle name="Hyperlink" xfId="4448" builtinId="8" hidden="1"/>
    <cellStyle name="Hyperlink" xfId="4450" builtinId="8" hidden="1"/>
    <cellStyle name="Hyperlink" xfId="4452" builtinId="8" hidden="1"/>
    <cellStyle name="Hyperlink" xfId="4454" builtinId="8" hidden="1"/>
    <cellStyle name="Hyperlink" xfId="4456" builtinId="8" hidden="1"/>
    <cellStyle name="Hyperlink" xfId="4458" builtinId="8" hidden="1"/>
    <cellStyle name="Hyperlink" xfId="4460" builtinId="8" hidden="1"/>
    <cellStyle name="Hyperlink" xfId="4462" builtinId="8" hidden="1"/>
    <cellStyle name="Hyperlink" xfId="4464" builtinId="8" hidden="1"/>
    <cellStyle name="Hyperlink" xfId="4466" builtinId="8" hidden="1"/>
    <cellStyle name="Hyperlink" xfId="4468" builtinId="8" hidden="1"/>
    <cellStyle name="Hyperlink" xfId="4470" builtinId="8" hidden="1"/>
    <cellStyle name="Hyperlink" xfId="4472" builtinId="8" hidden="1"/>
    <cellStyle name="Hyperlink" xfId="4474" builtinId="8" hidden="1"/>
    <cellStyle name="Hyperlink" xfId="4476" builtinId="8" hidden="1"/>
    <cellStyle name="Hyperlink" xfId="4478" builtinId="8" hidden="1"/>
    <cellStyle name="Hyperlink" xfId="4480" builtinId="8" hidden="1"/>
    <cellStyle name="Hyperlink" xfId="4482" builtinId="8" hidden="1"/>
    <cellStyle name="Hyperlink" xfId="4484" builtinId="8" hidden="1"/>
    <cellStyle name="Hyperlink" xfId="4486" builtinId="8" hidden="1"/>
    <cellStyle name="Hyperlink" xfId="4488" builtinId="8" hidden="1"/>
    <cellStyle name="Hyperlink" xfId="4490" builtinId="8" hidden="1"/>
    <cellStyle name="Hyperlink" xfId="4492" builtinId="8" hidden="1"/>
    <cellStyle name="Hyperlink" xfId="4494" builtinId="8" hidden="1"/>
    <cellStyle name="Hyperlink" xfId="4496" builtinId="8" hidden="1"/>
    <cellStyle name="Hyperlink" xfId="4498" builtinId="8" hidden="1"/>
    <cellStyle name="Hyperlink" xfId="4500" builtinId="8" hidden="1"/>
    <cellStyle name="Hyperlink" xfId="4502" builtinId="8" hidden="1"/>
    <cellStyle name="Hyperlink" xfId="4504" builtinId="8" hidden="1"/>
    <cellStyle name="Hyperlink" xfId="4506" builtinId="8" hidden="1"/>
    <cellStyle name="Hyperlink" xfId="4508" builtinId="8" hidden="1"/>
    <cellStyle name="Hyperlink" xfId="4510" builtinId="8" hidden="1"/>
    <cellStyle name="Hyperlink" xfId="4512" builtinId="8" hidden="1"/>
    <cellStyle name="Hyperlink" xfId="4514" builtinId="8" hidden="1"/>
    <cellStyle name="Hyperlink" xfId="4516" builtinId="8" hidden="1"/>
    <cellStyle name="Hyperlink" xfId="4518" builtinId="8" hidden="1"/>
    <cellStyle name="Hyperlink" xfId="4520" builtinId="8" hidden="1"/>
    <cellStyle name="Hyperlink" xfId="4522" builtinId="8" hidden="1"/>
    <cellStyle name="Hyperlink" xfId="4524" builtinId="8" hidden="1"/>
    <cellStyle name="Hyperlink" xfId="4526" builtinId="8" hidden="1"/>
    <cellStyle name="Hyperlink" xfId="4528" builtinId="8" hidden="1"/>
    <cellStyle name="Hyperlink" xfId="4530" builtinId="8" hidden="1"/>
    <cellStyle name="Hyperlink" xfId="4532" builtinId="8" hidden="1"/>
    <cellStyle name="Hyperlink" xfId="4534" builtinId="8" hidden="1"/>
    <cellStyle name="Hyperlink" xfId="4536" builtinId="8" hidden="1"/>
    <cellStyle name="Hyperlink" xfId="4538" builtinId="8" hidden="1"/>
    <cellStyle name="Hyperlink" xfId="4540" builtinId="8" hidden="1"/>
    <cellStyle name="Hyperlink" xfId="4542" builtinId="8" hidden="1"/>
    <cellStyle name="Hyperlink" xfId="4544" builtinId="8" hidden="1"/>
    <cellStyle name="Hyperlink" xfId="4546" builtinId="8" hidden="1"/>
    <cellStyle name="Hyperlink" xfId="4548" builtinId="8" hidden="1"/>
    <cellStyle name="Hyperlink" xfId="4550" builtinId="8" hidden="1"/>
    <cellStyle name="Hyperlink" xfId="4552" builtinId="8" hidden="1"/>
    <cellStyle name="Hyperlink" xfId="4554" builtinId="8" hidden="1"/>
    <cellStyle name="Hyperlink" xfId="4556" builtinId="8" hidden="1"/>
    <cellStyle name="Hyperlink" xfId="4558" builtinId="8" hidden="1"/>
    <cellStyle name="Hyperlink" xfId="4560" builtinId="8" hidden="1"/>
    <cellStyle name="Hyperlink" xfId="4562" builtinId="8" hidden="1"/>
    <cellStyle name="Hyperlink" xfId="4564" builtinId="8" hidden="1"/>
    <cellStyle name="Hyperlink" xfId="4566" builtinId="8" hidden="1"/>
    <cellStyle name="Hyperlink" xfId="4568" builtinId="8" hidden="1"/>
    <cellStyle name="Hyperlink" xfId="4570" builtinId="8" hidden="1"/>
    <cellStyle name="Hyperlink" xfId="4572" builtinId="8" hidden="1"/>
    <cellStyle name="Hyperlink" xfId="4574" builtinId="8" hidden="1"/>
    <cellStyle name="Hyperlink" xfId="4576" builtinId="8" hidden="1"/>
    <cellStyle name="Hyperlink" xfId="4578" builtinId="8" hidden="1"/>
    <cellStyle name="Hyperlink" xfId="4580" builtinId="8" hidden="1"/>
    <cellStyle name="Hyperlink" xfId="4582" builtinId="8" hidden="1"/>
    <cellStyle name="Hyperlink" xfId="4584" builtinId="8" hidden="1"/>
    <cellStyle name="Hyperlink" xfId="4586" builtinId="8" hidden="1"/>
    <cellStyle name="Hyperlink" xfId="4588" builtinId="8" hidden="1"/>
    <cellStyle name="Hyperlink" xfId="4590" builtinId="8" hidden="1"/>
    <cellStyle name="Hyperlink" xfId="4592" builtinId="8" hidden="1"/>
    <cellStyle name="Hyperlink" xfId="4594" builtinId="8" hidden="1"/>
    <cellStyle name="Hyperlink" xfId="4596" builtinId="8" hidden="1"/>
    <cellStyle name="Hyperlink" xfId="4598" builtinId="8" hidden="1"/>
    <cellStyle name="Hyperlink" xfId="4600" builtinId="8" hidden="1"/>
    <cellStyle name="Hyperlink" xfId="4602" builtinId="8" hidden="1"/>
    <cellStyle name="Hyperlink" xfId="4604" builtinId="8" hidden="1"/>
    <cellStyle name="Hyperlink" xfId="4606" builtinId="8" hidden="1"/>
    <cellStyle name="Hyperlink" xfId="4608" builtinId="8" hidden="1"/>
    <cellStyle name="Hyperlink" xfId="4610" builtinId="8" hidden="1"/>
    <cellStyle name="Hyperlink" xfId="4612" builtinId="8" hidden="1"/>
    <cellStyle name="Hyperlink" xfId="4614" builtinId="8" hidden="1"/>
    <cellStyle name="Hyperlink" xfId="4616" builtinId="8" hidden="1"/>
    <cellStyle name="Hyperlink" xfId="4618" builtinId="8" hidden="1"/>
    <cellStyle name="Hyperlink" xfId="4620" builtinId="8" hidden="1"/>
    <cellStyle name="Hyperlink" xfId="4622" builtinId="8" hidden="1"/>
    <cellStyle name="Hyperlink" xfId="4624" builtinId="8" hidden="1"/>
    <cellStyle name="Hyperlink" xfId="4626" builtinId="8" hidden="1"/>
    <cellStyle name="Hyperlink" xfId="4628" builtinId="8" hidden="1"/>
    <cellStyle name="Hyperlink" xfId="4630" builtinId="8" hidden="1"/>
    <cellStyle name="Hyperlink" xfId="4632" builtinId="8" hidden="1"/>
    <cellStyle name="Hyperlink" xfId="4634" builtinId="8" hidden="1"/>
    <cellStyle name="Hyperlink" xfId="4636" builtinId="8" hidden="1"/>
    <cellStyle name="Hyperlink" xfId="4638" builtinId="8" hidden="1"/>
    <cellStyle name="Hyperlink" xfId="4640" builtinId="8" hidden="1"/>
    <cellStyle name="Hyperlink" xfId="4642" builtinId="8" hidden="1"/>
    <cellStyle name="Hyperlink" xfId="4644" builtinId="8" hidden="1"/>
    <cellStyle name="Hyperlink" xfId="4646" builtinId="8" hidden="1"/>
    <cellStyle name="Hyperlink" xfId="4648" builtinId="8" hidden="1"/>
    <cellStyle name="Hyperlink" xfId="4650" builtinId="8" hidden="1"/>
    <cellStyle name="Hyperlink" xfId="4652" builtinId="8" hidden="1"/>
    <cellStyle name="Hyperlink" xfId="4654" builtinId="8" hidden="1"/>
    <cellStyle name="Hyperlink" xfId="4656" builtinId="8" hidden="1"/>
    <cellStyle name="Hyperlink" xfId="4658" builtinId="8" hidden="1"/>
    <cellStyle name="Hyperlink" xfId="4660" builtinId="8" hidden="1"/>
    <cellStyle name="Hyperlink" xfId="4662" builtinId="8" hidden="1"/>
    <cellStyle name="Hyperlink" xfId="4664" builtinId="8" hidden="1"/>
    <cellStyle name="Hyperlink" xfId="4666" builtinId="8" hidden="1"/>
    <cellStyle name="Hyperlink" xfId="4668" builtinId="8" hidden="1"/>
    <cellStyle name="Hyperlink" xfId="4670" builtinId="8" hidden="1"/>
    <cellStyle name="Hyperlink" xfId="4672" builtinId="8" hidden="1"/>
    <cellStyle name="Hyperlink" xfId="4674" builtinId="8" hidden="1"/>
    <cellStyle name="Hyperlink" xfId="4676" builtinId="8" hidden="1"/>
    <cellStyle name="Hyperlink" xfId="4678" builtinId="8" hidden="1"/>
    <cellStyle name="Hyperlink" xfId="4680" builtinId="8" hidden="1"/>
    <cellStyle name="Hyperlink" xfId="4682" builtinId="8" hidden="1"/>
    <cellStyle name="Hyperlink" xfId="4684" builtinId="8" hidden="1"/>
    <cellStyle name="Hyperlink" xfId="4686" builtinId="8" hidden="1"/>
    <cellStyle name="Hyperlink" xfId="4688" builtinId="8" hidden="1"/>
    <cellStyle name="Hyperlink" xfId="4690" builtinId="8" hidden="1"/>
    <cellStyle name="Hyperlink" xfId="4692" builtinId="8" hidden="1"/>
    <cellStyle name="Hyperlink" xfId="4694" builtinId="8" hidden="1"/>
    <cellStyle name="Hyperlink" xfId="4696" builtinId="8" hidden="1"/>
    <cellStyle name="Hyperlink" xfId="4698" builtinId="8" hidden="1"/>
    <cellStyle name="Hyperlink" xfId="4700" builtinId="8" hidden="1"/>
    <cellStyle name="Hyperlink" xfId="4702" builtinId="8" hidden="1"/>
    <cellStyle name="Hyperlink" xfId="4704" builtinId="8" hidden="1"/>
    <cellStyle name="Hyperlink" xfId="4706" builtinId="8" hidden="1"/>
    <cellStyle name="Hyperlink" xfId="4708" builtinId="8" hidden="1"/>
    <cellStyle name="Hyperlink" xfId="4710" builtinId="8" hidden="1"/>
    <cellStyle name="Hyperlink" xfId="4712" builtinId="8" hidden="1"/>
    <cellStyle name="Hyperlink" xfId="4714" builtinId="8" hidden="1"/>
    <cellStyle name="Hyperlink" xfId="4716" builtinId="8" hidden="1"/>
    <cellStyle name="Hyperlink" xfId="4718" builtinId="8" hidden="1"/>
    <cellStyle name="Hyperlink" xfId="4720" builtinId="8" hidden="1"/>
    <cellStyle name="Hyperlink" xfId="4722" builtinId="8" hidden="1"/>
    <cellStyle name="Hyperlink" xfId="4724" builtinId="8" hidden="1"/>
    <cellStyle name="Hyperlink" xfId="4726" builtinId="8" hidden="1"/>
    <cellStyle name="Hyperlink" xfId="4728" builtinId="8" hidden="1"/>
    <cellStyle name="Hyperlink" xfId="4730" builtinId="8" hidden="1"/>
    <cellStyle name="Hyperlink" xfId="4732" builtinId="8" hidden="1"/>
    <cellStyle name="Hyperlink" xfId="4734" builtinId="8" hidden="1"/>
    <cellStyle name="Hyperlink" xfId="4736" builtinId="8" hidden="1"/>
    <cellStyle name="Hyperlink" xfId="4738" builtinId="8" hidden="1"/>
    <cellStyle name="Hyperlink" xfId="4740" builtinId="8" hidden="1"/>
    <cellStyle name="Hyperlink" xfId="4742" builtinId="8" hidden="1"/>
    <cellStyle name="Hyperlink" xfId="4744" builtinId="8" hidden="1"/>
    <cellStyle name="Hyperlink" xfId="4746" builtinId="8" hidden="1"/>
    <cellStyle name="Hyperlink" xfId="4748" builtinId="8" hidden="1"/>
    <cellStyle name="Hyperlink" xfId="4750" builtinId="8" hidden="1"/>
    <cellStyle name="Hyperlink" xfId="4752" builtinId="8" hidden="1"/>
    <cellStyle name="Hyperlink" xfId="4754" builtinId="8" hidden="1"/>
    <cellStyle name="Hyperlink" xfId="4756" builtinId="8" hidden="1"/>
    <cellStyle name="Hyperlink" xfId="4758" builtinId="8" hidden="1"/>
    <cellStyle name="Hyperlink" xfId="4760" builtinId="8" hidden="1"/>
    <cellStyle name="Hyperlink" xfId="4762" builtinId="8" hidden="1"/>
    <cellStyle name="Hyperlink" xfId="4764" builtinId="8" hidden="1"/>
    <cellStyle name="Hyperlink" xfId="4766" builtinId="8" hidden="1"/>
    <cellStyle name="Hyperlink" xfId="4768" builtinId="8" hidden="1"/>
    <cellStyle name="Hyperlink" xfId="4770" builtinId="8" hidden="1"/>
    <cellStyle name="Hyperlink" xfId="4772" builtinId="8" hidden="1"/>
    <cellStyle name="Hyperlink" xfId="4774" builtinId="8" hidden="1"/>
    <cellStyle name="Hyperlink" xfId="4776" builtinId="8" hidden="1"/>
    <cellStyle name="Hyperlink" xfId="4778" builtinId="8" hidden="1"/>
    <cellStyle name="Hyperlink" xfId="4780" builtinId="8" hidden="1"/>
    <cellStyle name="Hyperlink" xfId="4782" builtinId="8" hidden="1"/>
    <cellStyle name="Hyperlink" xfId="4784" builtinId="8" hidden="1"/>
    <cellStyle name="Hyperlink" xfId="4786" builtinId="8" hidden="1"/>
    <cellStyle name="Hyperlink" xfId="4788" builtinId="8" hidden="1"/>
    <cellStyle name="Hyperlink" xfId="4790" builtinId="8" hidden="1"/>
    <cellStyle name="Hyperlink" xfId="4792" builtinId="8" hidden="1"/>
    <cellStyle name="Hyperlink" xfId="4794" builtinId="8" hidden="1"/>
    <cellStyle name="Hyperlink" xfId="4796" builtinId="8" hidden="1"/>
    <cellStyle name="Hyperlink" xfId="4798" builtinId="8" hidden="1"/>
    <cellStyle name="Hyperlink" xfId="4800" builtinId="8" hidden="1"/>
    <cellStyle name="Hyperlink" xfId="4802" builtinId="8" hidden="1"/>
    <cellStyle name="Hyperlink" xfId="4804" builtinId="8" hidden="1"/>
    <cellStyle name="Hyperlink" xfId="4806" builtinId="8" hidden="1"/>
    <cellStyle name="Hyperlink" xfId="4808" builtinId="8" hidden="1"/>
    <cellStyle name="Hyperlink" xfId="4810" builtinId="8" hidden="1"/>
    <cellStyle name="Hyperlink" xfId="4812" builtinId="8" hidden="1"/>
    <cellStyle name="Hyperlink" xfId="4814" builtinId="8" hidden="1"/>
    <cellStyle name="Hyperlink" xfId="4816" builtinId="8" hidden="1"/>
    <cellStyle name="Hyperlink" xfId="4818" builtinId="8" hidden="1"/>
    <cellStyle name="Hyperlink" xfId="4820" builtinId="8" hidden="1"/>
    <cellStyle name="Hyperlink" xfId="4822" builtinId="8" hidden="1"/>
    <cellStyle name="Hyperlink" xfId="4824" builtinId="8" hidden="1"/>
    <cellStyle name="Hyperlink" xfId="4826" builtinId="8" hidden="1"/>
    <cellStyle name="Hyperlink" xfId="4828" builtinId="8" hidden="1"/>
    <cellStyle name="Hyperlink" xfId="4830" builtinId="8" hidden="1"/>
    <cellStyle name="Hyperlink" xfId="4832" builtinId="8" hidden="1"/>
    <cellStyle name="Hyperlink" xfId="4834" builtinId="8" hidden="1"/>
    <cellStyle name="Hyperlink" xfId="4836" builtinId="8" hidden="1"/>
    <cellStyle name="Hyperlink" xfId="4838" builtinId="8" hidden="1"/>
    <cellStyle name="Hyperlink" xfId="4840" builtinId="8" hidden="1"/>
    <cellStyle name="Hyperlink" xfId="4842" builtinId="8" hidden="1"/>
    <cellStyle name="Hyperlink" xfId="4844" builtinId="8" hidden="1"/>
    <cellStyle name="Hyperlink" xfId="4846" builtinId="8" hidden="1"/>
    <cellStyle name="Hyperlink" xfId="4848" builtinId="8" hidden="1"/>
    <cellStyle name="Hyperlink" xfId="4850" builtinId="8" hidden="1"/>
    <cellStyle name="Hyperlink" xfId="4852" builtinId="8" hidden="1"/>
    <cellStyle name="Hyperlink" xfId="4854" builtinId="8" hidden="1"/>
    <cellStyle name="Hyperlink" xfId="4856" builtinId="8" hidden="1"/>
    <cellStyle name="Hyperlink" xfId="4858" builtinId="8" hidden="1"/>
    <cellStyle name="Hyperlink" xfId="4860" builtinId="8" hidden="1"/>
    <cellStyle name="Hyperlink" xfId="4862" builtinId="8" hidden="1"/>
    <cellStyle name="Hyperlink" xfId="4864" builtinId="8" hidden="1"/>
    <cellStyle name="Hyperlink" xfId="4866" builtinId="8" hidden="1"/>
    <cellStyle name="Hyperlink" xfId="4868" builtinId="8" hidden="1"/>
    <cellStyle name="Hyperlink" xfId="4870" builtinId="8" hidden="1"/>
    <cellStyle name="Hyperlink" xfId="4872" builtinId="8" hidden="1"/>
    <cellStyle name="Hyperlink" xfId="4874" builtinId="8" hidden="1"/>
    <cellStyle name="Hyperlink" xfId="4876" builtinId="8" hidden="1"/>
    <cellStyle name="Hyperlink" xfId="4878" builtinId="8" hidden="1"/>
    <cellStyle name="Hyperlink" xfId="4880" builtinId="8" hidden="1"/>
    <cellStyle name="Hyperlink" xfId="4882" builtinId="8" hidden="1"/>
    <cellStyle name="Hyperlink" xfId="4884" builtinId="8" hidden="1"/>
    <cellStyle name="Hyperlink" xfId="4886" builtinId="8" hidden="1"/>
    <cellStyle name="Hyperlink" xfId="4888" builtinId="8" hidden="1"/>
    <cellStyle name="Hyperlink" xfId="4890" builtinId="8" hidden="1"/>
    <cellStyle name="Hyperlink" xfId="4892" builtinId="8" hidden="1"/>
    <cellStyle name="Hyperlink" xfId="4894" builtinId="8" hidden="1"/>
    <cellStyle name="Hyperlink" xfId="4896" builtinId="8" hidden="1"/>
    <cellStyle name="Hyperlink" xfId="4898" builtinId="8" hidden="1"/>
    <cellStyle name="Hyperlink" xfId="4900" builtinId="8" hidden="1"/>
    <cellStyle name="Hyperlink" xfId="4902" builtinId="8" hidden="1"/>
    <cellStyle name="Hyperlink" xfId="4904" builtinId="8" hidden="1"/>
    <cellStyle name="Hyperlink" xfId="4906" builtinId="8" hidden="1"/>
    <cellStyle name="Hyperlink" xfId="4908" builtinId="8" hidden="1"/>
    <cellStyle name="Hyperlink" xfId="4910" builtinId="8" hidden="1"/>
    <cellStyle name="Hyperlink" xfId="4912" builtinId="8" hidden="1"/>
    <cellStyle name="Hyperlink" xfId="4914" builtinId="8" hidden="1"/>
    <cellStyle name="Hyperlink" xfId="4916" builtinId="8" hidden="1"/>
    <cellStyle name="Hyperlink" xfId="4918" builtinId="8" hidden="1"/>
    <cellStyle name="Hyperlink" xfId="4920" builtinId="8" hidden="1"/>
    <cellStyle name="Hyperlink" xfId="4922" builtinId="8" hidden="1"/>
    <cellStyle name="Hyperlink" xfId="4924" builtinId="8" hidden="1"/>
    <cellStyle name="Hyperlink" xfId="4926" builtinId="8" hidden="1"/>
    <cellStyle name="Hyperlink" xfId="4928" builtinId="8" hidden="1"/>
    <cellStyle name="Hyperlink" xfId="4931" builtinId="8" hidden="1"/>
    <cellStyle name="Hyperlink" xfId="4932" builtinId="8" hidden="1"/>
    <cellStyle name="Hyperlink" xfId="4934" builtinId="8" hidden="1"/>
    <cellStyle name="Hyperlink" xfId="4936" builtinId="8" hidden="1"/>
    <cellStyle name="Hyperlink" xfId="4938" builtinId="8" hidden="1"/>
    <cellStyle name="Hyperlink" xfId="4940" builtinId="8" hidden="1"/>
    <cellStyle name="Hyperlink" xfId="4942" builtinId="8" hidden="1"/>
    <cellStyle name="Hyperlink" xfId="4944" builtinId="8" hidden="1"/>
    <cellStyle name="Hyperlink" xfId="4946" builtinId="8" hidden="1"/>
    <cellStyle name="Hyperlink" xfId="4948" builtinId="8" hidden="1"/>
    <cellStyle name="Hyperlink" xfId="4950" builtinId="8" hidden="1"/>
    <cellStyle name="Hyperlink" xfId="4952" builtinId="8" hidden="1"/>
    <cellStyle name="Hyperlink" xfId="4954" builtinId="8" hidden="1"/>
    <cellStyle name="Hyperlink" xfId="4956" builtinId="8" hidden="1"/>
    <cellStyle name="Hyperlink" xfId="4958" builtinId="8" hidden="1"/>
    <cellStyle name="Hyperlink" xfId="4960" builtinId="8" hidden="1"/>
    <cellStyle name="Hyperlink" xfId="4962" builtinId="8" hidden="1"/>
    <cellStyle name="Hyperlink" xfId="4964" builtinId="8" hidden="1"/>
    <cellStyle name="Hyperlink" xfId="4966" builtinId="8" hidden="1"/>
    <cellStyle name="Hyperlink" xfId="4968" builtinId="8" hidden="1"/>
    <cellStyle name="Hyperlink" xfId="4970" builtinId="8" hidden="1"/>
    <cellStyle name="Hyperlink" xfId="4972" builtinId="8" hidden="1"/>
    <cellStyle name="Hyperlink" xfId="4974" builtinId="8" hidden="1"/>
    <cellStyle name="Hyperlink" xfId="4976" builtinId="8" hidden="1"/>
    <cellStyle name="Hyperlink" xfId="4978" builtinId="8" hidden="1"/>
    <cellStyle name="Hyperlink" xfId="4980" builtinId="8" hidden="1"/>
    <cellStyle name="Hyperlink" xfId="4982" builtinId="8" hidden="1"/>
    <cellStyle name="Hyperlink" xfId="4984" builtinId="8" hidden="1"/>
    <cellStyle name="Hyperlink" xfId="4986" builtinId="8" hidden="1"/>
    <cellStyle name="Hyperlink" xfId="4988" builtinId="8" hidden="1"/>
    <cellStyle name="Hyperlink" xfId="4990" builtinId="8" hidden="1"/>
    <cellStyle name="Hyperlink" xfId="4992" builtinId="8" hidden="1"/>
    <cellStyle name="Hyperlink" xfId="4994" builtinId="8" hidden="1"/>
    <cellStyle name="Hyperlink" xfId="4996" builtinId="8" hidden="1"/>
    <cellStyle name="Hyperlink" xfId="4998" builtinId="8" hidden="1"/>
    <cellStyle name="Hyperlink" xfId="5000" builtinId="8" hidden="1"/>
    <cellStyle name="Hyperlink" xfId="5002" builtinId="8" hidden="1"/>
    <cellStyle name="Hyperlink" xfId="5004" builtinId="8" hidden="1"/>
    <cellStyle name="Hyperlink" xfId="5006" builtinId="8" hidden="1"/>
    <cellStyle name="Hyperlink" xfId="5008" builtinId="8" hidden="1"/>
    <cellStyle name="Hyperlink" xfId="5010" builtinId="8" hidden="1"/>
    <cellStyle name="Hyperlink" xfId="5012" builtinId="8" hidden="1"/>
    <cellStyle name="Hyperlink" xfId="5014" builtinId="8" hidden="1"/>
    <cellStyle name="Hyperlink" xfId="5016" builtinId="8" hidden="1"/>
    <cellStyle name="Hyperlink" xfId="5018" builtinId="8" hidden="1"/>
    <cellStyle name="Hyperlink" xfId="5020" builtinId="8" hidden="1"/>
    <cellStyle name="Hyperlink" xfId="5022" builtinId="8" hidden="1"/>
    <cellStyle name="Hyperlink" xfId="5024" builtinId="8" hidden="1"/>
    <cellStyle name="Hyperlink" xfId="5026" builtinId="8" hidden="1"/>
    <cellStyle name="Hyperlink" xfId="5028" builtinId="8" hidden="1"/>
    <cellStyle name="Hyperlink" xfId="5030" builtinId="8" hidden="1"/>
    <cellStyle name="Hyperlink" xfId="5032" builtinId="8" hidden="1"/>
    <cellStyle name="Hyperlink" xfId="5034" builtinId="8" hidden="1"/>
    <cellStyle name="Hyperlink" xfId="5036" builtinId="8" hidden="1"/>
    <cellStyle name="Hyperlink" xfId="5038" builtinId="8" hidden="1"/>
    <cellStyle name="Hyperlink" xfId="5040" builtinId="8" hidden="1"/>
    <cellStyle name="Hyperlink" xfId="5042" builtinId="8" hidden="1"/>
    <cellStyle name="Hyperlink" xfId="5044" builtinId="8" hidden="1"/>
    <cellStyle name="Hyperlink" xfId="5046" builtinId="8" hidden="1"/>
    <cellStyle name="Hyperlink" xfId="5048" builtinId="8" hidden="1"/>
    <cellStyle name="Hyperlink" xfId="5050" builtinId="8" hidden="1"/>
    <cellStyle name="Hyperlink" xfId="5052" builtinId="8" hidden="1"/>
    <cellStyle name="Hyperlink" xfId="5054" builtinId="8" hidden="1"/>
    <cellStyle name="Hyperlink" xfId="5056" builtinId="8" hidden="1"/>
    <cellStyle name="Hyperlink" xfId="5058" builtinId="8" hidden="1"/>
    <cellStyle name="Hyperlink" xfId="5060" builtinId="8" hidden="1"/>
    <cellStyle name="Hyperlink" xfId="5062" builtinId="8" hidden="1"/>
    <cellStyle name="Hyperlink" xfId="5064" builtinId="8" hidden="1"/>
    <cellStyle name="Hyperlink" xfId="5066" builtinId="8" hidden="1"/>
    <cellStyle name="Hyperlink" xfId="5068" builtinId="8" hidden="1"/>
    <cellStyle name="Hyperlink" xfId="5070" builtinId="8" hidden="1"/>
    <cellStyle name="Hyperlink" xfId="5072" builtinId="8" hidden="1"/>
    <cellStyle name="Hyperlink" xfId="5074" builtinId="8" hidden="1"/>
    <cellStyle name="Hyperlink" xfId="5076" builtinId="8" hidden="1"/>
    <cellStyle name="Hyperlink" xfId="5078" builtinId="8" hidden="1"/>
    <cellStyle name="Hyperlink" xfId="5080" builtinId="8" hidden="1"/>
    <cellStyle name="Hyperlink" xfId="5082" builtinId="8" hidden="1"/>
    <cellStyle name="Hyperlink" xfId="5084" builtinId="8" hidden="1"/>
    <cellStyle name="Hyperlink" xfId="5086" builtinId="8" hidden="1"/>
    <cellStyle name="Hyperlink" xfId="5088" builtinId="8" hidden="1"/>
    <cellStyle name="Hyperlink" xfId="5090" builtinId="8" hidden="1"/>
    <cellStyle name="Hyperlink" xfId="5092" builtinId="8" hidden="1"/>
    <cellStyle name="Hyperlink" xfId="5094" builtinId="8" hidden="1"/>
    <cellStyle name="Hyperlink" xfId="5096" builtinId="8" hidden="1"/>
    <cellStyle name="Hyperlink" xfId="5098" builtinId="8" hidden="1"/>
    <cellStyle name="Hyperlink" xfId="5100" builtinId="8" hidden="1"/>
    <cellStyle name="Hyperlink" xfId="5102" builtinId="8" hidden="1"/>
    <cellStyle name="Hyperlink" xfId="5104" builtinId="8" hidden="1"/>
    <cellStyle name="Hyperlink" xfId="5106" builtinId="8" hidden="1"/>
    <cellStyle name="Hyperlink" xfId="5108" builtinId="8" hidden="1"/>
    <cellStyle name="Hyperlink" xfId="5110" builtinId="8" hidden="1"/>
    <cellStyle name="Hyperlink" xfId="5112" builtinId="8" hidden="1"/>
    <cellStyle name="Hyperlink" xfId="5114" builtinId="8" hidden="1"/>
    <cellStyle name="Hyperlink" xfId="5116" builtinId="8" hidden="1"/>
    <cellStyle name="Hyperlink" xfId="5118" builtinId="8" hidden="1"/>
    <cellStyle name="Hyperlink" xfId="5120" builtinId="8" hidden="1"/>
    <cellStyle name="Hyperlink" xfId="5122" builtinId="8" hidden="1"/>
    <cellStyle name="Hyperlink" xfId="5124" builtinId="8" hidden="1"/>
    <cellStyle name="Hyperlink" xfId="5126" builtinId="8" hidden="1"/>
    <cellStyle name="Hyperlink" xfId="5128" builtinId="8" hidden="1"/>
    <cellStyle name="Hyperlink" xfId="5130" builtinId="8" hidden="1"/>
    <cellStyle name="Hyperlink" xfId="5132" builtinId="8" hidden="1"/>
    <cellStyle name="Hyperlink" xfId="5134" builtinId="8" hidden="1"/>
    <cellStyle name="Hyperlink" xfId="5136" builtinId="8" hidden="1"/>
    <cellStyle name="Hyperlink" xfId="5138" builtinId="8" hidden="1"/>
    <cellStyle name="Hyperlink" xfId="5140" builtinId="8" hidden="1"/>
    <cellStyle name="Hyperlink" xfId="5142" builtinId="8" hidden="1"/>
    <cellStyle name="Hyperlink" xfId="5144" builtinId="8" hidden="1"/>
    <cellStyle name="Hyperlink" xfId="5146" builtinId="8" hidden="1"/>
    <cellStyle name="Hyperlink" xfId="5148" builtinId="8" hidden="1"/>
    <cellStyle name="Hyperlink" xfId="5150" builtinId="8" hidden="1"/>
    <cellStyle name="Hyperlink" xfId="5152" builtinId="8" hidden="1"/>
    <cellStyle name="Hyperlink" xfId="5154" builtinId="8" hidden="1"/>
    <cellStyle name="Hyperlink" xfId="5156" builtinId="8" hidden="1"/>
    <cellStyle name="Hyperlink" xfId="5158" builtinId="8" hidden="1"/>
    <cellStyle name="Hyperlink" xfId="5160" builtinId="8" hidden="1"/>
    <cellStyle name="Hyperlink" xfId="5162" builtinId="8" hidden="1"/>
    <cellStyle name="Hyperlink" xfId="5164" builtinId="8" hidden="1"/>
    <cellStyle name="Hyperlink" xfId="5166" builtinId="8" hidden="1"/>
    <cellStyle name="Hyperlink" xfId="5168" builtinId="8" hidden="1"/>
    <cellStyle name="Hyperlink" xfId="5170" builtinId="8" hidden="1"/>
    <cellStyle name="Hyperlink" xfId="5172" builtinId="8" hidden="1"/>
    <cellStyle name="Hyperlink" xfId="5174" builtinId="8" hidden="1"/>
    <cellStyle name="Hyperlink" xfId="5176" builtinId="8" hidden="1"/>
    <cellStyle name="Hyperlink" xfId="5178" builtinId="8" hidden="1"/>
    <cellStyle name="Hyperlink" xfId="5180" builtinId="8" hidden="1"/>
    <cellStyle name="Hyperlink" xfId="5182" builtinId="8" hidden="1"/>
    <cellStyle name="Hyperlink" xfId="5184" builtinId="8" hidden="1"/>
    <cellStyle name="Hyperlink" xfId="5186" builtinId="8" hidden="1"/>
    <cellStyle name="Hyperlink" xfId="5188" builtinId="8" hidden="1"/>
    <cellStyle name="Hyperlink" xfId="5190" builtinId="8" hidden="1"/>
    <cellStyle name="Hyperlink" xfId="5192" builtinId="8" hidden="1"/>
    <cellStyle name="Hyperlink" xfId="5194" builtinId="8" hidden="1"/>
    <cellStyle name="Hyperlink" xfId="5196" builtinId="8" hidden="1"/>
    <cellStyle name="Hyperlink" xfId="5198" builtinId="8" hidden="1"/>
    <cellStyle name="Hyperlink" xfId="5200" builtinId="8" hidden="1"/>
    <cellStyle name="Hyperlink" xfId="5202" builtinId="8" hidden="1"/>
    <cellStyle name="Hyperlink" xfId="5204" builtinId="8" hidden="1"/>
    <cellStyle name="Hyperlink" xfId="5206" builtinId="8" hidden="1"/>
    <cellStyle name="Hyperlink" xfId="5208" builtinId="8" hidden="1"/>
    <cellStyle name="Hyperlink" xfId="5210" builtinId="8" hidden="1"/>
    <cellStyle name="Hyperlink" xfId="5212" builtinId="8" hidden="1"/>
    <cellStyle name="Hyperlink" xfId="5214" builtinId="8" hidden="1"/>
    <cellStyle name="Hyperlink" xfId="5216" builtinId="8" hidden="1"/>
    <cellStyle name="Hyperlink" xfId="5218" builtinId="8" hidden="1"/>
    <cellStyle name="Hyperlink" xfId="5220" builtinId="8" hidden="1"/>
    <cellStyle name="Hyperlink" xfId="5222" builtinId="8" hidden="1"/>
    <cellStyle name="Hyperlink" xfId="5224" builtinId="8" hidden="1"/>
    <cellStyle name="Hyperlink" xfId="5226" builtinId="8" hidden="1"/>
    <cellStyle name="Hyperlink" xfId="5228" builtinId="8" hidden="1"/>
    <cellStyle name="Hyperlink" xfId="5230" builtinId="8" hidden="1"/>
    <cellStyle name="Hyperlink" xfId="5232" builtinId="8" hidden="1"/>
    <cellStyle name="Hyperlink" xfId="5234" builtinId="8" hidden="1"/>
    <cellStyle name="Hyperlink" xfId="5236" builtinId="8" hidden="1"/>
    <cellStyle name="Hyperlink" xfId="5238" builtinId="8" hidden="1"/>
    <cellStyle name="Hyperlink" xfId="5240" builtinId="8" hidden="1"/>
    <cellStyle name="Hyperlink" xfId="5242" builtinId="8" hidden="1"/>
    <cellStyle name="Hyperlink" xfId="5244" builtinId="8" hidden="1"/>
    <cellStyle name="Hyperlink" xfId="5246" builtinId="8" hidden="1"/>
    <cellStyle name="Hyperlink" xfId="5248" builtinId="8" hidden="1"/>
    <cellStyle name="Hyperlink" xfId="5250" builtinId="8" hidden="1"/>
    <cellStyle name="Hyperlink" xfId="5252" builtinId="8" hidden="1"/>
    <cellStyle name="Hyperlink" xfId="5254" builtinId="8" hidden="1"/>
    <cellStyle name="Hyperlink" xfId="5256" builtinId="8" hidden="1"/>
    <cellStyle name="Hyperlink" xfId="5258" builtinId="8" hidden="1"/>
    <cellStyle name="Hyperlink" xfId="5260" builtinId="8" hidden="1"/>
    <cellStyle name="Hyperlink" xfId="5262" builtinId="8" hidden="1"/>
    <cellStyle name="Hyperlink" xfId="5264" builtinId="8" hidden="1"/>
    <cellStyle name="Hyperlink" xfId="5266" builtinId="8" hidden="1"/>
    <cellStyle name="Hyperlink" xfId="5268" builtinId="8" hidden="1"/>
    <cellStyle name="Hyperlink" xfId="5270" builtinId="8" hidden="1"/>
    <cellStyle name="Hyperlink" xfId="5272" builtinId="8" hidden="1"/>
    <cellStyle name="Hyperlink" xfId="5274" builtinId="8" hidden="1"/>
    <cellStyle name="Hyperlink" xfId="5276" builtinId="8" hidden="1"/>
    <cellStyle name="Hyperlink" xfId="5278" builtinId="8" hidden="1"/>
    <cellStyle name="Hyperlink" xfId="5280" builtinId="8" hidden="1"/>
    <cellStyle name="Hyperlink" xfId="5282" builtinId="8" hidden="1"/>
    <cellStyle name="Hyperlink" xfId="5284" builtinId="8" hidden="1"/>
    <cellStyle name="Hyperlink" xfId="5286" builtinId="8" hidden="1"/>
    <cellStyle name="Hyperlink" xfId="5288" builtinId="8" hidden="1"/>
    <cellStyle name="Hyperlink" xfId="5290" builtinId="8" hidden="1"/>
    <cellStyle name="Hyperlink" xfId="5292" builtinId="8" hidden="1"/>
    <cellStyle name="Hyperlink" xfId="5294" builtinId="8" hidden="1"/>
    <cellStyle name="Hyperlink" xfId="5296" builtinId="8" hidden="1"/>
    <cellStyle name="Hyperlink" xfId="5298" builtinId="8" hidden="1"/>
    <cellStyle name="Hyperlink" xfId="5300" builtinId="8" hidden="1"/>
    <cellStyle name="Hyperlink" xfId="5302" builtinId="8" hidden="1"/>
    <cellStyle name="Hyperlink" xfId="5304" builtinId="8" hidden="1"/>
    <cellStyle name="Hyperlink" xfId="5306" builtinId="8" hidden="1"/>
    <cellStyle name="Hyperlink" xfId="5308" builtinId="8" hidden="1"/>
    <cellStyle name="Hyperlink" xfId="5310" builtinId="8" hidden="1"/>
    <cellStyle name="Hyperlink" xfId="5312" builtinId="8" hidden="1"/>
    <cellStyle name="Hyperlink" xfId="5314" builtinId="8" hidden="1"/>
    <cellStyle name="Hyperlink" xfId="5316" builtinId="8" hidden="1"/>
    <cellStyle name="Hyperlink" xfId="5318" builtinId="8" hidden="1"/>
    <cellStyle name="Hyperlink" xfId="5320" builtinId="8" hidden="1"/>
    <cellStyle name="Hyperlink" xfId="5322" builtinId="8" hidden="1"/>
    <cellStyle name="Hyperlink" xfId="5324" builtinId="8" hidden="1"/>
    <cellStyle name="Hyperlink" xfId="5326" builtinId="8" hidden="1"/>
    <cellStyle name="Hyperlink" xfId="5328" builtinId="8" hidden="1"/>
    <cellStyle name="Hyperlink" xfId="5330" builtinId="8" hidden="1"/>
    <cellStyle name="Hyperlink" xfId="5332" builtinId="8" hidden="1"/>
    <cellStyle name="Hyperlink" xfId="5334" builtinId="8" hidden="1"/>
    <cellStyle name="Hyperlink" xfId="5336" builtinId="8" hidden="1"/>
    <cellStyle name="Hyperlink" xfId="5338" builtinId="8" hidden="1"/>
    <cellStyle name="Hyperlink" xfId="5340" builtinId="8" hidden="1"/>
    <cellStyle name="Hyperlink" xfId="5342" builtinId="8" hidden="1"/>
    <cellStyle name="Hyperlink" xfId="5344" builtinId="8" hidden="1"/>
    <cellStyle name="Hyperlink" xfId="5346" builtinId="8" hidden="1"/>
    <cellStyle name="Hyperlink" xfId="5348" builtinId="8" hidden="1"/>
    <cellStyle name="Hyperlink" xfId="5350" builtinId="8" hidden="1"/>
    <cellStyle name="Hyperlink" xfId="5352" builtinId="8" hidden="1"/>
    <cellStyle name="Hyperlink" xfId="5354" builtinId="8" hidden="1"/>
    <cellStyle name="Hyperlink" xfId="5356" builtinId="8" hidden="1"/>
    <cellStyle name="Hyperlink" xfId="5358" builtinId="8" hidden="1"/>
    <cellStyle name="Hyperlink" xfId="5360" builtinId="8" hidden="1"/>
    <cellStyle name="Hyperlink" xfId="5362" builtinId="8" hidden="1"/>
    <cellStyle name="Hyperlink" xfId="5364" builtinId="8" hidden="1"/>
    <cellStyle name="Hyperlink" xfId="5366" builtinId="8" hidden="1"/>
    <cellStyle name="Hyperlink" xfId="5368" builtinId="8" hidden="1"/>
    <cellStyle name="Hyperlink" xfId="5370" builtinId="8" hidden="1"/>
    <cellStyle name="Hyperlink" xfId="5372" builtinId="8" hidden="1"/>
    <cellStyle name="Hyperlink" xfId="5374" builtinId="8" hidden="1"/>
    <cellStyle name="Hyperlink" xfId="5376" builtinId="8" hidden="1"/>
    <cellStyle name="Hyperlink" xfId="5378" builtinId="8" hidden="1"/>
    <cellStyle name="Hyperlink" xfId="5380" builtinId="8" hidden="1"/>
    <cellStyle name="Hyperlink" xfId="5382" builtinId="8" hidden="1"/>
    <cellStyle name="Hyperlink" xfId="5384" builtinId="8" hidden="1"/>
    <cellStyle name="Hyperlink" xfId="5386" builtinId="8" hidden="1"/>
    <cellStyle name="Hyperlink" xfId="5388" builtinId="8" hidden="1"/>
    <cellStyle name="Hyperlink" xfId="5390" builtinId="8" hidden="1"/>
    <cellStyle name="Hyperlink" xfId="5392" builtinId="8" hidden="1"/>
    <cellStyle name="Hyperlink" xfId="5394" builtinId="8" hidden="1"/>
    <cellStyle name="Hyperlink" xfId="5396" builtinId="8" hidden="1"/>
    <cellStyle name="Hyperlink" xfId="5398" builtinId="8" hidden="1"/>
    <cellStyle name="Hyperlink" xfId="5400" builtinId="8" hidden="1"/>
    <cellStyle name="Hyperlink" xfId="5402" builtinId="8" hidden="1"/>
    <cellStyle name="Hyperlink" xfId="5404" builtinId="8" hidden="1"/>
    <cellStyle name="Hyperlink" xfId="5406" builtinId="8" hidden="1"/>
    <cellStyle name="Hyperlink" xfId="5408" builtinId="8" hidden="1"/>
    <cellStyle name="Hyperlink" xfId="5410" builtinId="8" hidden="1"/>
    <cellStyle name="Hyperlink" xfId="5412" builtinId="8" hidden="1"/>
    <cellStyle name="Hyperlink" xfId="5414" builtinId="8" hidden="1"/>
    <cellStyle name="Hyperlink" xfId="5416" builtinId="8" hidden="1"/>
    <cellStyle name="Hyperlink" xfId="5418" builtinId="8" hidden="1"/>
    <cellStyle name="Hyperlink" xfId="5420" builtinId="8" hidden="1"/>
    <cellStyle name="Hyperlink" xfId="5422" builtinId="8" hidden="1"/>
    <cellStyle name="Hyperlink" xfId="5424" builtinId="8" hidden="1"/>
    <cellStyle name="Hyperlink" xfId="5426" builtinId="8" hidden="1"/>
    <cellStyle name="Hyperlink" xfId="5428" builtinId="8" hidden="1"/>
    <cellStyle name="Hyperlink" xfId="5430" builtinId="8" hidden="1"/>
    <cellStyle name="Hyperlink" xfId="5432" builtinId="8" hidden="1"/>
    <cellStyle name="Hyperlink" xfId="5434" builtinId="8" hidden="1"/>
    <cellStyle name="Hyperlink" xfId="5436" builtinId="8" hidden="1"/>
    <cellStyle name="Hyperlink" xfId="5438" builtinId="8" hidden="1"/>
    <cellStyle name="Hyperlink" xfId="5440" builtinId="8" hidden="1"/>
    <cellStyle name="Hyperlink" xfId="5442" builtinId="8" hidden="1"/>
    <cellStyle name="Hyperlink" xfId="5444" builtinId="8" hidden="1"/>
    <cellStyle name="Hyperlink" xfId="5446" builtinId="8" hidden="1"/>
    <cellStyle name="Hyperlink" xfId="5448" builtinId="8" hidden="1"/>
    <cellStyle name="Hyperlink" xfId="5450" builtinId="8" hidden="1"/>
    <cellStyle name="Hyperlink" xfId="5452" builtinId="8" hidden="1"/>
    <cellStyle name="Hyperlink" xfId="5454" builtinId="8" hidden="1"/>
    <cellStyle name="Hyperlink" xfId="5456" builtinId="8" hidden="1"/>
    <cellStyle name="Hyperlink" xfId="5458" builtinId="8" hidden="1"/>
    <cellStyle name="Hyperlink" xfId="5460" builtinId="8" hidden="1"/>
    <cellStyle name="Hyperlink" xfId="5462" builtinId="8" hidden="1"/>
    <cellStyle name="Hyperlink" xfId="5464" builtinId="8" hidden="1"/>
    <cellStyle name="Hyperlink" xfId="5466" builtinId="8" hidden="1"/>
    <cellStyle name="Hyperlink" xfId="5468" builtinId="8" hidden="1"/>
    <cellStyle name="Hyperlink" xfId="5470" builtinId="8" hidden="1"/>
    <cellStyle name="Hyperlink" xfId="5472" builtinId="8" hidden="1"/>
    <cellStyle name="Hyperlink" xfId="5474" builtinId="8" hidden="1"/>
    <cellStyle name="Hyperlink" xfId="5476" builtinId="8" hidden="1"/>
    <cellStyle name="Hyperlink" xfId="5478" builtinId="8" hidden="1"/>
    <cellStyle name="Hyperlink" xfId="5480" builtinId="8" hidden="1"/>
    <cellStyle name="Hyperlink" xfId="5482" builtinId="8" hidden="1"/>
    <cellStyle name="Hyperlink" xfId="5484" builtinId="8" hidden="1"/>
    <cellStyle name="Hyperlink" xfId="5486" builtinId="8" hidden="1"/>
    <cellStyle name="Hyperlink" xfId="5488" builtinId="8" hidden="1"/>
    <cellStyle name="Hyperlink" xfId="5490" builtinId="8" hidden="1"/>
    <cellStyle name="Hyperlink" xfId="5492" builtinId="8" hidden="1"/>
    <cellStyle name="Hyperlink" xfId="5494" builtinId="8" hidden="1"/>
    <cellStyle name="Hyperlink" xfId="5496" builtinId="8" hidden="1"/>
    <cellStyle name="Hyperlink" xfId="5498" builtinId="8" hidden="1"/>
    <cellStyle name="Hyperlink" xfId="5500" builtinId="8" hidden="1"/>
    <cellStyle name="Hyperlink" xfId="5502" builtinId="8" hidden="1"/>
    <cellStyle name="Hyperlink" xfId="5504" builtinId="8" hidden="1"/>
    <cellStyle name="Hyperlink" xfId="5506" builtinId="8" hidden="1"/>
    <cellStyle name="Hyperlink" xfId="5508" builtinId="8" hidden="1"/>
    <cellStyle name="Hyperlink" xfId="5510" builtinId="8" hidden="1"/>
    <cellStyle name="Hyperlink" xfId="5512" builtinId="8" hidden="1"/>
    <cellStyle name="Hyperlink" xfId="5514" builtinId="8" hidden="1"/>
    <cellStyle name="Hyperlink" xfId="5516" builtinId="8" hidden="1"/>
    <cellStyle name="Hyperlink" xfId="5518" builtinId="8" hidden="1"/>
    <cellStyle name="Hyperlink" xfId="5520" builtinId="8" hidden="1"/>
    <cellStyle name="Hyperlink" xfId="5522" builtinId="8" hidden="1"/>
    <cellStyle name="Hyperlink" xfId="5524" builtinId="8" hidden="1"/>
    <cellStyle name="Hyperlink" xfId="5526" builtinId="8" hidden="1"/>
    <cellStyle name="Hyperlink" xfId="5528" builtinId="8" hidden="1"/>
    <cellStyle name="Hyperlink" xfId="5530" builtinId="8" hidden="1"/>
    <cellStyle name="Hyperlink" xfId="5532" builtinId="8" hidden="1"/>
    <cellStyle name="Hyperlink" xfId="5534" builtinId="8" hidden="1"/>
    <cellStyle name="Hyperlink" xfId="5536" builtinId="8" hidden="1"/>
    <cellStyle name="Hyperlink" xfId="5538" builtinId="8" hidden="1"/>
    <cellStyle name="Hyperlink" xfId="5540" builtinId="8" hidden="1"/>
    <cellStyle name="Hyperlink" xfId="5542" builtinId="8" hidden="1"/>
    <cellStyle name="Hyperlink" xfId="5544" builtinId="8" hidden="1"/>
    <cellStyle name="Hyperlink" xfId="5546" builtinId="8" hidden="1"/>
    <cellStyle name="Hyperlink" xfId="5548" builtinId="8" hidden="1"/>
    <cellStyle name="Hyperlink" xfId="5550" builtinId="8" hidden="1"/>
    <cellStyle name="Hyperlink" xfId="5552" builtinId="8" hidden="1"/>
    <cellStyle name="Hyperlink" xfId="5554" builtinId="8" hidden="1"/>
    <cellStyle name="Hyperlink" xfId="5556" builtinId="8" hidden="1"/>
    <cellStyle name="Hyperlink" xfId="5558" builtinId="8" hidden="1"/>
    <cellStyle name="Hyperlink" xfId="5560" builtinId="8" hidden="1"/>
    <cellStyle name="Hyperlink" xfId="5562" builtinId="8" hidden="1"/>
    <cellStyle name="Hyperlink" xfId="5564" builtinId="8" hidden="1"/>
    <cellStyle name="Hyperlink" xfId="5566" builtinId="8" hidden="1"/>
    <cellStyle name="Hyperlink" xfId="5568" builtinId="8" hidden="1"/>
    <cellStyle name="Hyperlink" xfId="5570" builtinId="8" hidden="1"/>
    <cellStyle name="Hyperlink" xfId="5572" builtinId="8" hidden="1"/>
    <cellStyle name="Hyperlink" xfId="5574" builtinId="8" hidden="1"/>
    <cellStyle name="Hyperlink" xfId="5576" builtinId="8" hidden="1"/>
    <cellStyle name="Hyperlink" xfId="5578" builtinId="8" hidden="1"/>
    <cellStyle name="Hyperlink" xfId="5580" builtinId="8" hidden="1"/>
    <cellStyle name="Hyperlink" xfId="5582" builtinId="8" hidden="1"/>
    <cellStyle name="Hyperlink" xfId="5584" builtinId="8" hidden="1"/>
    <cellStyle name="Hyperlink" xfId="5586" builtinId="8" hidden="1"/>
    <cellStyle name="Hyperlink" xfId="5588" builtinId="8" hidden="1"/>
    <cellStyle name="Hyperlink" xfId="5590" builtinId="8" hidden="1"/>
    <cellStyle name="Hyperlink" xfId="5592" builtinId="8" hidden="1"/>
    <cellStyle name="Hyperlink" xfId="5594" builtinId="8" hidden="1"/>
    <cellStyle name="Hyperlink" xfId="5596" builtinId="8" hidden="1"/>
    <cellStyle name="Hyperlink" xfId="5598" builtinId="8" hidden="1"/>
    <cellStyle name="Hyperlink" xfId="5600" builtinId="8" hidden="1"/>
    <cellStyle name="Hyperlink" xfId="5602" builtinId="8" hidden="1"/>
    <cellStyle name="Hyperlink" xfId="5604" builtinId="8" hidden="1"/>
    <cellStyle name="Hyperlink" xfId="5606" builtinId="8" hidden="1"/>
    <cellStyle name="Hyperlink" xfId="5608" builtinId="8" hidden="1"/>
    <cellStyle name="Hyperlink" xfId="5610" builtinId="8" hidden="1"/>
    <cellStyle name="Hyperlink" xfId="5612" builtinId="8" hidden="1"/>
    <cellStyle name="Hyperlink" xfId="5614" builtinId="8" hidden="1"/>
    <cellStyle name="Hyperlink" xfId="5616" builtinId="8" hidden="1"/>
    <cellStyle name="Hyperlink" xfId="5618" builtinId="8" hidden="1"/>
    <cellStyle name="Hyperlink" xfId="5620" builtinId="8" hidden="1"/>
    <cellStyle name="Hyperlink" xfId="5622" builtinId="8" hidden="1"/>
    <cellStyle name="Hyperlink" xfId="5624" builtinId="8" hidden="1"/>
    <cellStyle name="Hyperlink" xfId="5626" builtinId="8" hidden="1"/>
    <cellStyle name="Hyperlink" xfId="5628" builtinId="8" hidden="1"/>
    <cellStyle name="Hyperlink" xfId="5630" builtinId="8" hidden="1"/>
    <cellStyle name="Hyperlink" xfId="5632" builtinId="8" hidden="1"/>
    <cellStyle name="Hyperlink" xfId="5634" builtinId="8" hidden="1"/>
    <cellStyle name="Hyperlink" xfId="5636" builtinId="8" hidden="1"/>
    <cellStyle name="Hyperlink" xfId="5638" builtinId="8" hidden="1"/>
    <cellStyle name="Hyperlink" xfId="5640" builtinId="8" hidden="1"/>
    <cellStyle name="Hyperlink" xfId="5642" builtinId="8" hidden="1"/>
    <cellStyle name="Hyperlink" xfId="5644" builtinId="8" hidden="1"/>
    <cellStyle name="Hyperlink" xfId="5646" builtinId="8" hidden="1"/>
    <cellStyle name="Hyperlink" xfId="5648" builtinId="8" hidden="1"/>
    <cellStyle name="Hyperlink" xfId="5650" builtinId="8" hidden="1"/>
    <cellStyle name="Hyperlink" xfId="5652" builtinId="8" hidden="1"/>
    <cellStyle name="Hyperlink" xfId="5654" builtinId="8" hidden="1"/>
    <cellStyle name="Hyperlink" xfId="5656" builtinId="8" hidden="1"/>
    <cellStyle name="Hyperlink" xfId="5658" builtinId="8" hidden="1"/>
    <cellStyle name="Hyperlink" xfId="5660" builtinId="8" hidden="1"/>
    <cellStyle name="Hyperlink" xfId="5662" builtinId="8" hidden="1"/>
    <cellStyle name="Hyperlink" xfId="5664" builtinId="8" hidden="1"/>
    <cellStyle name="Hyperlink" xfId="5666" builtinId="8" hidden="1"/>
    <cellStyle name="Hyperlink" xfId="5668" builtinId="8" hidden="1"/>
    <cellStyle name="Hyperlink" xfId="5670" builtinId="8" hidden="1"/>
    <cellStyle name="Hyperlink" xfId="5672" builtinId="8" hidden="1"/>
    <cellStyle name="Hyperlink" xfId="5674" builtinId="8" hidden="1"/>
    <cellStyle name="Hyperlink" xfId="5676" builtinId="8" hidden="1"/>
    <cellStyle name="Hyperlink" xfId="5678" builtinId="8" hidden="1"/>
    <cellStyle name="Hyperlink" xfId="5680" builtinId="8" hidden="1"/>
    <cellStyle name="Hyperlink" xfId="5682" builtinId="8" hidden="1"/>
    <cellStyle name="Hyperlink" xfId="5684" builtinId="8" hidden="1"/>
    <cellStyle name="Hyperlink" xfId="5686" builtinId="8" hidden="1"/>
    <cellStyle name="Hyperlink" xfId="5688" builtinId="8" hidden="1"/>
    <cellStyle name="Hyperlink" xfId="5690" builtinId="8" hidden="1"/>
    <cellStyle name="Hyperlink" xfId="5692" builtinId="8" hidden="1"/>
    <cellStyle name="Hyperlink" xfId="5694" builtinId="8" hidden="1"/>
    <cellStyle name="Hyperlink" xfId="5696" builtinId="8" hidden="1"/>
    <cellStyle name="Hyperlink" xfId="5698" builtinId="8" hidden="1"/>
    <cellStyle name="Hyperlink" xfId="5700" builtinId="8" hidden="1"/>
    <cellStyle name="Hyperlink" xfId="5702" builtinId="8" hidden="1"/>
    <cellStyle name="Hyperlink" xfId="5704" builtinId="8" hidden="1"/>
    <cellStyle name="Hyperlink" xfId="5706" builtinId="8" hidden="1"/>
    <cellStyle name="Hyperlink" xfId="5708" builtinId="8" hidden="1"/>
    <cellStyle name="Hyperlink" xfId="5710" builtinId="8" hidden="1"/>
    <cellStyle name="Hyperlink" xfId="5712" builtinId="8" hidden="1"/>
    <cellStyle name="Hyperlink" xfId="5714" builtinId="8" hidden="1"/>
    <cellStyle name="Hyperlink" xfId="5716" builtinId="8" hidden="1"/>
    <cellStyle name="Hyperlink" xfId="5718" builtinId="8" hidden="1"/>
    <cellStyle name="Hyperlink" xfId="5720" builtinId="8" hidden="1"/>
    <cellStyle name="Hyperlink" xfId="5722" builtinId="8" hidden="1"/>
    <cellStyle name="Hyperlink" xfId="5724" builtinId="8" hidden="1"/>
    <cellStyle name="Hyperlink" xfId="5726" builtinId="8" hidden="1"/>
    <cellStyle name="Hyperlink" xfId="5728" builtinId="8" hidden="1"/>
    <cellStyle name="Hyperlink" xfId="5730" builtinId="8" hidden="1"/>
    <cellStyle name="Hyperlink" xfId="5732" builtinId="8" hidden="1"/>
    <cellStyle name="Hyperlink" xfId="5734" builtinId="8" hidden="1"/>
    <cellStyle name="Hyperlink" xfId="5736" builtinId="8" hidden="1"/>
    <cellStyle name="Hyperlink" xfId="5738" builtinId="8" hidden="1"/>
    <cellStyle name="Hyperlink" xfId="5740" builtinId="8" hidden="1"/>
    <cellStyle name="Hyperlink" xfId="5742" builtinId="8" hidden="1"/>
    <cellStyle name="Hyperlink" xfId="5744" builtinId="8" hidden="1"/>
    <cellStyle name="Hyperlink" xfId="5746" builtinId="8" hidden="1"/>
    <cellStyle name="Hyperlink" xfId="5748" builtinId="8" hidden="1"/>
    <cellStyle name="Hyperlink" xfId="5750" builtinId="8" hidden="1"/>
    <cellStyle name="Hyperlink" xfId="5752" builtinId="8" hidden="1"/>
    <cellStyle name="Hyperlink" xfId="5754" builtinId="8" hidden="1"/>
    <cellStyle name="Hyperlink" xfId="5756" builtinId="8" hidden="1"/>
    <cellStyle name="Hyperlink" xfId="5758" builtinId="8" hidden="1"/>
    <cellStyle name="Hyperlink" xfId="5760" builtinId="8" hidden="1"/>
    <cellStyle name="Hyperlink" xfId="5762" builtinId="8" hidden="1"/>
    <cellStyle name="Hyperlink" xfId="5764" builtinId="8" hidden="1"/>
    <cellStyle name="Hyperlink" xfId="5766" builtinId="8" hidden="1"/>
    <cellStyle name="Hyperlink" xfId="5768" builtinId="8" hidden="1"/>
    <cellStyle name="Hyperlink" xfId="5770" builtinId="8" hidden="1"/>
    <cellStyle name="Hyperlink" xfId="5772" builtinId="8" hidden="1"/>
    <cellStyle name="Hyperlink" xfId="5774" builtinId="8" hidden="1"/>
    <cellStyle name="Hyperlink" xfId="5776" builtinId="8" hidden="1"/>
    <cellStyle name="Hyperlink" xfId="5778" builtinId="8" hidden="1"/>
    <cellStyle name="Hyperlink" xfId="5780" builtinId="8" hidden="1"/>
    <cellStyle name="Hyperlink" xfId="5782" builtinId="8" hidden="1"/>
    <cellStyle name="Hyperlink" xfId="5784" builtinId="8" hidden="1"/>
    <cellStyle name="Hyperlink" xfId="5786" builtinId="8" hidden="1"/>
    <cellStyle name="Hyperlink" xfId="5788" builtinId="8" hidden="1"/>
    <cellStyle name="Hyperlink" xfId="5790" builtinId="8" hidden="1"/>
    <cellStyle name="Hyperlink" xfId="5792" builtinId="8" hidden="1"/>
    <cellStyle name="Hyperlink" xfId="5794" builtinId="8" hidden="1"/>
    <cellStyle name="Hyperlink" xfId="5796" builtinId="8" hidden="1"/>
    <cellStyle name="Hyperlink" xfId="5798" builtinId="8" hidden="1"/>
    <cellStyle name="Hyperlink" xfId="5800" builtinId="8" hidden="1"/>
    <cellStyle name="Hyperlink" xfId="5802" builtinId="8" hidden="1"/>
    <cellStyle name="Hyperlink" xfId="5804" builtinId="8" hidden="1"/>
    <cellStyle name="Hyperlink" xfId="5806" builtinId="8" hidden="1"/>
    <cellStyle name="Hyperlink" xfId="5808" builtinId="8" hidden="1"/>
    <cellStyle name="Hyperlink" xfId="5810" builtinId="8" hidden="1"/>
    <cellStyle name="Hyperlink" xfId="5812" builtinId="8" hidden="1"/>
    <cellStyle name="Hyperlink" xfId="5814" builtinId="8" hidden="1"/>
    <cellStyle name="Hyperlink" xfId="5816" builtinId="8" hidden="1"/>
    <cellStyle name="Hyperlink" xfId="5818" builtinId="8" hidden="1"/>
    <cellStyle name="Hyperlink" xfId="5820" builtinId="8" hidden="1"/>
    <cellStyle name="Hyperlink" xfId="5822" builtinId="8" hidden="1"/>
    <cellStyle name="Hyperlink" xfId="5824" builtinId="8" hidden="1"/>
    <cellStyle name="Hyperlink" xfId="5826" builtinId="8" hidden="1"/>
    <cellStyle name="Hyperlink" xfId="5828" builtinId="8" hidden="1"/>
    <cellStyle name="Hyperlink" xfId="5830" builtinId="8" hidden="1"/>
    <cellStyle name="Hyperlink" xfId="5832" builtinId="8" hidden="1"/>
    <cellStyle name="Hyperlink" xfId="5834" builtinId="8" hidden="1"/>
    <cellStyle name="Hyperlink" xfId="5836" builtinId="8" hidden="1"/>
    <cellStyle name="Hyperlink" xfId="5838" builtinId="8" hidden="1"/>
    <cellStyle name="Hyperlink" xfId="5840" builtinId="8" hidden="1"/>
    <cellStyle name="Hyperlink" xfId="5842" builtinId="8" hidden="1"/>
    <cellStyle name="Hyperlink" xfId="5844" builtinId="8" hidden="1"/>
    <cellStyle name="Hyperlink" xfId="5846" builtinId="8" hidden="1"/>
    <cellStyle name="Hyperlink" xfId="5848" builtinId="8" hidden="1"/>
    <cellStyle name="Hyperlink" xfId="5850" builtinId="8" hidden="1"/>
    <cellStyle name="Hyperlink" xfId="5852" builtinId="8" hidden="1"/>
    <cellStyle name="Hyperlink" xfId="5854" builtinId="8" hidden="1"/>
    <cellStyle name="Hyperlink" xfId="5856" builtinId="8" hidden="1"/>
    <cellStyle name="Hyperlink" xfId="5858" builtinId="8" hidden="1"/>
    <cellStyle name="Hyperlink" xfId="5860" builtinId="8" hidden="1"/>
    <cellStyle name="Hyperlink" xfId="5862" builtinId="8" hidden="1"/>
    <cellStyle name="Hyperlink" xfId="5864" builtinId="8" hidden="1"/>
    <cellStyle name="Hyperlink" xfId="5866" builtinId="8" hidden="1"/>
    <cellStyle name="Hyperlink" xfId="5868" builtinId="8" hidden="1"/>
    <cellStyle name="Hyperlink" xfId="5870" builtinId="8" hidden="1"/>
    <cellStyle name="Hyperlink" xfId="5872" builtinId="8" hidden="1"/>
    <cellStyle name="Hyperlink" xfId="5874" builtinId="8" hidden="1"/>
    <cellStyle name="Hyperlink" xfId="5876" builtinId="8" hidden="1"/>
    <cellStyle name="Hyperlink" xfId="5878" builtinId="8" hidden="1"/>
    <cellStyle name="Hyperlink" xfId="5880" builtinId="8" hidden="1"/>
    <cellStyle name="Hyperlink" xfId="5882" builtinId="8" hidden="1"/>
    <cellStyle name="Hyperlink" xfId="5884" builtinId="8" hidden="1"/>
    <cellStyle name="Hyperlink" xfId="5886" builtinId="8" hidden="1"/>
    <cellStyle name="Hyperlink" xfId="5888" builtinId="8" hidden="1"/>
    <cellStyle name="Hyperlink" xfId="5890" builtinId="8" hidden="1"/>
    <cellStyle name="Hyperlink" xfId="5892" builtinId="8" hidden="1"/>
    <cellStyle name="Hyperlink" xfId="5894" builtinId="8" hidden="1"/>
    <cellStyle name="Hyperlink" xfId="5896" builtinId="8" hidden="1"/>
    <cellStyle name="Hyperlink" xfId="5898" builtinId="8" hidden="1"/>
    <cellStyle name="Hyperlink" xfId="5900" builtinId="8" hidden="1"/>
    <cellStyle name="Hyperlink" xfId="5902" builtinId="8" hidden="1"/>
    <cellStyle name="Hyperlink" xfId="5904" builtinId="8" hidden="1"/>
    <cellStyle name="Hyperlink" xfId="5906" builtinId="8" hidden="1"/>
    <cellStyle name="Hyperlink" xfId="5908" builtinId="8" hidden="1"/>
    <cellStyle name="Hyperlink" xfId="5910" builtinId="8" hidden="1"/>
    <cellStyle name="Hyperlink" xfId="5912" builtinId="8" hidden="1"/>
    <cellStyle name="Hyperlink" xfId="5914" builtinId="8" hidden="1"/>
    <cellStyle name="Hyperlink" xfId="5916" builtinId="8" hidden="1"/>
    <cellStyle name="Hyperlink" xfId="5918" builtinId="8" hidden="1"/>
    <cellStyle name="Hyperlink" xfId="5920" builtinId="8" hidden="1"/>
    <cellStyle name="Hyperlink" xfId="5922" builtinId="8" hidden="1"/>
    <cellStyle name="Hyperlink" xfId="5924" builtinId="8" hidden="1"/>
    <cellStyle name="Hyperlink" xfId="5926" builtinId="8" hidden="1"/>
    <cellStyle name="Hyperlink" xfId="5928" builtinId="8" hidden="1"/>
    <cellStyle name="Hyperlink" xfId="5930" builtinId="8" hidden="1"/>
    <cellStyle name="Hyperlink" xfId="5932" builtinId="8" hidden="1"/>
    <cellStyle name="Hyperlink" xfId="5934" builtinId="8" hidden="1"/>
    <cellStyle name="Hyperlink" xfId="5936" builtinId="8" hidden="1"/>
    <cellStyle name="Hyperlink" xfId="5938" builtinId="8" hidden="1"/>
    <cellStyle name="Hyperlink" xfId="5940" builtinId="8" hidden="1"/>
    <cellStyle name="Hyperlink" xfId="5942" builtinId="8" hidden="1"/>
    <cellStyle name="Hyperlink" xfId="5944" builtinId="8" hidden="1"/>
    <cellStyle name="Hyperlink" xfId="5946" builtinId="8" hidden="1"/>
    <cellStyle name="Hyperlink" xfId="5948" builtinId="8" hidden="1"/>
    <cellStyle name="Hyperlink" xfId="5950" builtinId="8" hidden="1"/>
    <cellStyle name="Hyperlink" xfId="5952" builtinId="8" hidden="1"/>
    <cellStyle name="Hyperlink" xfId="5954" builtinId="8" hidden="1"/>
    <cellStyle name="Hyperlink" xfId="5956" builtinId="8" hidden="1"/>
    <cellStyle name="Hyperlink" xfId="5958" builtinId="8" hidden="1"/>
    <cellStyle name="Hyperlink" xfId="5960" builtinId="8" hidden="1"/>
    <cellStyle name="Hyperlink" xfId="5962" builtinId="8" hidden="1"/>
    <cellStyle name="Hyperlink" xfId="5964" builtinId="8" hidden="1"/>
    <cellStyle name="Hyperlink" xfId="5966" builtinId="8" hidden="1"/>
    <cellStyle name="Hyperlink" xfId="5968" builtinId="8" hidden="1"/>
    <cellStyle name="Hyperlink" xfId="5970" builtinId="8" hidden="1"/>
    <cellStyle name="Hyperlink" xfId="5972" builtinId="8" hidden="1"/>
    <cellStyle name="Hyperlink" xfId="5974" builtinId="8" hidden="1"/>
    <cellStyle name="Hyperlink" xfId="5976" builtinId="8" hidden="1"/>
    <cellStyle name="Hyperlink" xfId="5978" builtinId="8" hidden="1"/>
    <cellStyle name="Hyperlink" xfId="5980" builtinId="8" hidden="1"/>
    <cellStyle name="Hyperlink" xfId="5982" builtinId="8" hidden="1"/>
    <cellStyle name="Hyperlink" xfId="5984" builtinId="8" hidden="1"/>
    <cellStyle name="Hyperlink" xfId="5986" builtinId="8" hidden="1"/>
    <cellStyle name="Hyperlink" xfId="5988" builtinId="8" hidden="1"/>
    <cellStyle name="Hyperlink" xfId="5990" builtinId="8" hidden="1"/>
    <cellStyle name="Hyperlink" xfId="5992" builtinId="8" hidden="1"/>
    <cellStyle name="Hyperlink" xfId="5994" builtinId="8" hidden="1"/>
    <cellStyle name="Hyperlink" xfId="5996" builtinId="8" hidden="1"/>
    <cellStyle name="Hyperlink" xfId="5998" builtinId="8" hidden="1"/>
    <cellStyle name="Hyperlink" xfId="6000" builtinId="8" hidden="1"/>
    <cellStyle name="Hyperlink" xfId="6002" builtinId="8" hidden="1"/>
    <cellStyle name="Hyperlink" xfId="6004" builtinId="8" hidden="1"/>
    <cellStyle name="Hyperlink" xfId="6006" builtinId="8" hidden="1"/>
    <cellStyle name="Hyperlink" xfId="6008" builtinId="8" hidden="1"/>
    <cellStyle name="Hyperlink" xfId="6010" builtinId="8" hidden="1"/>
    <cellStyle name="Hyperlink" xfId="6012" builtinId="8" hidden="1"/>
    <cellStyle name="Hyperlink" xfId="6014" builtinId="8" hidden="1"/>
    <cellStyle name="Hyperlink" xfId="6016" builtinId="8" hidden="1"/>
    <cellStyle name="Hyperlink" xfId="6018" builtinId="8" hidden="1"/>
    <cellStyle name="Hyperlink" xfId="6020" builtinId="8" hidden="1"/>
    <cellStyle name="Hyperlink" xfId="6022" builtinId="8" hidden="1"/>
    <cellStyle name="Hyperlink" xfId="6024" builtinId="8" hidden="1"/>
    <cellStyle name="Hyperlink" xfId="6026" builtinId="8" hidden="1"/>
    <cellStyle name="Hyperlink" xfId="6028" builtinId="8" hidden="1"/>
    <cellStyle name="Hyperlink" xfId="6030" builtinId="8" hidden="1"/>
    <cellStyle name="Hyperlink" xfId="6032" builtinId="8" hidden="1"/>
    <cellStyle name="Hyperlink" xfId="6034" builtinId="8" hidden="1"/>
    <cellStyle name="Hyperlink" xfId="6036" builtinId="8" hidden="1"/>
    <cellStyle name="Hyperlink" xfId="6038" builtinId="8" hidden="1"/>
    <cellStyle name="Hyperlink" xfId="6040" builtinId="8" hidden="1"/>
    <cellStyle name="Hyperlink" xfId="6042" builtinId="8" hidden="1"/>
    <cellStyle name="Hyperlink" xfId="6044" builtinId="8" hidden="1"/>
    <cellStyle name="Hyperlink" xfId="6046" builtinId="8" hidden="1"/>
    <cellStyle name="Hyperlink" xfId="6048" builtinId="8" hidden="1"/>
    <cellStyle name="Hyperlink" xfId="6050" builtinId="8" hidden="1"/>
    <cellStyle name="Hyperlink" xfId="6052" builtinId="8" hidden="1"/>
    <cellStyle name="Hyperlink" xfId="6054" builtinId="8" hidden="1"/>
    <cellStyle name="Hyperlink" xfId="6056" builtinId="8" hidden="1"/>
    <cellStyle name="Hyperlink" xfId="6058" builtinId="8" hidden="1"/>
    <cellStyle name="Hyperlink" xfId="6060" builtinId="8" hidden="1"/>
    <cellStyle name="Hyperlink" xfId="6062" builtinId="8" hidden="1"/>
    <cellStyle name="Hyperlink" xfId="6064" builtinId="8" hidden="1"/>
    <cellStyle name="Hyperlink" xfId="6066" builtinId="8" hidden="1"/>
    <cellStyle name="Hyperlink" xfId="6068" builtinId="8" hidden="1"/>
    <cellStyle name="Hyperlink" xfId="6070" builtinId="8" hidden="1"/>
    <cellStyle name="Hyperlink" xfId="6072" builtinId="8" hidden="1"/>
    <cellStyle name="Hyperlink" xfId="6074" builtinId="8" hidden="1"/>
    <cellStyle name="Hyperlink" xfId="6076" builtinId="8" hidden="1"/>
    <cellStyle name="Hyperlink" xfId="6078" builtinId="8" hidden="1"/>
    <cellStyle name="Hyperlink" xfId="6080" builtinId="8" hidden="1"/>
    <cellStyle name="Hyperlink" xfId="6082" builtinId="8" hidden="1"/>
    <cellStyle name="Hyperlink" xfId="6084" builtinId="8" hidden="1"/>
    <cellStyle name="Hyperlink" xfId="6086" builtinId="8" hidden="1"/>
    <cellStyle name="Hyperlink" xfId="6088" builtinId="8" hidden="1"/>
    <cellStyle name="Hyperlink" xfId="6090" builtinId="8" hidden="1"/>
    <cellStyle name="Hyperlink" xfId="6092" builtinId="8" hidden="1"/>
    <cellStyle name="Hyperlink" xfId="6094" builtinId="8" hidden="1"/>
    <cellStyle name="Hyperlink" xfId="6096" builtinId="8" hidden="1"/>
    <cellStyle name="Hyperlink" xfId="6098" builtinId="8" hidden="1"/>
    <cellStyle name="Hyperlink" xfId="6100" builtinId="8" hidden="1"/>
    <cellStyle name="Hyperlink" xfId="6102" builtinId="8" hidden="1"/>
    <cellStyle name="Hyperlink" xfId="6104" builtinId="8" hidden="1"/>
    <cellStyle name="Hyperlink" xfId="6106" builtinId="8" hidden="1"/>
    <cellStyle name="Hyperlink" xfId="6108" builtinId="8" hidden="1"/>
    <cellStyle name="Hyperlink" xfId="6110" builtinId="8" hidden="1"/>
    <cellStyle name="Hyperlink" xfId="6112" builtinId="8" hidden="1"/>
    <cellStyle name="Hyperlink" xfId="6114" builtinId="8" hidden="1"/>
    <cellStyle name="Hyperlink" xfId="6116" builtinId="8" hidden="1"/>
    <cellStyle name="Hyperlink" xfId="6118" builtinId="8" hidden="1"/>
    <cellStyle name="Hyperlink" xfId="6120" builtinId="8" hidden="1"/>
    <cellStyle name="Hyperlink" xfId="6122" builtinId="8" hidden="1"/>
    <cellStyle name="Hyperlink" xfId="6124" builtinId="8" hidden="1"/>
    <cellStyle name="Hyperlink" xfId="6126" builtinId="8" hidden="1"/>
    <cellStyle name="Hyperlink" xfId="6128" builtinId="8" hidden="1"/>
    <cellStyle name="Hyperlink" xfId="6130" builtinId="8" hidden="1"/>
    <cellStyle name="Hyperlink" xfId="6132" builtinId="8" hidden="1"/>
    <cellStyle name="Hyperlink" xfId="6134" builtinId="8" hidden="1"/>
    <cellStyle name="Hyperlink" xfId="6136" builtinId="8" hidden="1"/>
    <cellStyle name="Hyperlink" xfId="6138" builtinId="8" hidden="1"/>
    <cellStyle name="Hyperlink" xfId="6140" builtinId="8" hidden="1"/>
    <cellStyle name="Hyperlink" xfId="6142" builtinId="8" hidden="1"/>
    <cellStyle name="Hyperlink" xfId="6144" builtinId="8" hidden="1"/>
    <cellStyle name="Hyperlink" xfId="6146" builtinId="8" hidden="1"/>
    <cellStyle name="Hyperlink" xfId="6148" builtinId="8" hidden="1"/>
    <cellStyle name="Hyperlink" xfId="6150" builtinId="8" hidden="1"/>
    <cellStyle name="Hyperlink" xfId="6152" builtinId="8" hidden="1"/>
    <cellStyle name="Hyperlink" xfId="6154" builtinId="8" hidden="1"/>
    <cellStyle name="Hyperlink" xfId="6156" builtinId="8" hidden="1"/>
    <cellStyle name="Hyperlink" xfId="6158" builtinId="8" hidden="1"/>
    <cellStyle name="Hyperlink" xfId="6161" builtinId="8" hidden="1"/>
    <cellStyle name="Hyperlink" xfId="6162" builtinId="8" hidden="1"/>
    <cellStyle name="Hyperlink" xfId="6164" builtinId="8" hidden="1"/>
    <cellStyle name="Hyperlink" xfId="6166" builtinId="8" hidden="1"/>
    <cellStyle name="Hyperlink" xfId="6168" builtinId="8" hidden="1"/>
    <cellStyle name="Hyperlink" xfId="6170" builtinId="8" hidden="1"/>
    <cellStyle name="Hyperlink" xfId="6172" builtinId="8" hidden="1"/>
    <cellStyle name="Hyperlink" xfId="6174" builtinId="8" hidden="1"/>
    <cellStyle name="Hyperlink" xfId="6176" builtinId="8" hidden="1"/>
    <cellStyle name="Hyperlink" xfId="6178" builtinId="8" hidden="1"/>
    <cellStyle name="Hyperlink" xfId="6180" builtinId="8" hidden="1"/>
    <cellStyle name="Hyperlink" xfId="6182" builtinId="8" hidden="1"/>
    <cellStyle name="Hyperlink" xfId="6184" builtinId="8" hidden="1"/>
    <cellStyle name="Hyperlink" xfId="6186" builtinId="8" hidden="1"/>
    <cellStyle name="Hyperlink" xfId="6188" builtinId="8" hidden="1"/>
    <cellStyle name="Hyperlink" xfId="6190" builtinId="8" hidden="1"/>
    <cellStyle name="Hyperlink" xfId="6192" builtinId="8" hidden="1"/>
    <cellStyle name="Hyperlink" xfId="6194" builtinId="8" hidden="1"/>
    <cellStyle name="Hyperlink" xfId="6196" builtinId="8" hidden="1"/>
    <cellStyle name="Hyperlink" xfId="6198" builtinId="8" hidden="1"/>
    <cellStyle name="Hyperlink" xfId="6200" builtinId="8" hidden="1"/>
    <cellStyle name="Hyperlink" xfId="6202" builtinId="8" hidden="1"/>
    <cellStyle name="Hyperlink" xfId="6204" builtinId="8" hidden="1"/>
    <cellStyle name="Hyperlink" xfId="6206" builtinId="8" hidden="1"/>
    <cellStyle name="Hyperlink" xfId="6208" builtinId="8" hidden="1"/>
    <cellStyle name="Hyperlink" xfId="6210" builtinId="8" hidden="1"/>
    <cellStyle name="Hyperlink" xfId="6212" builtinId="8" hidden="1"/>
    <cellStyle name="Hyperlink" xfId="6214" builtinId="8" hidden="1"/>
    <cellStyle name="Hyperlink" xfId="6216" builtinId="8" hidden="1"/>
    <cellStyle name="Hyperlink" xfId="6218" builtinId="8" hidden="1"/>
    <cellStyle name="Hyperlink" xfId="6220" builtinId="8" hidden="1"/>
    <cellStyle name="Hyperlink" xfId="6222" builtinId="8" hidden="1"/>
    <cellStyle name="Hyperlink" xfId="6224" builtinId="8" hidden="1"/>
    <cellStyle name="Hyperlink" xfId="6226" builtinId="8" hidden="1"/>
    <cellStyle name="Hyperlink" xfId="6228" builtinId="8" hidden="1"/>
    <cellStyle name="Hyperlink" xfId="6230" builtinId="8" hidden="1"/>
    <cellStyle name="Hyperlink" xfId="6232" builtinId="8" hidden="1"/>
    <cellStyle name="Hyperlink" xfId="6234" builtinId="8" hidden="1"/>
    <cellStyle name="Hyperlink" xfId="6236" builtinId="8" hidden="1"/>
    <cellStyle name="Hyperlink" xfId="6238" builtinId="8" hidden="1"/>
    <cellStyle name="Hyperlink" xfId="6240" builtinId="8" hidden="1"/>
    <cellStyle name="Hyperlink" xfId="6242" builtinId="8" hidden="1"/>
    <cellStyle name="Hyperlink" xfId="6244" builtinId="8" hidden="1"/>
    <cellStyle name="Hyperlink" xfId="6246" builtinId="8" hidden="1"/>
    <cellStyle name="Hyperlink" xfId="6248" builtinId="8" hidden="1"/>
    <cellStyle name="Hyperlink" xfId="6250" builtinId="8" hidden="1"/>
    <cellStyle name="Hyperlink" xfId="6252" builtinId="8" hidden="1"/>
    <cellStyle name="Hyperlink" xfId="6254" builtinId="8" hidden="1"/>
    <cellStyle name="Hyperlink" xfId="6256" builtinId="8" hidden="1"/>
    <cellStyle name="Hyperlink" xfId="6258" builtinId="8" hidden="1"/>
    <cellStyle name="Hyperlink" xfId="6260" builtinId="8" hidden="1"/>
    <cellStyle name="Hyperlink" xfId="6262" builtinId="8" hidden="1"/>
    <cellStyle name="Hyperlink" xfId="6264" builtinId="8" hidden="1"/>
    <cellStyle name="Hyperlink" xfId="6266" builtinId="8" hidden="1"/>
    <cellStyle name="Hyperlink" xfId="6268" builtinId="8" hidden="1"/>
    <cellStyle name="Hyperlink" xfId="6270" builtinId="8" hidden="1"/>
    <cellStyle name="Hyperlink" xfId="6272" builtinId="8" hidden="1"/>
    <cellStyle name="Hyperlink" xfId="6274" builtinId="8" hidden="1"/>
    <cellStyle name="Hyperlink" xfId="6276" builtinId="8" hidden="1"/>
    <cellStyle name="Hyperlink" xfId="6278" builtinId="8" hidden="1"/>
    <cellStyle name="Hyperlink" xfId="6280" builtinId="8" hidden="1"/>
    <cellStyle name="Hyperlink" xfId="6282" builtinId="8" hidden="1"/>
    <cellStyle name="Hyperlink" xfId="6284" builtinId="8" hidden="1"/>
    <cellStyle name="Hyperlink" xfId="6286" builtinId="8" hidden="1"/>
    <cellStyle name="Hyperlink" xfId="6288" builtinId="8" hidden="1"/>
    <cellStyle name="Hyperlink" xfId="6290" builtinId="8" hidden="1"/>
    <cellStyle name="Hyperlink" xfId="6292" builtinId="8" hidden="1"/>
    <cellStyle name="Hyperlink" xfId="6294" builtinId="8" hidden="1"/>
    <cellStyle name="Hyperlink" xfId="6296" builtinId="8" hidden="1"/>
    <cellStyle name="Hyperlink" xfId="6298" builtinId="8" hidden="1"/>
    <cellStyle name="Hyperlink" xfId="6300" builtinId="8" hidden="1"/>
    <cellStyle name="Hyperlink" xfId="6302" builtinId="8" hidden="1"/>
    <cellStyle name="Hyperlink" xfId="6304" builtinId="8" hidden="1"/>
    <cellStyle name="Hyperlink" xfId="6306" builtinId="8" hidden="1"/>
    <cellStyle name="Hyperlink" xfId="6308" builtinId="8" hidden="1"/>
    <cellStyle name="Hyperlink" xfId="6310" builtinId="8" hidden="1"/>
    <cellStyle name="Hyperlink" xfId="6312" builtinId="8" hidden="1"/>
    <cellStyle name="Hyperlink" xfId="6314" builtinId="8" hidden="1"/>
    <cellStyle name="Hyperlink" xfId="6316" builtinId="8" hidden="1"/>
    <cellStyle name="Hyperlink" xfId="6318" builtinId="8" hidden="1"/>
    <cellStyle name="Hyperlink" xfId="6320" builtinId="8" hidden="1"/>
    <cellStyle name="Hyperlink" xfId="6322" builtinId="8" hidden="1"/>
    <cellStyle name="Hyperlink" xfId="6324" builtinId="8" hidden="1"/>
    <cellStyle name="Hyperlink" xfId="6326" builtinId="8" hidden="1"/>
    <cellStyle name="Hyperlink" xfId="6328" builtinId="8" hidden="1"/>
    <cellStyle name="Hyperlink" xfId="6330" builtinId="8" hidden="1"/>
    <cellStyle name="Hyperlink" xfId="6332" builtinId="8" hidden="1"/>
    <cellStyle name="Hyperlink" xfId="6334" builtinId="8" hidden="1"/>
    <cellStyle name="Hyperlink" xfId="6336" builtinId="8" hidden="1"/>
    <cellStyle name="Hyperlink" xfId="6338" builtinId="8" hidden="1"/>
    <cellStyle name="Hyperlink" xfId="6340" builtinId="8" hidden="1"/>
    <cellStyle name="Hyperlink" xfId="6342" builtinId="8" hidden="1"/>
    <cellStyle name="Hyperlink" xfId="6344" builtinId="8" hidden="1"/>
    <cellStyle name="Hyperlink" xfId="6346" builtinId="8" hidden="1"/>
    <cellStyle name="Hyperlink" xfId="6348" builtinId="8" hidden="1"/>
    <cellStyle name="Hyperlink" xfId="6350" builtinId="8" hidden="1"/>
    <cellStyle name="Hyperlink" xfId="6352" builtinId="8" hidden="1"/>
    <cellStyle name="Hyperlink" xfId="6354" builtinId="8" hidden="1"/>
    <cellStyle name="Hyperlink" xfId="6356" builtinId="8" hidden="1"/>
    <cellStyle name="Hyperlink" xfId="6358" builtinId="8" hidden="1"/>
    <cellStyle name="Hyperlink" xfId="6360" builtinId="8" hidden="1"/>
    <cellStyle name="Hyperlink" xfId="6362" builtinId="8" hidden="1"/>
    <cellStyle name="Hyperlink" xfId="6364" builtinId="8" hidden="1"/>
    <cellStyle name="Hyperlink" xfId="6366" builtinId="8" hidden="1"/>
    <cellStyle name="Hyperlink" xfId="6368" builtinId="8" hidden="1"/>
    <cellStyle name="Hyperlink" xfId="6370" builtinId="8" hidden="1"/>
    <cellStyle name="Hyperlink" xfId="6372" builtinId="8" hidden="1"/>
    <cellStyle name="Hyperlink" xfId="6374" builtinId="8" hidden="1"/>
    <cellStyle name="Hyperlink" xfId="6376" builtinId="8" hidden="1"/>
    <cellStyle name="Hyperlink" xfId="6378" builtinId="8" hidden="1"/>
    <cellStyle name="Hyperlink" xfId="6380" builtinId="8" hidden="1"/>
    <cellStyle name="Hyperlink" xfId="6382" builtinId="8" hidden="1"/>
    <cellStyle name="Hyperlink" xfId="6384" builtinId="8" hidden="1"/>
    <cellStyle name="Hyperlink" xfId="6386" builtinId="8" hidden="1"/>
    <cellStyle name="Hyperlink" xfId="6388" builtinId="8" hidden="1"/>
    <cellStyle name="Hyperlink" xfId="6390" builtinId="8" hidden="1"/>
    <cellStyle name="Hyperlink" xfId="6392" builtinId="8" hidden="1"/>
    <cellStyle name="Hyperlink" xfId="6394" builtinId="8" hidden="1"/>
    <cellStyle name="Hyperlink" xfId="6396" builtinId="8" hidden="1"/>
    <cellStyle name="Hyperlink" xfId="6398" builtinId="8" hidden="1"/>
    <cellStyle name="Hyperlink" xfId="6400" builtinId="8" hidden="1"/>
    <cellStyle name="Hyperlink" xfId="6402" builtinId="8" hidden="1"/>
    <cellStyle name="Hyperlink" xfId="6404" builtinId="8" hidden="1"/>
    <cellStyle name="Hyperlink" xfId="6406" builtinId="8" hidden="1"/>
    <cellStyle name="Hyperlink" xfId="6408" builtinId="8" hidden="1"/>
    <cellStyle name="Hyperlink" xfId="6410" builtinId="8" hidden="1"/>
    <cellStyle name="Hyperlink" xfId="6412" builtinId="8" hidden="1"/>
    <cellStyle name="Hyperlink" xfId="6414" builtinId="8" hidden="1"/>
    <cellStyle name="Hyperlink" xfId="6416" builtinId="8" hidden="1"/>
    <cellStyle name="Hyperlink" xfId="6418" builtinId="8" hidden="1"/>
    <cellStyle name="Hyperlink" xfId="6420" builtinId="8" hidden="1"/>
    <cellStyle name="Hyperlink" xfId="6422" builtinId="8" hidden="1"/>
    <cellStyle name="Hyperlink" xfId="6424" builtinId="8" hidden="1"/>
    <cellStyle name="Hyperlink" xfId="6426" builtinId="8" hidden="1"/>
    <cellStyle name="Hyperlink" xfId="6428" builtinId="8" hidden="1"/>
    <cellStyle name="Hyperlink" xfId="6430" builtinId="8" hidden="1"/>
    <cellStyle name="Hyperlink" xfId="6432" builtinId="8" hidden="1"/>
    <cellStyle name="Hyperlink" xfId="6434" builtinId="8" hidden="1"/>
    <cellStyle name="Hyperlink" xfId="6436" builtinId="8" hidden="1"/>
    <cellStyle name="Hyperlink" xfId="6438" builtinId="8" hidden="1"/>
    <cellStyle name="Hyperlink" xfId="6440" builtinId="8" hidden="1"/>
    <cellStyle name="Hyperlink" xfId="6442" builtinId="8" hidden="1"/>
    <cellStyle name="Hyperlink" xfId="6444" builtinId="8" hidden="1"/>
    <cellStyle name="Hyperlink" xfId="6446" builtinId="8" hidden="1"/>
    <cellStyle name="Hyperlink" xfId="6448" builtinId="8" hidden="1"/>
    <cellStyle name="Hyperlink" xfId="6450" builtinId="8" hidden="1"/>
    <cellStyle name="Hyperlink" xfId="6452" builtinId="8" hidden="1"/>
    <cellStyle name="Hyperlink" xfId="6454" builtinId="8" hidden="1"/>
    <cellStyle name="Hyperlink" xfId="6456" builtinId="8" hidden="1"/>
    <cellStyle name="Hyperlink" xfId="6458" builtinId="8" hidden="1"/>
    <cellStyle name="Hyperlink" xfId="6460" builtinId="8" hidden="1"/>
    <cellStyle name="Hyperlink" xfId="6462" builtinId="8" hidden="1"/>
    <cellStyle name="Hyperlink" xfId="6464" builtinId="8" hidden="1"/>
    <cellStyle name="Hyperlink" xfId="6466" builtinId="8" hidden="1"/>
    <cellStyle name="Hyperlink" xfId="6468" builtinId="8" hidden="1"/>
    <cellStyle name="Hyperlink" xfId="6470" builtinId="8" hidden="1"/>
    <cellStyle name="Hyperlink" xfId="6472" builtinId="8" hidden="1"/>
    <cellStyle name="Hyperlink" xfId="6474" builtinId="8" hidden="1"/>
    <cellStyle name="Hyperlink" xfId="6476" builtinId="8" hidden="1"/>
    <cellStyle name="Hyperlink" xfId="6478" builtinId="8" hidden="1"/>
    <cellStyle name="Hyperlink" xfId="6480" builtinId="8" hidden="1"/>
    <cellStyle name="Hyperlink" xfId="6482" builtinId="8" hidden="1"/>
    <cellStyle name="Hyperlink" xfId="6484" builtinId="8" hidden="1"/>
    <cellStyle name="Hyperlink" xfId="6486" builtinId="8" hidden="1"/>
    <cellStyle name="Hyperlink" xfId="6488" builtinId="8" hidden="1"/>
    <cellStyle name="Hyperlink" xfId="6490" builtinId="8" hidden="1"/>
    <cellStyle name="Hyperlink" xfId="6492" builtinId="8" hidden="1"/>
    <cellStyle name="Hyperlink" xfId="6494" builtinId="8" hidden="1"/>
    <cellStyle name="Hyperlink" xfId="6496" builtinId="8" hidden="1"/>
    <cellStyle name="Hyperlink" xfId="6498" builtinId="8" hidden="1"/>
    <cellStyle name="Hyperlink" xfId="6500" builtinId="8" hidden="1"/>
    <cellStyle name="Hyperlink" xfId="6502" builtinId="8" hidden="1"/>
    <cellStyle name="Hyperlink" xfId="6504" builtinId="8" hidden="1"/>
    <cellStyle name="Hyperlink" xfId="6506" builtinId="8" hidden="1"/>
    <cellStyle name="Hyperlink" xfId="6508" builtinId="8" hidden="1"/>
    <cellStyle name="Hyperlink" xfId="6510" builtinId="8" hidden="1"/>
    <cellStyle name="Hyperlink" xfId="6512" builtinId="8" hidden="1"/>
    <cellStyle name="Hyperlink" xfId="6514" builtinId="8" hidden="1"/>
    <cellStyle name="Hyperlink" xfId="6516" builtinId="8" hidden="1"/>
    <cellStyle name="Hyperlink" xfId="6518" builtinId="8" hidden="1"/>
    <cellStyle name="Hyperlink" xfId="6520" builtinId="8" hidden="1"/>
    <cellStyle name="Hyperlink" xfId="6522" builtinId="8" hidden="1"/>
    <cellStyle name="Hyperlink" xfId="6524" builtinId="8" hidden="1"/>
    <cellStyle name="Hyperlink" xfId="6526" builtinId="8" hidden="1"/>
    <cellStyle name="Hyperlink" xfId="6528" builtinId="8" hidden="1"/>
    <cellStyle name="Hyperlink" xfId="6530" builtinId="8" hidden="1"/>
    <cellStyle name="Hyperlink" xfId="6532" builtinId="8" hidden="1"/>
    <cellStyle name="Hyperlink" xfId="6534" builtinId="8" hidden="1"/>
    <cellStyle name="Hyperlink" xfId="6536" builtinId="8" hidden="1"/>
    <cellStyle name="Hyperlink" xfId="6538" builtinId="8" hidden="1"/>
    <cellStyle name="Hyperlink" xfId="6540" builtinId="8" hidden="1"/>
    <cellStyle name="Hyperlink" xfId="6542" builtinId="8" hidden="1"/>
    <cellStyle name="Hyperlink" xfId="6544" builtinId="8" hidden="1"/>
    <cellStyle name="Hyperlink" xfId="6546" builtinId="8" hidden="1"/>
    <cellStyle name="Hyperlink" xfId="6548" builtinId="8" hidden="1"/>
    <cellStyle name="Hyperlink" xfId="6550" builtinId="8" hidden="1"/>
    <cellStyle name="Hyperlink" xfId="6552" builtinId="8" hidden="1"/>
    <cellStyle name="Hyperlink" xfId="6554" builtinId="8" hidden="1"/>
    <cellStyle name="Hyperlink" xfId="6556" builtinId="8" hidden="1"/>
    <cellStyle name="Hyperlink" xfId="6558" builtinId="8" hidden="1"/>
    <cellStyle name="Hyperlink" xfId="6560" builtinId="8" hidden="1"/>
    <cellStyle name="Hyperlink" xfId="6562" builtinId="8" hidden="1"/>
    <cellStyle name="Hyperlink" xfId="6564" builtinId="8" hidden="1"/>
    <cellStyle name="Hyperlink" xfId="6566" builtinId="8" hidden="1"/>
    <cellStyle name="Hyperlink" xfId="6568" builtinId="8" hidden="1"/>
    <cellStyle name="Hyperlink" xfId="6570" builtinId="8" hidden="1"/>
    <cellStyle name="Hyperlink" xfId="6572" builtinId="8" hidden="1"/>
    <cellStyle name="Hyperlink" xfId="6574" builtinId="8" hidden="1"/>
    <cellStyle name="Hyperlink" xfId="6576" builtinId="8" hidden="1"/>
    <cellStyle name="Hyperlink" xfId="6578" builtinId="8" hidden="1"/>
    <cellStyle name="Hyperlink" xfId="6580" builtinId="8" hidden="1"/>
    <cellStyle name="Hyperlink" xfId="6582" builtinId="8" hidden="1"/>
    <cellStyle name="Hyperlink" xfId="6584" builtinId="8" hidden="1"/>
    <cellStyle name="Hyperlink" xfId="6586" builtinId="8" hidden="1"/>
    <cellStyle name="Hyperlink" xfId="6588" builtinId="8" hidden="1"/>
    <cellStyle name="Hyperlink" xfId="6590" builtinId="8" hidden="1"/>
    <cellStyle name="Hyperlink" xfId="6592" builtinId="8" hidden="1"/>
    <cellStyle name="Hyperlink" xfId="6594" builtinId="8" hidden="1"/>
    <cellStyle name="Hyperlink" xfId="6596" builtinId="8" hidden="1"/>
    <cellStyle name="Hyperlink" xfId="6598" builtinId="8" hidden="1"/>
    <cellStyle name="Hyperlink" xfId="6600" builtinId="8" hidden="1"/>
    <cellStyle name="Hyperlink" xfId="6602" builtinId="8" hidden="1"/>
    <cellStyle name="Hyperlink" xfId="6604" builtinId="8" hidden="1"/>
    <cellStyle name="Hyperlink" xfId="6606" builtinId="8" hidden="1"/>
    <cellStyle name="Hyperlink" xfId="6608" builtinId="8" hidden="1"/>
    <cellStyle name="Hyperlink" xfId="6610" builtinId="8" hidden="1"/>
    <cellStyle name="Hyperlink" xfId="6612" builtinId="8" hidden="1"/>
    <cellStyle name="Hyperlink" xfId="6614" builtinId="8" hidden="1"/>
    <cellStyle name="Hyperlink" xfId="6616" builtinId="8" hidden="1"/>
    <cellStyle name="Hyperlink" xfId="6618" builtinId="8" hidden="1"/>
    <cellStyle name="Hyperlink" xfId="6620" builtinId="8" hidden="1"/>
    <cellStyle name="Hyperlink" xfId="6622" builtinId="8" hidden="1"/>
    <cellStyle name="Hyperlink" xfId="6624" builtinId="8" hidden="1"/>
    <cellStyle name="Hyperlink" xfId="6626" builtinId="8" hidden="1"/>
    <cellStyle name="Hyperlink" xfId="6628" builtinId="8" hidden="1"/>
    <cellStyle name="Hyperlink" xfId="6630" builtinId="8" hidden="1"/>
    <cellStyle name="Hyperlink" xfId="6632" builtinId="8" hidden="1"/>
    <cellStyle name="Hyperlink" xfId="6634" builtinId="8" hidden="1"/>
    <cellStyle name="Hyperlink" xfId="6636" builtinId="8" hidden="1"/>
    <cellStyle name="Hyperlink" xfId="6638" builtinId="8" hidden="1"/>
    <cellStyle name="Hyperlink" xfId="6640" builtinId="8" hidden="1"/>
    <cellStyle name="Hyperlink" xfId="6642" builtinId="8" hidden="1"/>
    <cellStyle name="Hyperlink" xfId="6644" builtinId="8" hidden="1"/>
    <cellStyle name="Hyperlink" xfId="6646" builtinId="8" hidden="1"/>
    <cellStyle name="Hyperlink" xfId="6648" builtinId="8" hidden="1"/>
    <cellStyle name="Hyperlink" xfId="6650" builtinId="8" hidden="1"/>
    <cellStyle name="Hyperlink" xfId="6652" builtinId="8" hidden="1"/>
    <cellStyle name="Hyperlink" xfId="6654" builtinId="8" hidden="1"/>
    <cellStyle name="Hyperlink" xfId="6656" builtinId="8" hidden="1"/>
    <cellStyle name="Hyperlink" xfId="6658" builtinId="8" hidden="1"/>
    <cellStyle name="Hyperlink" xfId="6660" builtinId="8" hidden="1"/>
    <cellStyle name="Hyperlink" xfId="6662" builtinId="8" hidden="1"/>
    <cellStyle name="Hyperlink" xfId="6664" builtinId="8" hidden="1"/>
    <cellStyle name="Hyperlink" xfId="6666" builtinId="8" hidden="1"/>
    <cellStyle name="Hyperlink" xfId="6668" builtinId="8" hidden="1"/>
    <cellStyle name="Hyperlink" xfId="6670" builtinId="8" hidden="1"/>
    <cellStyle name="Hyperlink" xfId="6672" builtinId="8" hidden="1"/>
    <cellStyle name="Hyperlink" xfId="6674" builtinId="8" hidden="1"/>
    <cellStyle name="Hyperlink" xfId="6676" builtinId="8" hidden="1"/>
    <cellStyle name="Hyperlink" xfId="6678" builtinId="8" hidden="1"/>
    <cellStyle name="Hyperlink" xfId="6680" builtinId="8" hidden="1"/>
    <cellStyle name="Hyperlink" xfId="6682" builtinId="8" hidden="1"/>
    <cellStyle name="Hyperlink" xfId="6684" builtinId="8" hidden="1"/>
    <cellStyle name="Hyperlink" xfId="6686" builtinId="8" hidden="1"/>
    <cellStyle name="Hyperlink" xfId="6688" builtinId="8" hidden="1"/>
    <cellStyle name="Hyperlink" xfId="6690" builtinId="8" hidden="1"/>
    <cellStyle name="Hyperlink" xfId="6692" builtinId="8" hidden="1"/>
    <cellStyle name="Hyperlink" xfId="6694" builtinId="8" hidden="1"/>
    <cellStyle name="Hyperlink" xfId="6696" builtinId="8" hidden="1"/>
    <cellStyle name="Hyperlink" xfId="6698" builtinId="8" hidden="1"/>
    <cellStyle name="Hyperlink" xfId="6700" builtinId="8" hidden="1"/>
    <cellStyle name="Hyperlink" xfId="6702" builtinId="8" hidden="1"/>
    <cellStyle name="Hyperlink" xfId="6704" builtinId="8" hidden="1"/>
    <cellStyle name="Hyperlink" xfId="6706" builtinId="8" hidden="1"/>
    <cellStyle name="Hyperlink" xfId="6708" builtinId="8" hidden="1"/>
    <cellStyle name="Hyperlink" xfId="6710" builtinId="8" hidden="1"/>
    <cellStyle name="Hyperlink" xfId="6712" builtinId="8" hidden="1"/>
    <cellStyle name="Hyperlink" xfId="6714" builtinId="8" hidden="1"/>
    <cellStyle name="Hyperlink" xfId="6716" builtinId="8" hidden="1"/>
    <cellStyle name="Hyperlink" xfId="6718" builtinId="8" hidden="1"/>
    <cellStyle name="Hyperlink" xfId="6720" builtinId="8" hidden="1"/>
    <cellStyle name="Hyperlink" xfId="6722" builtinId="8" hidden="1"/>
    <cellStyle name="Hyperlink" xfId="6724" builtinId="8" hidden="1"/>
    <cellStyle name="Hyperlink" xfId="6726" builtinId="8" hidden="1"/>
    <cellStyle name="Hyperlink" xfId="6728" builtinId="8" hidden="1"/>
    <cellStyle name="Hyperlink" xfId="6730" builtinId="8" hidden="1"/>
    <cellStyle name="Hyperlink" xfId="6732" builtinId="8" hidden="1"/>
    <cellStyle name="Hyperlink" xfId="6734" builtinId="8" hidden="1"/>
    <cellStyle name="Hyperlink" xfId="6736" builtinId="8" hidden="1"/>
    <cellStyle name="Hyperlink" xfId="6738" builtinId="8" hidden="1"/>
    <cellStyle name="Hyperlink" xfId="6740" builtinId="8" hidden="1"/>
    <cellStyle name="Hyperlink" xfId="6742" builtinId="8" hidden="1"/>
    <cellStyle name="Hyperlink" xfId="6744" builtinId="8" hidden="1"/>
    <cellStyle name="Hyperlink" xfId="6746" builtinId="8" hidden="1"/>
    <cellStyle name="Hyperlink" xfId="6748" builtinId="8" hidden="1"/>
    <cellStyle name="Hyperlink" xfId="6750" builtinId="8" hidden="1"/>
    <cellStyle name="Hyperlink" xfId="6752" builtinId="8" hidden="1"/>
    <cellStyle name="Hyperlink" xfId="6754" builtinId="8" hidden="1"/>
    <cellStyle name="Hyperlink" xfId="6756" builtinId="8" hidden="1"/>
    <cellStyle name="Hyperlink" xfId="6758" builtinId="8" hidden="1"/>
    <cellStyle name="Hyperlink" xfId="6760" builtinId="8" hidden="1"/>
    <cellStyle name="Hyperlink" xfId="6762" builtinId="8" hidden="1"/>
    <cellStyle name="Hyperlink" xfId="6764" builtinId="8" hidden="1"/>
    <cellStyle name="Hyperlink" xfId="6766" builtinId="8" hidden="1"/>
    <cellStyle name="Hyperlink" xfId="6768" builtinId="8" hidden="1"/>
    <cellStyle name="Hyperlink" xfId="6770" builtinId="8" hidden="1"/>
    <cellStyle name="Hyperlink" xfId="6772" builtinId="8" hidden="1"/>
    <cellStyle name="Hyperlink" xfId="6774" builtinId="8" hidden="1"/>
    <cellStyle name="Hyperlink" xfId="6776" builtinId="8" hidden="1"/>
    <cellStyle name="Hyperlink" xfId="6778" builtinId="8" hidden="1"/>
    <cellStyle name="Hyperlink" xfId="6780" builtinId="8" hidden="1"/>
    <cellStyle name="Hyperlink" xfId="6782" builtinId="8" hidden="1"/>
    <cellStyle name="Hyperlink" xfId="6784" builtinId="8" hidden="1"/>
    <cellStyle name="Hyperlink" xfId="6786" builtinId="8" hidden="1"/>
    <cellStyle name="Hyperlink" xfId="6788" builtinId="8" hidden="1"/>
    <cellStyle name="Hyperlink" xfId="6790" builtinId="8" hidden="1"/>
    <cellStyle name="Hyperlink" xfId="6792" builtinId="8" hidden="1"/>
    <cellStyle name="Hyperlink" xfId="6794" builtinId="8" hidden="1"/>
    <cellStyle name="Hyperlink" xfId="6796" builtinId="8" hidden="1"/>
    <cellStyle name="Hyperlink" xfId="6798" builtinId="8" hidden="1"/>
    <cellStyle name="Hyperlink" xfId="6800" builtinId="8" hidden="1"/>
    <cellStyle name="Hyperlink" xfId="6802" builtinId="8" hidden="1"/>
    <cellStyle name="Hyperlink" xfId="6804" builtinId="8" hidden="1"/>
    <cellStyle name="Hyperlink" xfId="6806" builtinId="8" hidden="1"/>
    <cellStyle name="Hyperlink" xfId="6808" builtinId="8" hidden="1"/>
    <cellStyle name="Hyperlink" xfId="6810" builtinId="8" hidden="1"/>
    <cellStyle name="Hyperlink" xfId="6812" builtinId="8" hidden="1"/>
    <cellStyle name="Hyperlink" xfId="6814" builtinId="8" hidden="1"/>
    <cellStyle name="Hyperlink" xfId="6816" builtinId="8" hidden="1"/>
    <cellStyle name="Hyperlink" xfId="6818" builtinId="8" hidden="1"/>
    <cellStyle name="Hyperlink" xfId="6820" builtinId="8" hidden="1"/>
    <cellStyle name="Hyperlink" xfId="6822" builtinId="8" hidden="1"/>
    <cellStyle name="Hyperlink" xfId="6824" builtinId="8" hidden="1"/>
    <cellStyle name="Hyperlink" xfId="6826" builtinId="8" hidden="1"/>
    <cellStyle name="Hyperlink" xfId="6828" builtinId="8" hidden="1"/>
    <cellStyle name="Hyperlink" xfId="6830" builtinId="8" hidden="1"/>
    <cellStyle name="Hyperlink" xfId="6832" builtinId="8" hidden="1"/>
    <cellStyle name="Hyperlink" xfId="6834" builtinId="8" hidden="1"/>
    <cellStyle name="Hyperlink" xfId="6836" builtinId="8" hidden="1"/>
    <cellStyle name="Hyperlink" xfId="6838" builtinId="8" hidden="1"/>
    <cellStyle name="Hyperlink" xfId="6840" builtinId="8" hidden="1"/>
    <cellStyle name="Hyperlink" xfId="6842" builtinId="8" hidden="1"/>
    <cellStyle name="Hyperlink" xfId="6844" builtinId="8" hidden="1"/>
    <cellStyle name="Hyperlink" xfId="6846" builtinId="8" hidden="1"/>
    <cellStyle name="Hyperlink" xfId="6848" builtinId="8" hidden="1"/>
    <cellStyle name="Hyperlink" xfId="6850" builtinId="8" hidden="1"/>
    <cellStyle name="Hyperlink" xfId="6852" builtinId="8" hidden="1"/>
    <cellStyle name="Hyperlink" xfId="6854" builtinId="8" hidden="1"/>
    <cellStyle name="Hyperlink" xfId="6856" builtinId="8" hidden="1"/>
    <cellStyle name="Hyperlink" xfId="6858" builtinId="8" hidden="1"/>
    <cellStyle name="Hyperlink" xfId="6860" builtinId="8" hidden="1"/>
    <cellStyle name="Hyperlink" xfId="6862" builtinId="8" hidden="1"/>
    <cellStyle name="Hyperlink" xfId="6864" builtinId="8" hidden="1"/>
    <cellStyle name="Hyperlink" xfId="6866" builtinId="8" hidden="1"/>
    <cellStyle name="Hyperlink" xfId="6868" builtinId="8" hidden="1"/>
    <cellStyle name="Hyperlink" xfId="6870" builtinId="8" hidden="1"/>
    <cellStyle name="Hyperlink" xfId="6872" builtinId="8" hidden="1"/>
    <cellStyle name="Hyperlink" xfId="6874" builtinId="8" hidden="1"/>
    <cellStyle name="Hyperlink" xfId="6876" builtinId="8" hidden="1"/>
    <cellStyle name="Hyperlink" xfId="6878" builtinId="8" hidden="1"/>
    <cellStyle name="Hyperlink" xfId="6880" builtinId="8" hidden="1"/>
    <cellStyle name="Hyperlink" xfId="6882" builtinId="8" hidden="1"/>
    <cellStyle name="Hyperlink" xfId="6884" builtinId="8" hidden="1"/>
    <cellStyle name="Hyperlink" xfId="6886" builtinId="8" hidden="1"/>
    <cellStyle name="Hyperlink" xfId="6888" builtinId="8" hidden="1"/>
    <cellStyle name="Hyperlink" xfId="6890" builtinId="8" hidden="1"/>
    <cellStyle name="Hyperlink" xfId="6892" builtinId="8" hidden="1"/>
    <cellStyle name="Hyperlink" xfId="6894" builtinId="8" hidden="1"/>
    <cellStyle name="Hyperlink" xfId="6896" builtinId="8" hidden="1"/>
    <cellStyle name="Hyperlink" xfId="6898" builtinId="8" hidden="1"/>
    <cellStyle name="Hyperlink" xfId="6900" builtinId="8" hidden="1"/>
    <cellStyle name="Hyperlink" xfId="6902" builtinId="8" hidden="1"/>
    <cellStyle name="Hyperlink" xfId="6904" builtinId="8" hidden="1"/>
    <cellStyle name="Hyperlink" xfId="6906" builtinId="8" hidden="1"/>
    <cellStyle name="Hyperlink" xfId="6908" builtinId="8" hidden="1"/>
    <cellStyle name="Hyperlink" xfId="6910" builtinId="8" hidden="1"/>
    <cellStyle name="Hyperlink" xfId="6912" builtinId="8" hidden="1"/>
    <cellStyle name="Hyperlink" xfId="6914" builtinId="8" hidden="1"/>
    <cellStyle name="Hyperlink" xfId="6916" builtinId="8" hidden="1"/>
    <cellStyle name="Hyperlink" xfId="6918" builtinId="8" hidden="1"/>
    <cellStyle name="Hyperlink" xfId="6920" builtinId="8" hidden="1"/>
    <cellStyle name="Hyperlink" xfId="6922" builtinId="8" hidden="1"/>
    <cellStyle name="Hyperlink" xfId="6924" builtinId="8" hidden="1"/>
    <cellStyle name="Hyperlink" xfId="6926" builtinId="8" hidden="1"/>
    <cellStyle name="Hyperlink" xfId="6928" builtinId="8" hidden="1"/>
    <cellStyle name="Hyperlink" xfId="6930" builtinId="8" hidden="1"/>
    <cellStyle name="Hyperlink" xfId="6932" builtinId="8" hidden="1"/>
    <cellStyle name="Hyperlink" xfId="6934" builtinId="8" hidden="1"/>
    <cellStyle name="Hyperlink" xfId="6936" builtinId="8" hidden="1"/>
    <cellStyle name="Hyperlink" xfId="6938" builtinId="8" hidden="1"/>
    <cellStyle name="Hyperlink" xfId="6940" builtinId="8" hidden="1"/>
    <cellStyle name="Hyperlink" xfId="6942" builtinId="8" hidden="1"/>
    <cellStyle name="Hyperlink" xfId="6944" builtinId="8" hidden="1"/>
    <cellStyle name="Hyperlink" xfId="6946" builtinId="8" hidden="1"/>
    <cellStyle name="Hyperlink" xfId="6948" builtinId="8" hidden="1"/>
    <cellStyle name="Hyperlink" xfId="6950" builtinId="8" hidden="1"/>
    <cellStyle name="Hyperlink" xfId="6952" builtinId="8" hidden="1"/>
    <cellStyle name="Hyperlink" xfId="6954" builtinId="8" hidden="1"/>
    <cellStyle name="Hyperlink" xfId="6956" builtinId="8" hidden="1"/>
    <cellStyle name="Hyperlink" xfId="6958" builtinId="8" hidden="1"/>
    <cellStyle name="Hyperlink" xfId="6960" builtinId="8" hidden="1"/>
    <cellStyle name="Hyperlink" xfId="6962" builtinId="8" hidden="1"/>
    <cellStyle name="Hyperlink" xfId="6964" builtinId="8" hidden="1"/>
    <cellStyle name="Hyperlink" xfId="6966" builtinId="8" hidden="1"/>
    <cellStyle name="Hyperlink" xfId="6968" builtinId="8" hidden="1"/>
    <cellStyle name="Hyperlink" xfId="6970" builtinId="8" hidden="1"/>
    <cellStyle name="Hyperlink" xfId="6972" builtinId="8" hidden="1"/>
    <cellStyle name="Hyperlink" xfId="6974" builtinId="8" hidden="1"/>
    <cellStyle name="Hyperlink" xfId="6976" builtinId="8" hidden="1"/>
    <cellStyle name="Hyperlink" xfId="6978" builtinId="8" hidden="1"/>
    <cellStyle name="Hyperlink" xfId="6980" builtinId="8" hidden="1"/>
    <cellStyle name="Hyperlink" xfId="6982" builtinId="8" hidden="1"/>
    <cellStyle name="Hyperlink" xfId="6984" builtinId="8" hidden="1"/>
    <cellStyle name="Hyperlink" xfId="6986" builtinId="8" hidden="1"/>
    <cellStyle name="Hyperlink" xfId="6988" builtinId="8" hidden="1"/>
    <cellStyle name="Hyperlink" xfId="6990" builtinId="8" hidden="1"/>
    <cellStyle name="Hyperlink" xfId="6992" builtinId="8" hidden="1"/>
    <cellStyle name="Hyperlink" xfId="6994" builtinId="8" hidden="1"/>
    <cellStyle name="Hyperlink" xfId="6996" builtinId="8" hidden="1"/>
    <cellStyle name="Hyperlink" xfId="6998" builtinId="8" hidden="1"/>
    <cellStyle name="Hyperlink" xfId="7000" builtinId="8" hidden="1"/>
    <cellStyle name="Hyperlink" xfId="7002" builtinId="8" hidden="1"/>
    <cellStyle name="Hyperlink" xfId="7004" builtinId="8" hidden="1"/>
    <cellStyle name="Hyperlink" xfId="7006" builtinId="8" hidden="1"/>
    <cellStyle name="Hyperlink" xfId="7008" builtinId="8" hidden="1"/>
    <cellStyle name="Hyperlink" xfId="7010" builtinId="8" hidden="1"/>
    <cellStyle name="Hyperlink" xfId="7012" builtinId="8" hidden="1"/>
    <cellStyle name="Hyperlink" xfId="7014" builtinId="8" hidden="1"/>
    <cellStyle name="Hyperlink" xfId="7016" builtinId="8" hidden="1"/>
    <cellStyle name="Hyperlink" xfId="7018" builtinId="8" hidden="1"/>
    <cellStyle name="Hyperlink" xfId="7020" builtinId="8" hidden="1"/>
    <cellStyle name="Hyperlink" xfId="7022" builtinId="8" hidden="1"/>
    <cellStyle name="Hyperlink" xfId="7024" builtinId="8" hidden="1"/>
    <cellStyle name="Hyperlink" xfId="7026" builtinId="8" hidden="1"/>
    <cellStyle name="Hyperlink" xfId="7028" builtinId="8" hidden="1"/>
    <cellStyle name="Hyperlink" xfId="7030" builtinId="8" hidden="1"/>
    <cellStyle name="Hyperlink" xfId="7032" builtinId="8" hidden="1"/>
    <cellStyle name="Hyperlink" xfId="7034" builtinId="8" hidden="1"/>
    <cellStyle name="Hyperlink" xfId="7036" builtinId="8" hidden="1"/>
    <cellStyle name="Hyperlink" xfId="7038" builtinId="8" hidden="1"/>
    <cellStyle name="Hyperlink" xfId="7040" builtinId="8" hidden="1"/>
    <cellStyle name="Hyperlink" xfId="7042" builtinId="8" hidden="1"/>
    <cellStyle name="Hyperlink" xfId="7044" builtinId="8" hidden="1"/>
    <cellStyle name="Hyperlink" xfId="7046" builtinId="8" hidden="1"/>
    <cellStyle name="Hyperlink" xfId="7048" builtinId="8" hidden="1"/>
    <cellStyle name="Hyperlink" xfId="7050" builtinId="8" hidden="1"/>
    <cellStyle name="Hyperlink" xfId="7052" builtinId="8" hidden="1"/>
    <cellStyle name="Hyperlink" xfId="7054" builtinId="8" hidden="1"/>
    <cellStyle name="Hyperlink" xfId="7056" builtinId="8" hidden="1"/>
    <cellStyle name="Hyperlink" xfId="7058" builtinId="8" hidden="1"/>
    <cellStyle name="Hyperlink" xfId="7060" builtinId="8" hidden="1"/>
    <cellStyle name="Hyperlink" xfId="7062" builtinId="8" hidden="1"/>
    <cellStyle name="Hyperlink" xfId="7064" builtinId="8" hidden="1"/>
    <cellStyle name="Hyperlink" xfId="7066" builtinId="8" hidden="1"/>
    <cellStyle name="Hyperlink" xfId="7068" builtinId="8" hidden="1"/>
    <cellStyle name="Hyperlink" xfId="7070" builtinId="8" hidden="1"/>
    <cellStyle name="Hyperlink" xfId="7072" builtinId="8" hidden="1"/>
    <cellStyle name="Hyperlink" xfId="7074" builtinId="8" hidden="1"/>
    <cellStyle name="Hyperlink" xfId="7076" builtinId="8" hidden="1"/>
    <cellStyle name="Hyperlink" xfId="7078" builtinId="8" hidden="1"/>
    <cellStyle name="Hyperlink" xfId="7080" builtinId="8" hidden="1"/>
    <cellStyle name="Hyperlink" xfId="7082" builtinId="8" hidden="1"/>
    <cellStyle name="Hyperlink" xfId="7084" builtinId="8" hidden="1"/>
    <cellStyle name="Hyperlink" xfId="7086" builtinId="8" hidden="1"/>
    <cellStyle name="Hyperlink" xfId="7088" builtinId="8" hidden="1"/>
    <cellStyle name="Hyperlink" xfId="7090" builtinId="8" hidden="1"/>
    <cellStyle name="Hyperlink" xfId="7092" builtinId="8" hidden="1"/>
    <cellStyle name="Hyperlink" xfId="7094" builtinId="8" hidden="1"/>
    <cellStyle name="Hyperlink" xfId="7096" builtinId="8" hidden="1"/>
    <cellStyle name="Hyperlink" xfId="7098" builtinId="8" hidden="1"/>
    <cellStyle name="Hyperlink" xfId="7100" builtinId="8" hidden="1"/>
    <cellStyle name="Hyperlink" xfId="7102" builtinId="8" hidden="1"/>
    <cellStyle name="Hyperlink" xfId="7104" builtinId="8" hidden="1"/>
    <cellStyle name="Hyperlink" xfId="7106" builtinId="8" hidden="1"/>
    <cellStyle name="Hyperlink" xfId="7108" builtinId="8" hidden="1"/>
    <cellStyle name="Hyperlink" xfId="7110" builtinId="8" hidden="1"/>
    <cellStyle name="Hyperlink" xfId="7112" builtinId="8" hidden="1"/>
    <cellStyle name="Hyperlink" xfId="7114" builtinId="8" hidden="1"/>
    <cellStyle name="Hyperlink" xfId="7116" builtinId="8" hidden="1"/>
    <cellStyle name="Hyperlink" xfId="7118" builtinId="8" hidden="1"/>
    <cellStyle name="Hyperlink" xfId="7120" builtinId="8" hidden="1"/>
    <cellStyle name="Hyperlink" xfId="7122" builtinId="8" hidden="1"/>
    <cellStyle name="Hyperlink" xfId="7124" builtinId="8" hidden="1"/>
    <cellStyle name="Hyperlink" xfId="7126" builtinId="8" hidden="1"/>
    <cellStyle name="Hyperlink" xfId="7128" builtinId="8" hidden="1"/>
    <cellStyle name="Hyperlink" xfId="7130" builtinId="8" hidden="1"/>
    <cellStyle name="Hyperlink" xfId="7132" builtinId="8" hidden="1"/>
    <cellStyle name="Hyperlink" xfId="7134" builtinId="8" hidden="1"/>
    <cellStyle name="Hyperlink" xfId="7136" builtinId="8" hidden="1"/>
    <cellStyle name="Hyperlink" xfId="7138" builtinId="8" hidden="1"/>
    <cellStyle name="Hyperlink" xfId="7140" builtinId="8" hidden="1"/>
    <cellStyle name="Hyperlink" xfId="7142" builtinId="8" hidden="1"/>
    <cellStyle name="Hyperlink" xfId="7144" builtinId="8" hidden="1"/>
    <cellStyle name="Hyperlink" xfId="7146" builtinId="8" hidden="1"/>
    <cellStyle name="Hyperlink" xfId="7148" builtinId="8" hidden="1"/>
    <cellStyle name="Hyperlink" xfId="7150" builtinId="8" hidden="1"/>
    <cellStyle name="Hyperlink" xfId="7152" builtinId="8" hidden="1"/>
    <cellStyle name="Hyperlink" xfId="7154" builtinId="8" hidden="1"/>
    <cellStyle name="Hyperlink" xfId="7156" builtinId="8" hidden="1"/>
    <cellStyle name="Hyperlink" xfId="7158" builtinId="8" hidden="1"/>
    <cellStyle name="Hyperlink" xfId="7160" builtinId="8" hidden="1"/>
    <cellStyle name="Hyperlink" xfId="7162" builtinId="8" hidden="1"/>
    <cellStyle name="Hyperlink" xfId="7164" builtinId="8" hidden="1"/>
    <cellStyle name="Hyperlink" xfId="7166" builtinId="8" hidden="1"/>
    <cellStyle name="Hyperlink" xfId="7168" builtinId="8" hidden="1"/>
    <cellStyle name="Hyperlink" xfId="7170" builtinId="8" hidden="1"/>
    <cellStyle name="Hyperlink" xfId="7172" builtinId="8" hidden="1"/>
    <cellStyle name="Hyperlink" xfId="7174" builtinId="8" hidden="1"/>
    <cellStyle name="Hyperlink" xfId="7176" builtinId="8" hidden="1"/>
    <cellStyle name="Hyperlink" xfId="7178" builtinId="8" hidden="1"/>
    <cellStyle name="Hyperlink" xfId="7180" builtinId="8" hidden="1"/>
    <cellStyle name="Hyperlink" xfId="7182" builtinId="8" hidden="1"/>
    <cellStyle name="Hyperlink" xfId="7184" builtinId="8" hidden="1"/>
    <cellStyle name="Hyperlink" xfId="7186" builtinId="8" hidden="1"/>
    <cellStyle name="Hyperlink" xfId="7188" builtinId="8" hidden="1"/>
    <cellStyle name="Hyperlink" xfId="7190" builtinId="8" hidden="1"/>
    <cellStyle name="Hyperlink" xfId="7192" builtinId="8" hidden="1"/>
    <cellStyle name="Hyperlink" xfId="7194" builtinId="8" hidden="1"/>
    <cellStyle name="Hyperlink" xfId="7196" builtinId="8" hidden="1"/>
    <cellStyle name="Hyperlink" xfId="7198" builtinId="8" hidden="1"/>
    <cellStyle name="Hyperlink" xfId="7200" builtinId="8" hidden="1"/>
    <cellStyle name="Hyperlink" xfId="7202" builtinId="8" hidden="1"/>
    <cellStyle name="Hyperlink" xfId="7204" builtinId="8" hidden="1"/>
    <cellStyle name="Hyperlink" xfId="7206" builtinId="8" hidden="1"/>
    <cellStyle name="Hyperlink" xfId="7208" builtinId="8" hidden="1"/>
    <cellStyle name="Hyperlink" xfId="7210" builtinId="8" hidden="1"/>
    <cellStyle name="Hyperlink" xfId="7212" builtinId="8" hidden="1"/>
    <cellStyle name="Hyperlink" xfId="7214" builtinId="8" hidden="1"/>
    <cellStyle name="Hyperlink" xfId="7216" builtinId="8" hidden="1"/>
    <cellStyle name="Hyperlink" xfId="7218" builtinId="8" hidden="1"/>
    <cellStyle name="Hyperlink" xfId="7220" builtinId="8" hidden="1"/>
    <cellStyle name="Hyperlink" xfId="7222" builtinId="8" hidden="1"/>
    <cellStyle name="Hyperlink" xfId="7224" builtinId="8" hidden="1"/>
    <cellStyle name="Hyperlink" xfId="7226" builtinId="8" hidden="1"/>
    <cellStyle name="Hyperlink" xfId="7228" builtinId="8" hidden="1"/>
    <cellStyle name="Hyperlink" xfId="7230" builtinId="8" hidden="1"/>
    <cellStyle name="Hyperlink" xfId="7232" builtinId="8" hidden="1"/>
    <cellStyle name="Hyperlink" xfId="7234" builtinId="8" hidden="1"/>
    <cellStyle name="Hyperlink" xfId="7236" builtinId="8" hidden="1"/>
    <cellStyle name="Hyperlink" xfId="7238" builtinId="8" hidden="1"/>
    <cellStyle name="Hyperlink" xfId="7240" builtinId="8" hidden="1"/>
    <cellStyle name="Hyperlink" xfId="7242" builtinId="8" hidden="1"/>
    <cellStyle name="Hyperlink" xfId="7244" builtinId="8" hidden="1"/>
    <cellStyle name="Hyperlink" xfId="7246" builtinId="8" hidden="1"/>
    <cellStyle name="Hyperlink" xfId="7248" builtinId="8" hidden="1"/>
    <cellStyle name="Hyperlink" xfId="7250" builtinId="8" hidden="1"/>
    <cellStyle name="Hyperlink" xfId="7252" builtinId="8" hidden="1"/>
    <cellStyle name="Hyperlink" xfId="7254" builtinId="8" hidden="1"/>
    <cellStyle name="Hyperlink" xfId="7256" builtinId="8" hidden="1"/>
    <cellStyle name="Hyperlink" xfId="7258" builtinId="8" hidden="1"/>
    <cellStyle name="Hyperlink" xfId="7260" builtinId="8" hidden="1"/>
    <cellStyle name="Hyperlink" xfId="7262" builtinId="8" hidden="1"/>
    <cellStyle name="Hyperlink" xfId="7264" builtinId="8" hidden="1"/>
    <cellStyle name="Hyperlink" xfId="7266" builtinId="8" hidden="1"/>
    <cellStyle name="Hyperlink" xfId="7268" builtinId="8" hidden="1"/>
    <cellStyle name="Hyperlink" xfId="7270" builtinId="8" hidden="1"/>
    <cellStyle name="Hyperlink" xfId="7272" builtinId="8" hidden="1"/>
    <cellStyle name="Hyperlink" xfId="7274" builtinId="8" hidden="1"/>
    <cellStyle name="Hyperlink" xfId="7276" builtinId="8" hidden="1"/>
    <cellStyle name="Hyperlink" xfId="7278" builtinId="8" hidden="1"/>
    <cellStyle name="Hyperlink" xfId="7280" builtinId="8" hidden="1"/>
    <cellStyle name="Hyperlink" xfId="7282" builtinId="8" hidden="1"/>
    <cellStyle name="Hyperlink" xfId="7284" builtinId="8" hidden="1"/>
    <cellStyle name="Hyperlink" xfId="7286" builtinId="8" hidden="1"/>
    <cellStyle name="Hyperlink" xfId="7288" builtinId="8" hidden="1"/>
    <cellStyle name="Hyperlink" xfId="7290" builtinId="8" hidden="1"/>
    <cellStyle name="Hyperlink" xfId="7292" builtinId="8" hidden="1"/>
    <cellStyle name="Hyperlink" xfId="7294" builtinId="8" hidden="1"/>
    <cellStyle name="Hyperlink" xfId="7296" builtinId="8" hidden="1"/>
    <cellStyle name="Hyperlink" xfId="7298" builtinId="8" hidden="1"/>
    <cellStyle name="Hyperlink" xfId="7300" builtinId="8" hidden="1"/>
    <cellStyle name="Hyperlink" xfId="7302" builtinId="8" hidden="1"/>
    <cellStyle name="Hyperlink" xfId="7304" builtinId="8" hidden="1"/>
    <cellStyle name="Hyperlink" xfId="7306" builtinId="8" hidden="1"/>
    <cellStyle name="Hyperlink" xfId="7308" builtinId="8" hidden="1"/>
    <cellStyle name="Hyperlink" xfId="7310" builtinId="8" hidden="1"/>
    <cellStyle name="Hyperlink" xfId="7312" builtinId="8" hidden="1"/>
    <cellStyle name="Hyperlink" xfId="7314" builtinId="8" hidden="1"/>
    <cellStyle name="Hyperlink" xfId="7316" builtinId="8" hidden="1"/>
    <cellStyle name="Hyperlink" xfId="7318" builtinId="8" hidden="1"/>
    <cellStyle name="Hyperlink" xfId="7320" builtinId="8" hidden="1"/>
    <cellStyle name="Hyperlink" xfId="7322" builtinId="8" hidden="1"/>
    <cellStyle name="Hyperlink" xfId="7324" builtinId="8" hidden="1"/>
    <cellStyle name="Hyperlink" xfId="7326" builtinId="8" hidden="1"/>
    <cellStyle name="Hyperlink" xfId="7328" builtinId="8" hidden="1"/>
    <cellStyle name="Hyperlink" xfId="7330" builtinId="8" hidden="1"/>
    <cellStyle name="Hyperlink" xfId="7332" builtinId="8" hidden="1"/>
    <cellStyle name="Hyperlink" xfId="7334" builtinId="8" hidden="1"/>
    <cellStyle name="Hyperlink" xfId="7336" builtinId="8" hidden="1"/>
    <cellStyle name="Hyperlink" xfId="7338" builtinId="8" hidden="1"/>
    <cellStyle name="Hyperlink" xfId="7340" builtinId="8" hidden="1"/>
    <cellStyle name="Hyperlink" xfId="7342" builtinId="8" hidden="1"/>
    <cellStyle name="Hyperlink" xfId="7344" builtinId="8" hidden="1"/>
    <cellStyle name="Hyperlink" xfId="7346" builtinId="8" hidden="1"/>
    <cellStyle name="Hyperlink" xfId="7348" builtinId="8" hidden="1"/>
    <cellStyle name="Hyperlink" xfId="7350" builtinId="8" hidden="1"/>
    <cellStyle name="Hyperlink" xfId="7352" builtinId="8" hidden="1"/>
    <cellStyle name="Hyperlink" xfId="7354" builtinId="8" hidden="1"/>
    <cellStyle name="Hyperlink" xfId="7356" builtinId="8" hidden="1"/>
    <cellStyle name="Hyperlink" xfId="7358" builtinId="8" hidden="1"/>
    <cellStyle name="Hyperlink" xfId="7360" builtinId="8" hidden="1"/>
    <cellStyle name="Hyperlink" xfId="7362" builtinId="8" hidden="1"/>
    <cellStyle name="Hyperlink" xfId="7364" builtinId="8" hidden="1"/>
    <cellStyle name="Hyperlink" xfId="7366" builtinId="8" hidden="1"/>
    <cellStyle name="Hyperlink" xfId="7368" builtinId="8" hidden="1"/>
    <cellStyle name="Hyperlink" xfId="7370" builtinId="8" hidden="1"/>
    <cellStyle name="Hyperlink" xfId="7372" builtinId="8" hidden="1"/>
    <cellStyle name="Hyperlink" xfId="7374" builtinId="8" hidden="1"/>
    <cellStyle name="Hyperlink" xfId="7376" builtinId="8" hidden="1"/>
    <cellStyle name="Hyperlink" xfId="7378" builtinId="8" hidden="1"/>
    <cellStyle name="Hyperlink" xfId="7380" builtinId="8" hidden="1"/>
    <cellStyle name="Hyperlink" xfId="7382" builtinId="8" hidden="1"/>
    <cellStyle name="Hyperlink" xfId="7384" builtinId="8" hidden="1"/>
    <cellStyle name="Hyperlink" xfId="7386" builtinId="8" hidden="1"/>
    <cellStyle name="Hyperlink" xfId="7388" builtinId="8" hidden="1"/>
    <cellStyle name="Hyperlink" xfId="7391" builtinId="8" hidden="1"/>
    <cellStyle name="Hyperlink" xfId="7392" builtinId="8" hidden="1"/>
    <cellStyle name="Hyperlink" xfId="7394" builtinId="8" hidden="1"/>
    <cellStyle name="Hyperlink" xfId="7396" builtinId="8" hidden="1"/>
    <cellStyle name="Hyperlink" xfId="7398" builtinId="8" hidden="1"/>
    <cellStyle name="Hyperlink" xfId="7400" builtinId="8" hidden="1"/>
    <cellStyle name="Hyperlink" xfId="7402" builtinId="8" hidden="1"/>
    <cellStyle name="Hyperlink" xfId="7404" builtinId="8" hidden="1"/>
    <cellStyle name="Hyperlink" xfId="7406" builtinId="8" hidden="1"/>
    <cellStyle name="Hyperlink" xfId="7408" builtinId="8" hidden="1"/>
    <cellStyle name="Hyperlink" xfId="7410" builtinId="8" hidden="1"/>
    <cellStyle name="Hyperlink" xfId="7412" builtinId="8" hidden="1"/>
    <cellStyle name="Hyperlink" xfId="7414" builtinId="8" hidden="1"/>
    <cellStyle name="Hyperlink" xfId="7416" builtinId="8" hidden="1"/>
    <cellStyle name="Hyperlink" xfId="7418" builtinId="8" hidden="1"/>
    <cellStyle name="Hyperlink" xfId="7420" builtinId="8" hidden="1"/>
    <cellStyle name="Hyperlink" xfId="7422" builtinId="8" hidden="1"/>
    <cellStyle name="Hyperlink" xfId="7424" builtinId="8" hidden="1"/>
    <cellStyle name="Hyperlink" xfId="7426" builtinId="8" hidden="1"/>
    <cellStyle name="Hyperlink" xfId="7428" builtinId="8" hidden="1"/>
    <cellStyle name="Hyperlink" xfId="7430" builtinId="8" hidden="1"/>
    <cellStyle name="Hyperlink" xfId="7432" builtinId="8" hidden="1"/>
    <cellStyle name="Hyperlink" xfId="7434" builtinId="8" hidden="1"/>
    <cellStyle name="Hyperlink" xfId="7436" builtinId="8" hidden="1"/>
    <cellStyle name="Hyperlink" xfId="7438" builtinId="8" hidden="1"/>
    <cellStyle name="Hyperlink" xfId="7440" builtinId="8" hidden="1"/>
    <cellStyle name="Hyperlink" xfId="7442" builtinId="8" hidden="1"/>
    <cellStyle name="Hyperlink" xfId="7444" builtinId="8" hidden="1"/>
    <cellStyle name="Hyperlink" xfId="7446" builtinId="8" hidden="1"/>
    <cellStyle name="Hyperlink" xfId="7448" builtinId="8" hidden="1"/>
    <cellStyle name="Hyperlink" xfId="7450" builtinId="8" hidden="1"/>
    <cellStyle name="Hyperlink" xfId="7452" builtinId="8" hidden="1"/>
    <cellStyle name="Hyperlink" xfId="7454" builtinId="8" hidden="1"/>
    <cellStyle name="Hyperlink" xfId="7456" builtinId="8" hidden="1"/>
    <cellStyle name="Hyperlink" xfId="7458" builtinId="8" hidden="1"/>
    <cellStyle name="Hyperlink" xfId="7460" builtinId="8" hidden="1"/>
    <cellStyle name="Hyperlink" xfId="7462" builtinId="8" hidden="1"/>
    <cellStyle name="Hyperlink" xfId="7464" builtinId="8" hidden="1"/>
    <cellStyle name="Hyperlink" xfId="7466" builtinId="8" hidden="1"/>
    <cellStyle name="Hyperlink" xfId="7468" builtinId="8" hidden="1"/>
    <cellStyle name="Hyperlink" xfId="7470" builtinId="8" hidden="1"/>
    <cellStyle name="Hyperlink" xfId="7472" builtinId="8" hidden="1"/>
    <cellStyle name="Hyperlink" xfId="7474" builtinId="8" hidden="1"/>
    <cellStyle name="Hyperlink" xfId="7476" builtinId="8" hidden="1"/>
    <cellStyle name="Hyperlink" xfId="7478" builtinId="8" hidden="1"/>
    <cellStyle name="Hyperlink" xfId="7480" builtinId="8" hidden="1"/>
    <cellStyle name="Hyperlink" xfId="7482" builtinId="8" hidden="1"/>
    <cellStyle name="Hyperlink" xfId="7484" builtinId="8" hidden="1"/>
    <cellStyle name="Hyperlink" xfId="7486" builtinId="8" hidden="1"/>
    <cellStyle name="Hyperlink" xfId="7488" builtinId="8" hidden="1"/>
    <cellStyle name="Hyperlink" xfId="7490" builtinId="8" hidden="1"/>
    <cellStyle name="Hyperlink" xfId="7492" builtinId="8" hidden="1"/>
    <cellStyle name="Hyperlink" xfId="7494" builtinId="8" hidden="1"/>
    <cellStyle name="Hyperlink" xfId="7496" builtinId="8" hidden="1"/>
    <cellStyle name="Hyperlink" xfId="7498" builtinId="8" hidden="1"/>
    <cellStyle name="Hyperlink" xfId="7500" builtinId="8" hidden="1"/>
    <cellStyle name="Hyperlink" xfId="7502" builtinId="8" hidden="1"/>
    <cellStyle name="Hyperlink" xfId="7504" builtinId="8" hidden="1"/>
    <cellStyle name="Hyperlink" xfId="7506" builtinId="8" hidden="1"/>
    <cellStyle name="Hyperlink" xfId="7508" builtinId="8" hidden="1"/>
    <cellStyle name="Hyperlink" xfId="7510" builtinId="8" hidden="1"/>
    <cellStyle name="Hyperlink" xfId="7512" builtinId="8" hidden="1"/>
    <cellStyle name="Hyperlink" xfId="7514" builtinId="8" hidden="1"/>
    <cellStyle name="Hyperlink" xfId="7516" builtinId="8" hidden="1"/>
    <cellStyle name="Hyperlink" xfId="7518" builtinId="8" hidden="1"/>
    <cellStyle name="Hyperlink" xfId="7520" builtinId="8" hidden="1"/>
    <cellStyle name="Hyperlink" xfId="7522" builtinId="8" hidden="1"/>
    <cellStyle name="Hyperlink" xfId="7524" builtinId="8" hidden="1"/>
    <cellStyle name="Hyperlink" xfId="7526" builtinId="8" hidden="1"/>
    <cellStyle name="Hyperlink" xfId="7528" builtinId="8" hidden="1"/>
    <cellStyle name="Hyperlink" xfId="7530" builtinId="8" hidden="1"/>
    <cellStyle name="Hyperlink" xfId="7532" builtinId="8" hidden="1"/>
    <cellStyle name="Hyperlink" xfId="7534" builtinId="8" hidden="1"/>
    <cellStyle name="Hyperlink" xfId="7536" builtinId="8" hidden="1"/>
    <cellStyle name="Hyperlink" xfId="7538" builtinId="8" hidden="1"/>
    <cellStyle name="Hyperlink" xfId="7540" builtinId="8" hidden="1"/>
    <cellStyle name="Hyperlink" xfId="7542" builtinId="8" hidden="1"/>
    <cellStyle name="Hyperlink" xfId="7544" builtinId="8" hidden="1"/>
    <cellStyle name="Hyperlink" xfId="7546" builtinId="8" hidden="1"/>
    <cellStyle name="Hyperlink" xfId="7548" builtinId="8" hidden="1"/>
    <cellStyle name="Hyperlink" xfId="7550" builtinId="8" hidden="1"/>
    <cellStyle name="Hyperlink" xfId="7552" builtinId="8" hidden="1"/>
    <cellStyle name="Hyperlink" xfId="7554" builtinId="8" hidden="1"/>
    <cellStyle name="Hyperlink" xfId="7556" builtinId="8" hidden="1"/>
    <cellStyle name="Hyperlink" xfId="7558" builtinId="8" hidden="1"/>
    <cellStyle name="Hyperlink" xfId="7560" builtinId="8" hidden="1"/>
    <cellStyle name="Hyperlink" xfId="7562" builtinId="8" hidden="1"/>
    <cellStyle name="Hyperlink" xfId="7564" builtinId="8" hidden="1"/>
    <cellStyle name="Hyperlink" xfId="7566" builtinId="8" hidden="1"/>
    <cellStyle name="Hyperlink" xfId="7568" builtinId="8" hidden="1"/>
    <cellStyle name="Hyperlink" xfId="7570" builtinId="8" hidden="1"/>
    <cellStyle name="Hyperlink" xfId="7572" builtinId="8" hidden="1"/>
    <cellStyle name="Hyperlink" xfId="7574" builtinId="8" hidden="1"/>
    <cellStyle name="Hyperlink" xfId="7576" builtinId="8" hidden="1"/>
    <cellStyle name="Hyperlink" xfId="7578" builtinId="8" hidden="1"/>
    <cellStyle name="Hyperlink" xfId="7580" builtinId="8" hidden="1"/>
    <cellStyle name="Hyperlink" xfId="7582" builtinId="8" hidden="1"/>
    <cellStyle name="Hyperlink" xfId="7584" builtinId="8" hidden="1"/>
    <cellStyle name="Hyperlink" xfId="7586" builtinId="8" hidden="1"/>
    <cellStyle name="Hyperlink" xfId="7588" builtinId="8" hidden="1"/>
    <cellStyle name="Hyperlink" xfId="7590" builtinId="8" hidden="1"/>
    <cellStyle name="Hyperlink" xfId="7592" builtinId="8" hidden="1"/>
    <cellStyle name="Hyperlink" xfId="7594" builtinId="8" hidden="1"/>
    <cellStyle name="Hyperlink" xfId="7596" builtinId="8" hidden="1"/>
    <cellStyle name="Hyperlink" xfId="7598" builtinId="8" hidden="1"/>
    <cellStyle name="Hyperlink" xfId="7600" builtinId="8" hidden="1"/>
    <cellStyle name="Hyperlink" xfId="7602" builtinId="8" hidden="1"/>
    <cellStyle name="Hyperlink" xfId="7604" builtinId="8" hidden="1"/>
    <cellStyle name="Hyperlink" xfId="7606" builtinId="8" hidden="1"/>
    <cellStyle name="Hyperlink" xfId="7608" builtinId="8" hidden="1"/>
    <cellStyle name="Hyperlink" xfId="7610" builtinId="8" hidden="1"/>
    <cellStyle name="Hyperlink" xfId="7612" builtinId="8" hidden="1"/>
    <cellStyle name="Hyperlink" xfId="7614" builtinId="8" hidden="1"/>
    <cellStyle name="Hyperlink" xfId="7616" builtinId="8" hidden="1"/>
    <cellStyle name="Hyperlink" xfId="7618" builtinId="8" hidden="1"/>
    <cellStyle name="Hyperlink" xfId="7620" builtinId="8" hidden="1"/>
    <cellStyle name="Hyperlink" xfId="7622" builtinId="8" hidden="1"/>
    <cellStyle name="Hyperlink" xfId="7624" builtinId="8" hidden="1"/>
    <cellStyle name="Hyperlink" xfId="7626" builtinId="8" hidden="1"/>
    <cellStyle name="Hyperlink" xfId="7628" builtinId="8" hidden="1"/>
    <cellStyle name="Hyperlink" xfId="7630" builtinId="8" hidden="1"/>
    <cellStyle name="Hyperlink" xfId="7632" builtinId="8" hidden="1"/>
    <cellStyle name="Hyperlink" xfId="7634" builtinId="8" hidden="1"/>
    <cellStyle name="Hyperlink" xfId="7636" builtinId="8" hidden="1"/>
    <cellStyle name="Hyperlink" xfId="7638" builtinId="8" hidden="1"/>
    <cellStyle name="Hyperlink" xfId="7640" builtinId="8" hidden="1"/>
    <cellStyle name="Hyperlink" xfId="7642" builtinId="8" hidden="1"/>
    <cellStyle name="Hyperlink" xfId="7644" builtinId="8" hidden="1"/>
    <cellStyle name="Hyperlink" xfId="7646" builtinId="8" hidden="1"/>
    <cellStyle name="Hyperlink" xfId="7648" builtinId="8" hidden="1"/>
    <cellStyle name="Hyperlink" xfId="7650" builtinId="8" hidden="1"/>
    <cellStyle name="Hyperlink" xfId="7652" builtinId="8" hidden="1"/>
    <cellStyle name="Hyperlink" xfId="7654" builtinId="8" hidden="1"/>
    <cellStyle name="Hyperlink" xfId="7656" builtinId="8" hidden="1"/>
    <cellStyle name="Hyperlink" xfId="7658" builtinId="8" hidden="1"/>
    <cellStyle name="Hyperlink" xfId="7660" builtinId="8" hidden="1"/>
    <cellStyle name="Hyperlink" xfId="7662" builtinId="8" hidden="1"/>
    <cellStyle name="Hyperlink" xfId="7664" builtinId="8" hidden="1"/>
    <cellStyle name="Hyperlink" xfId="7666" builtinId="8" hidden="1"/>
    <cellStyle name="Hyperlink" xfId="7668" builtinId="8" hidden="1"/>
    <cellStyle name="Hyperlink" xfId="7670" builtinId="8" hidden="1"/>
    <cellStyle name="Hyperlink" xfId="7672" builtinId="8" hidden="1"/>
    <cellStyle name="Hyperlink" xfId="7674" builtinId="8" hidden="1"/>
    <cellStyle name="Hyperlink" xfId="7676" builtinId="8" hidden="1"/>
    <cellStyle name="Hyperlink" xfId="7678" builtinId="8" hidden="1"/>
    <cellStyle name="Hyperlink" xfId="7680" builtinId="8" hidden="1"/>
    <cellStyle name="Hyperlink" xfId="7682" builtinId="8" hidden="1"/>
    <cellStyle name="Hyperlink" xfId="7684" builtinId="8" hidden="1"/>
    <cellStyle name="Hyperlink" xfId="7686" builtinId="8" hidden="1"/>
    <cellStyle name="Hyperlink" xfId="7688" builtinId="8" hidden="1"/>
    <cellStyle name="Hyperlink" xfId="7690" builtinId="8" hidden="1"/>
    <cellStyle name="Hyperlink" xfId="7692" builtinId="8" hidden="1"/>
    <cellStyle name="Hyperlink" xfId="7694" builtinId="8" hidden="1"/>
    <cellStyle name="Hyperlink" xfId="7696" builtinId="8" hidden="1"/>
    <cellStyle name="Hyperlink" xfId="7698" builtinId="8" hidden="1"/>
    <cellStyle name="Hyperlink" xfId="7700" builtinId="8" hidden="1"/>
    <cellStyle name="Hyperlink" xfId="7702" builtinId="8" hidden="1"/>
    <cellStyle name="Hyperlink" xfId="7704" builtinId="8" hidden="1"/>
    <cellStyle name="Hyperlink" xfId="7706" builtinId="8" hidden="1"/>
    <cellStyle name="Hyperlink" xfId="7708" builtinId="8" hidden="1"/>
    <cellStyle name="Hyperlink" xfId="7710" builtinId="8" hidden="1"/>
    <cellStyle name="Hyperlink" xfId="7712" builtinId="8" hidden="1"/>
    <cellStyle name="Hyperlink" xfId="7714" builtinId="8" hidden="1"/>
    <cellStyle name="Hyperlink" xfId="7716" builtinId="8" hidden="1"/>
    <cellStyle name="Hyperlink" xfId="7718" builtinId="8" hidden="1"/>
    <cellStyle name="Hyperlink" xfId="7720" builtinId="8" hidden="1"/>
    <cellStyle name="Hyperlink" xfId="7722" builtinId="8" hidden="1"/>
    <cellStyle name="Hyperlink" xfId="7724" builtinId="8" hidden="1"/>
    <cellStyle name="Hyperlink" xfId="7726" builtinId="8" hidden="1"/>
    <cellStyle name="Hyperlink" xfId="7728" builtinId="8" hidden="1"/>
    <cellStyle name="Hyperlink" xfId="7730" builtinId="8" hidden="1"/>
    <cellStyle name="Hyperlink" xfId="7732" builtinId="8" hidden="1"/>
    <cellStyle name="Hyperlink" xfId="7734" builtinId="8" hidden="1"/>
    <cellStyle name="Hyperlink" xfId="7736" builtinId="8" hidden="1"/>
    <cellStyle name="Hyperlink" xfId="7738" builtinId="8" hidden="1"/>
    <cellStyle name="Hyperlink" xfId="7740" builtinId="8" hidden="1"/>
    <cellStyle name="Hyperlink" xfId="7742" builtinId="8" hidden="1"/>
    <cellStyle name="Hyperlink" xfId="7744" builtinId="8" hidden="1"/>
    <cellStyle name="Hyperlink" xfId="7746" builtinId="8" hidden="1"/>
    <cellStyle name="Hyperlink" xfId="7748" builtinId="8" hidden="1"/>
    <cellStyle name="Hyperlink" xfId="7750" builtinId="8" hidden="1"/>
    <cellStyle name="Hyperlink" xfId="7752" builtinId="8" hidden="1"/>
    <cellStyle name="Hyperlink" xfId="7754" builtinId="8" hidden="1"/>
    <cellStyle name="Hyperlink" xfId="7756" builtinId="8" hidden="1"/>
    <cellStyle name="Hyperlink" xfId="7758" builtinId="8" hidden="1"/>
    <cellStyle name="Hyperlink" xfId="7760" builtinId="8" hidden="1"/>
    <cellStyle name="Hyperlink" xfId="7762" builtinId="8" hidden="1"/>
    <cellStyle name="Hyperlink" xfId="7764" builtinId="8" hidden="1"/>
    <cellStyle name="Hyperlink" xfId="7766" builtinId="8" hidden="1"/>
    <cellStyle name="Hyperlink" xfId="7768" builtinId="8" hidden="1"/>
    <cellStyle name="Hyperlink" xfId="7770" builtinId="8" hidden="1"/>
    <cellStyle name="Hyperlink" xfId="7772" builtinId="8" hidden="1"/>
    <cellStyle name="Hyperlink" xfId="7774" builtinId="8" hidden="1"/>
    <cellStyle name="Hyperlink" xfId="7776" builtinId="8" hidden="1"/>
    <cellStyle name="Hyperlink" xfId="7778" builtinId="8" hidden="1"/>
    <cellStyle name="Hyperlink" xfId="7780" builtinId="8" hidden="1"/>
    <cellStyle name="Hyperlink" xfId="7782" builtinId="8" hidden="1"/>
    <cellStyle name="Hyperlink" xfId="7784" builtinId="8" hidden="1"/>
    <cellStyle name="Hyperlink" xfId="7786" builtinId="8" hidden="1"/>
    <cellStyle name="Hyperlink" xfId="7788" builtinId="8" hidden="1"/>
    <cellStyle name="Hyperlink" xfId="7790" builtinId="8" hidden="1"/>
    <cellStyle name="Hyperlink" xfId="7792" builtinId="8" hidden="1"/>
    <cellStyle name="Hyperlink" xfId="7794" builtinId="8" hidden="1"/>
    <cellStyle name="Hyperlink" xfId="7796" builtinId="8" hidden="1"/>
    <cellStyle name="Hyperlink" xfId="7798" builtinId="8" hidden="1"/>
    <cellStyle name="Hyperlink" xfId="7800" builtinId="8" hidden="1"/>
    <cellStyle name="Hyperlink" xfId="7802" builtinId="8" hidden="1"/>
    <cellStyle name="Hyperlink" xfId="7804" builtinId="8" hidden="1"/>
    <cellStyle name="Hyperlink" xfId="7806" builtinId="8" hidden="1"/>
    <cellStyle name="Hyperlink" xfId="7808" builtinId="8" hidden="1"/>
    <cellStyle name="Hyperlink" xfId="7810" builtinId="8" hidden="1"/>
    <cellStyle name="Hyperlink" xfId="7812" builtinId="8" hidden="1"/>
    <cellStyle name="Hyperlink" xfId="7814" builtinId="8" hidden="1"/>
    <cellStyle name="Hyperlink" xfId="7816" builtinId="8" hidden="1"/>
    <cellStyle name="Hyperlink" xfId="7818" builtinId="8" hidden="1"/>
    <cellStyle name="Hyperlink" xfId="7820" builtinId="8" hidden="1"/>
    <cellStyle name="Hyperlink" xfId="7822" builtinId="8" hidden="1"/>
    <cellStyle name="Hyperlink" xfId="7824" builtinId="8" hidden="1"/>
    <cellStyle name="Hyperlink" xfId="7826" builtinId="8" hidden="1"/>
    <cellStyle name="Hyperlink" xfId="7828" builtinId="8" hidden="1"/>
    <cellStyle name="Hyperlink" xfId="7830" builtinId="8" hidden="1"/>
    <cellStyle name="Hyperlink" xfId="7832" builtinId="8" hidden="1"/>
    <cellStyle name="Hyperlink" xfId="7834" builtinId="8" hidden="1"/>
    <cellStyle name="Hyperlink" xfId="7836" builtinId="8" hidden="1"/>
    <cellStyle name="Hyperlink" xfId="7838" builtinId="8" hidden="1"/>
    <cellStyle name="Hyperlink" xfId="7840" builtinId="8" hidden="1"/>
    <cellStyle name="Hyperlink" xfId="7842" builtinId="8" hidden="1"/>
    <cellStyle name="Hyperlink" xfId="7844" builtinId="8" hidden="1"/>
    <cellStyle name="Hyperlink" xfId="7846" builtinId="8" hidden="1"/>
    <cellStyle name="Hyperlink" xfId="7848" builtinId="8" hidden="1"/>
    <cellStyle name="Hyperlink" xfId="7850" builtinId="8" hidden="1"/>
    <cellStyle name="Hyperlink" xfId="7852" builtinId="8" hidden="1"/>
    <cellStyle name="Hyperlink" xfId="7854" builtinId="8" hidden="1"/>
    <cellStyle name="Hyperlink" xfId="7856" builtinId="8" hidden="1"/>
    <cellStyle name="Hyperlink" xfId="7858" builtinId="8" hidden="1"/>
    <cellStyle name="Hyperlink" xfId="7860" builtinId="8" hidden="1"/>
    <cellStyle name="Hyperlink" xfId="7862" builtinId="8" hidden="1"/>
    <cellStyle name="Hyperlink" xfId="7864" builtinId="8" hidden="1"/>
    <cellStyle name="Hyperlink" xfId="7866" builtinId="8" hidden="1"/>
    <cellStyle name="Hyperlink" xfId="7868" builtinId="8" hidden="1"/>
    <cellStyle name="Hyperlink" xfId="7870" builtinId="8" hidden="1"/>
    <cellStyle name="Hyperlink" xfId="7872" builtinId="8" hidden="1"/>
    <cellStyle name="Hyperlink" xfId="7874" builtinId="8" hidden="1"/>
    <cellStyle name="Hyperlink" xfId="7876" builtinId="8" hidden="1"/>
    <cellStyle name="Hyperlink" xfId="7878" builtinId="8" hidden="1"/>
    <cellStyle name="Hyperlink" xfId="7880" builtinId="8" hidden="1"/>
    <cellStyle name="Hyperlink" xfId="7882" builtinId="8" hidden="1"/>
    <cellStyle name="Hyperlink" xfId="7884" builtinId="8" hidden="1"/>
    <cellStyle name="Hyperlink" xfId="7886" builtinId="8" hidden="1"/>
    <cellStyle name="Hyperlink" xfId="7888" builtinId="8" hidden="1"/>
    <cellStyle name="Hyperlink" xfId="7890" builtinId="8" hidden="1"/>
    <cellStyle name="Hyperlink" xfId="7892" builtinId="8" hidden="1"/>
    <cellStyle name="Hyperlink" xfId="7894" builtinId="8" hidden="1"/>
    <cellStyle name="Hyperlink" xfId="7896" builtinId="8" hidden="1"/>
    <cellStyle name="Hyperlink" xfId="7898" builtinId="8" hidden="1"/>
    <cellStyle name="Hyperlink" xfId="7900" builtinId="8" hidden="1"/>
    <cellStyle name="Hyperlink" xfId="7902" builtinId="8" hidden="1"/>
    <cellStyle name="Hyperlink" xfId="7904" builtinId="8" hidden="1"/>
    <cellStyle name="Hyperlink" xfId="7906" builtinId="8" hidden="1"/>
    <cellStyle name="Hyperlink" xfId="7908" builtinId="8" hidden="1"/>
    <cellStyle name="Hyperlink" xfId="7910" builtinId="8" hidden="1"/>
    <cellStyle name="Hyperlink" xfId="7912" builtinId="8" hidden="1"/>
    <cellStyle name="Hyperlink" xfId="7914" builtinId="8" hidden="1"/>
    <cellStyle name="Hyperlink" xfId="7916" builtinId="8" hidden="1"/>
    <cellStyle name="Hyperlink" xfId="7918" builtinId="8" hidden="1"/>
    <cellStyle name="Hyperlink" xfId="7920" builtinId="8" hidden="1"/>
    <cellStyle name="Hyperlink" xfId="7922" builtinId="8" hidden="1"/>
    <cellStyle name="Hyperlink" xfId="7924" builtinId="8" hidden="1"/>
    <cellStyle name="Hyperlink" xfId="7926" builtinId="8" hidden="1"/>
    <cellStyle name="Hyperlink" xfId="7928" builtinId="8" hidden="1"/>
    <cellStyle name="Hyperlink" xfId="7930" builtinId="8" hidden="1"/>
    <cellStyle name="Hyperlink" xfId="7932" builtinId="8" hidden="1"/>
    <cellStyle name="Hyperlink" xfId="7934" builtinId="8" hidden="1"/>
    <cellStyle name="Hyperlink" xfId="7936" builtinId="8" hidden="1"/>
    <cellStyle name="Hyperlink" xfId="7938" builtinId="8" hidden="1"/>
    <cellStyle name="Hyperlink" xfId="7940" builtinId="8" hidden="1"/>
    <cellStyle name="Hyperlink" xfId="7942" builtinId="8" hidden="1"/>
    <cellStyle name="Hyperlink" xfId="7944" builtinId="8" hidden="1"/>
    <cellStyle name="Hyperlink" xfId="7946" builtinId="8" hidden="1"/>
    <cellStyle name="Hyperlink" xfId="7948" builtinId="8" hidden="1"/>
    <cellStyle name="Hyperlink" xfId="7950" builtinId="8" hidden="1"/>
    <cellStyle name="Hyperlink" xfId="7952" builtinId="8" hidden="1"/>
    <cellStyle name="Hyperlink" xfId="7954" builtinId="8" hidden="1"/>
    <cellStyle name="Hyperlink" xfId="7956" builtinId="8" hidden="1"/>
    <cellStyle name="Hyperlink" xfId="7958" builtinId="8" hidden="1"/>
    <cellStyle name="Hyperlink" xfId="7960" builtinId="8" hidden="1"/>
    <cellStyle name="Hyperlink" xfId="7962" builtinId="8" hidden="1"/>
    <cellStyle name="Hyperlink" xfId="7964" builtinId="8" hidden="1"/>
    <cellStyle name="Hyperlink" xfId="7966" builtinId="8" hidden="1"/>
    <cellStyle name="Hyperlink" xfId="7968" builtinId="8" hidden="1"/>
    <cellStyle name="Hyperlink" xfId="7970" builtinId="8" hidden="1"/>
    <cellStyle name="Hyperlink" xfId="7972" builtinId="8" hidden="1"/>
    <cellStyle name="Hyperlink" xfId="7974" builtinId="8" hidden="1"/>
    <cellStyle name="Hyperlink" xfId="7976" builtinId="8" hidden="1"/>
    <cellStyle name="Hyperlink" xfId="7978" builtinId="8" hidden="1"/>
    <cellStyle name="Hyperlink" xfId="7980" builtinId="8" hidden="1"/>
    <cellStyle name="Hyperlink" xfId="7982" builtinId="8" hidden="1"/>
    <cellStyle name="Hyperlink" xfId="7984" builtinId="8" hidden="1"/>
    <cellStyle name="Hyperlink" xfId="7986" builtinId="8" hidden="1"/>
    <cellStyle name="Hyperlink" xfId="7988" builtinId="8" hidden="1"/>
    <cellStyle name="Hyperlink" xfId="7990" builtinId="8" hidden="1"/>
    <cellStyle name="Hyperlink" xfId="7992" builtinId="8" hidden="1"/>
    <cellStyle name="Hyperlink" xfId="7994" builtinId="8" hidden="1"/>
    <cellStyle name="Hyperlink" xfId="7996" builtinId="8" hidden="1"/>
    <cellStyle name="Hyperlink" xfId="7998" builtinId="8" hidden="1"/>
    <cellStyle name="Hyperlink" xfId="8000" builtinId="8" hidden="1"/>
    <cellStyle name="Hyperlink" xfId="8002" builtinId="8" hidden="1"/>
    <cellStyle name="Hyperlink" xfId="8004" builtinId="8" hidden="1"/>
    <cellStyle name="Hyperlink" xfId="8006" builtinId="8" hidden="1"/>
    <cellStyle name="Hyperlink" xfId="8008" builtinId="8" hidden="1"/>
    <cellStyle name="Hyperlink" xfId="8010" builtinId="8" hidden="1"/>
    <cellStyle name="Hyperlink" xfId="8012" builtinId="8" hidden="1"/>
    <cellStyle name="Hyperlink" xfId="8014" builtinId="8" hidden="1"/>
    <cellStyle name="Hyperlink" xfId="8016" builtinId="8" hidden="1"/>
    <cellStyle name="Hyperlink" xfId="8018" builtinId="8" hidden="1"/>
    <cellStyle name="Hyperlink" xfId="8020" builtinId="8" hidden="1"/>
    <cellStyle name="Hyperlink" xfId="8022" builtinId="8" hidden="1"/>
    <cellStyle name="Hyperlink" xfId="8024" builtinId="8" hidden="1"/>
    <cellStyle name="Hyperlink" xfId="8026" builtinId="8" hidden="1"/>
    <cellStyle name="Hyperlink" xfId="8028" builtinId="8" hidden="1"/>
    <cellStyle name="Hyperlink" xfId="8030" builtinId="8" hidden="1"/>
    <cellStyle name="Hyperlink" xfId="8032" builtinId="8" hidden="1"/>
    <cellStyle name="Hyperlink" xfId="8034" builtinId="8" hidden="1"/>
    <cellStyle name="Hyperlink" xfId="8036" builtinId="8" hidden="1"/>
    <cellStyle name="Hyperlink" xfId="8038" builtinId="8" hidden="1"/>
    <cellStyle name="Hyperlink" xfId="8040" builtinId="8" hidden="1"/>
    <cellStyle name="Hyperlink" xfId="8042" builtinId="8" hidden="1"/>
    <cellStyle name="Hyperlink" xfId="8044" builtinId="8" hidden="1"/>
    <cellStyle name="Hyperlink" xfId="8046" builtinId="8" hidden="1"/>
    <cellStyle name="Hyperlink" xfId="8048" builtinId="8" hidden="1"/>
    <cellStyle name="Hyperlink" xfId="8050" builtinId="8" hidden="1"/>
    <cellStyle name="Hyperlink" xfId="8052" builtinId="8" hidden="1"/>
    <cellStyle name="Hyperlink" xfId="8054" builtinId="8" hidden="1"/>
    <cellStyle name="Hyperlink" xfId="8056" builtinId="8" hidden="1"/>
    <cellStyle name="Hyperlink" xfId="8058" builtinId="8" hidden="1"/>
    <cellStyle name="Hyperlink" xfId="8060" builtinId="8" hidden="1"/>
    <cellStyle name="Hyperlink" xfId="8062" builtinId="8" hidden="1"/>
    <cellStyle name="Hyperlink" xfId="8064" builtinId="8" hidden="1"/>
    <cellStyle name="Hyperlink" xfId="8066" builtinId="8" hidden="1"/>
    <cellStyle name="Hyperlink" xfId="8068" builtinId="8" hidden="1"/>
    <cellStyle name="Hyperlink" xfId="8070" builtinId="8" hidden="1"/>
    <cellStyle name="Hyperlink" xfId="8072" builtinId="8" hidden="1"/>
    <cellStyle name="Hyperlink" xfId="8074" builtinId="8" hidden="1"/>
    <cellStyle name="Hyperlink" xfId="8076" builtinId="8" hidden="1"/>
    <cellStyle name="Hyperlink" xfId="8078" builtinId="8" hidden="1"/>
    <cellStyle name="Hyperlink" xfId="8080" builtinId="8" hidden="1"/>
    <cellStyle name="Hyperlink" xfId="8082" builtinId="8" hidden="1"/>
    <cellStyle name="Hyperlink" xfId="8084" builtinId="8" hidden="1"/>
    <cellStyle name="Hyperlink" xfId="8086" builtinId="8" hidden="1"/>
    <cellStyle name="Hyperlink" xfId="8088" builtinId="8" hidden="1"/>
    <cellStyle name="Hyperlink" xfId="8090" builtinId="8" hidden="1"/>
    <cellStyle name="Hyperlink" xfId="8092" builtinId="8" hidden="1"/>
    <cellStyle name="Hyperlink" xfId="8094" builtinId="8" hidden="1"/>
    <cellStyle name="Hyperlink" xfId="8096" builtinId="8" hidden="1"/>
    <cellStyle name="Hyperlink" xfId="8098" builtinId="8" hidden="1"/>
    <cellStyle name="Hyperlink" xfId="8100" builtinId="8" hidden="1"/>
    <cellStyle name="Hyperlink" xfId="8102" builtinId="8" hidden="1"/>
    <cellStyle name="Hyperlink" xfId="8104" builtinId="8" hidden="1"/>
    <cellStyle name="Hyperlink" xfId="8106" builtinId="8" hidden="1"/>
    <cellStyle name="Hyperlink" xfId="8108" builtinId="8" hidden="1"/>
    <cellStyle name="Hyperlink" xfId="8110" builtinId="8" hidden="1"/>
    <cellStyle name="Hyperlink" xfId="8112" builtinId="8" hidden="1"/>
    <cellStyle name="Hyperlink" xfId="8114" builtinId="8" hidden="1"/>
    <cellStyle name="Hyperlink" xfId="8116" builtinId="8" hidden="1"/>
    <cellStyle name="Hyperlink" xfId="8118" builtinId="8" hidden="1"/>
    <cellStyle name="Hyperlink" xfId="8120" builtinId="8" hidden="1"/>
    <cellStyle name="Hyperlink" xfId="8122" builtinId="8" hidden="1"/>
    <cellStyle name="Hyperlink" xfId="8124" builtinId="8" hidden="1"/>
    <cellStyle name="Hyperlink" xfId="8126" builtinId="8" hidden="1"/>
    <cellStyle name="Hyperlink" xfId="8128" builtinId="8" hidden="1"/>
    <cellStyle name="Hyperlink" xfId="8130" builtinId="8" hidden="1"/>
    <cellStyle name="Hyperlink" xfId="8132" builtinId="8" hidden="1"/>
    <cellStyle name="Hyperlink" xfId="8134" builtinId="8" hidden="1"/>
    <cellStyle name="Hyperlink" xfId="8136" builtinId="8" hidden="1"/>
    <cellStyle name="Hyperlink" xfId="8138" builtinId="8" hidden="1"/>
    <cellStyle name="Hyperlink" xfId="8140" builtinId="8" hidden="1"/>
    <cellStyle name="Hyperlink" xfId="8142" builtinId="8" hidden="1"/>
    <cellStyle name="Hyperlink" xfId="8144" builtinId="8" hidden="1"/>
    <cellStyle name="Hyperlink" xfId="8146" builtinId="8" hidden="1"/>
    <cellStyle name="Hyperlink" xfId="8148" builtinId="8" hidden="1"/>
    <cellStyle name="Hyperlink" xfId="8150" builtinId="8" hidden="1"/>
    <cellStyle name="Hyperlink" xfId="8152" builtinId="8" hidden="1"/>
    <cellStyle name="Hyperlink" xfId="8154" builtinId="8" hidden="1"/>
    <cellStyle name="Hyperlink" xfId="8156" builtinId="8" hidden="1"/>
    <cellStyle name="Hyperlink" xfId="8158" builtinId="8" hidden="1"/>
    <cellStyle name="Hyperlink" xfId="8160" builtinId="8" hidden="1"/>
    <cellStyle name="Hyperlink" xfId="8162" builtinId="8" hidden="1"/>
    <cellStyle name="Hyperlink" xfId="8164" builtinId="8" hidden="1"/>
    <cellStyle name="Hyperlink" xfId="8166" builtinId="8" hidden="1"/>
    <cellStyle name="Hyperlink" xfId="8168" builtinId="8" hidden="1"/>
    <cellStyle name="Hyperlink" xfId="8170" builtinId="8" hidden="1"/>
    <cellStyle name="Hyperlink" xfId="8172" builtinId="8" hidden="1"/>
    <cellStyle name="Hyperlink" xfId="8174" builtinId="8" hidden="1"/>
    <cellStyle name="Hyperlink" xfId="8176" builtinId="8" hidden="1"/>
    <cellStyle name="Hyperlink" xfId="8178" builtinId="8" hidden="1"/>
    <cellStyle name="Hyperlink" xfId="8180" builtinId="8" hidden="1"/>
    <cellStyle name="Hyperlink" xfId="8182" builtinId="8" hidden="1"/>
    <cellStyle name="Hyperlink" xfId="8184" builtinId="8" hidden="1"/>
    <cellStyle name="Hyperlink" xfId="8186" builtinId="8" hidden="1"/>
    <cellStyle name="Hyperlink" xfId="8188" builtinId="8" hidden="1"/>
    <cellStyle name="Hyperlink" xfId="8190" builtinId="8" hidden="1"/>
    <cellStyle name="Hyperlink" xfId="8192" builtinId="8" hidden="1"/>
    <cellStyle name="Hyperlink" xfId="8194" builtinId="8" hidden="1"/>
    <cellStyle name="Hyperlink" xfId="8196" builtinId="8" hidden="1"/>
    <cellStyle name="Hyperlink" xfId="8198" builtinId="8" hidden="1"/>
    <cellStyle name="Hyperlink" xfId="8200" builtinId="8" hidden="1"/>
    <cellStyle name="Hyperlink" xfId="8202" builtinId="8" hidden="1"/>
    <cellStyle name="Hyperlink" xfId="8204" builtinId="8" hidden="1"/>
    <cellStyle name="Hyperlink" xfId="8206" builtinId="8" hidden="1"/>
    <cellStyle name="Hyperlink" xfId="8208" builtinId="8" hidden="1"/>
    <cellStyle name="Hyperlink" xfId="8210" builtinId="8" hidden="1"/>
    <cellStyle name="Hyperlink" xfId="8212" builtinId="8" hidden="1"/>
    <cellStyle name="Hyperlink" xfId="8214" builtinId="8" hidden="1"/>
    <cellStyle name="Hyperlink" xfId="8216" builtinId="8" hidden="1"/>
    <cellStyle name="Hyperlink" xfId="8218" builtinId="8" hidden="1"/>
    <cellStyle name="Hyperlink" xfId="8220" builtinId="8" hidden="1"/>
    <cellStyle name="Hyperlink" xfId="8222" builtinId="8" hidden="1"/>
    <cellStyle name="Hyperlink" xfId="8224" builtinId="8" hidden="1"/>
    <cellStyle name="Hyperlink" xfId="8226" builtinId="8" hidden="1"/>
    <cellStyle name="Hyperlink" xfId="8228" builtinId="8" hidden="1"/>
    <cellStyle name="Hyperlink" xfId="8230" builtinId="8" hidden="1"/>
    <cellStyle name="Hyperlink" xfId="8232" builtinId="8" hidden="1"/>
    <cellStyle name="Hyperlink" xfId="8234" builtinId="8" hidden="1"/>
    <cellStyle name="Hyperlink" xfId="8236" builtinId="8" hidden="1"/>
    <cellStyle name="Hyperlink" xfId="8238" builtinId="8" hidden="1"/>
    <cellStyle name="Hyperlink" xfId="8240" builtinId="8" hidden="1"/>
    <cellStyle name="Hyperlink" xfId="8242" builtinId="8" hidden="1"/>
    <cellStyle name="Hyperlink" xfId="8244" builtinId="8" hidden="1"/>
    <cellStyle name="Hyperlink" xfId="8246" builtinId="8" hidden="1"/>
    <cellStyle name="Hyperlink" xfId="8248" builtinId="8" hidden="1"/>
    <cellStyle name="Hyperlink" xfId="8250" builtinId="8" hidden="1"/>
    <cellStyle name="Hyperlink" xfId="8252" builtinId="8" hidden="1"/>
    <cellStyle name="Hyperlink" xfId="8254" builtinId="8" hidden="1"/>
    <cellStyle name="Hyperlink" xfId="8256" builtinId="8" hidden="1"/>
    <cellStyle name="Hyperlink" xfId="8258" builtinId="8" hidden="1"/>
    <cellStyle name="Hyperlink" xfId="8260" builtinId="8" hidden="1"/>
    <cellStyle name="Hyperlink" xfId="8262" builtinId="8" hidden="1"/>
    <cellStyle name="Hyperlink" xfId="8264" builtinId="8" hidden="1"/>
    <cellStyle name="Hyperlink" xfId="8266" builtinId="8" hidden="1"/>
    <cellStyle name="Hyperlink" xfId="8268" builtinId="8" hidden="1"/>
    <cellStyle name="Hyperlink" xfId="8270" builtinId="8" hidden="1"/>
    <cellStyle name="Hyperlink" xfId="8272" builtinId="8" hidden="1"/>
    <cellStyle name="Hyperlink" xfId="8274" builtinId="8" hidden="1"/>
    <cellStyle name="Hyperlink" xfId="8276" builtinId="8" hidden="1"/>
    <cellStyle name="Hyperlink" xfId="8278" builtinId="8" hidden="1"/>
    <cellStyle name="Hyperlink" xfId="8280" builtinId="8" hidden="1"/>
    <cellStyle name="Hyperlink" xfId="8282" builtinId="8" hidden="1"/>
    <cellStyle name="Hyperlink" xfId="8284" builtinId="8" hidden="1"/>
    <cellStyle name="Hyperlink" xfId="8286" builtinId="8" hidden="1"/>
    <cellStyle name="Hyperlink" xfId="8288" builtinId="8" hidden="1"/>
    <cellStyle name="Hyperlink" xfId="8290" builtinId="8" hidden="1"/>
    <cellStyle name="Hyperlink" xfId="8292" builtinId="8" hidden="1"/>
    <cellStyle name="Hyperlink" xfId="8294" builtinId="8" hidden="1"/>
    <cellStyle name="Hyperlink" xfId="8296" builtinId="8" hidden="1"/>
    <cellStyle name="Hyperlink" xfId="8298" builtinId="8" hidden="1"/>
    <cellStyle name="Hyperlink" xfId="8300" builtinId="8" hidden="1"/>
    <cellStyle name="Hyperlink" xfId="8302" builtinId="8" hidden="1"/>
    <cellStyle name="Hyperlink" xfId="8304" builtinId="8" hidden="1"/>
    <cellStyle name="Hyperlink" xfId="8306" builtinId="8" hidden="1"/>
    <cellStyle name="Hyperlink" xfId="8308" builtinId="8" hidden="1"/>
    <cellStyle name="Hyperlink" xfId="8310" builtinId="8" hidden="1"/>
    <cellStyle name="Hyperlink" xfId="8312" builtinId="8" hidden="1"/>
    <cellStyle name="Hyperlink" xfId="8314" builtinId="8" hidden="1"/>
    <cellStyle name="Hyperlink" xfId="8316" builtinId="8" hidden="1"/>
    <cellStyle name="Hyperlink" xfId="8318" builtinId="8" hidden="1"/>
    <cellStyle name="Hyperlink" xfId="8320" builtinId="8" hidden="1"/>
    <cellStyle name="Hyperlink" xfId="8322" builtinId="8" hidden="1"/>
    <cellStyle name="Hyperlink" xfId="8324" builtinId="8" hidden="1"/>
    <cellStyle name="Hyperlink" xfId="8326" builtinId="8" hidden="1"/>
    <cellStyle name="Hyperlink" xfId="8328" builtinId="8" hidden="1"/>
    <cellStyle name="Hyperlink" xfId="8330" builtinId="8" hidden="1"/>
    <cellStyle name="Hyperlink" xfId="8332" builtinId="8" hidden="1"/>
    <cellStyle name="Hyperlink" xfId="8334" builtinId="8" hidden="1"/>
    <cellStyle name="Hyperlink" xfId="8336" builtinId="8" hidden="1"/>
    <cellStyle name="Hyperlink" xfId="8338" builtinId="8" hidden="1"/>
    <cellStyle name="Hyperlink" xfId="8340" builtinId="8" hidden="1"/>
    <cellStyle name="Hyperlink" xfId="8342" builtinId="8" hidden="1"/>
    <cellStyle name="Hyperlink" xfId="8344" builtinId="8" hidden="1"/>
    <cellStyle name="Hyperlink" xfId="8346" builtinId="8" hidden="1"/>
    <cellStyle name="Hyperlink" xfId="8348" builtinId="8" hidden="1"/>
    <cellStyle name="Hyperlink" xfId="8350" builtinId="8" hidden="1"/>
    <cellStyle name="Hyperlink" xfId="8352" builtinId="8" hidden="1"/>
    <cellStyle name="Hyperlink" xfId="8354" builtinId="8" hidden="1"/>
    <cellStyle name="Hyperlink" xfId="8356" builtinId="8" hidden="1"/>
    <cellStyle name="Hyperlink" xfId="8358" builtinId="8" hidden="1"/>
    <cellStyle name="Hyperlink" xfId="8360" builtinId="8" hidden="1"/>
    <cellStyle name="Hyperlink" xfId="8362" builtinId="8" hidden="1"/>
    <cellStyle name="Hyperlink" xfId="8364" builtinId="8" hidden="1"/>
    <cellStyle name="Hyperlink" xfId="8366" builtinId="8" hidden="1"/>
    <cellStyle name="Hyperlink" xfId="8368" builtinId="8" hidden="1"/>
    <cellStyle name="Hyperlink" xfId="8370" builtinId="8" hidden="1"/>
    <cellStyle name="Hyperlink" xfId="8372" builtinId="8" hidden="1"/>
    <cellStyle name="Hyperlink" xfId="8374" builtinId="8" hidden="1"/>
    <cellStyle name="Hyperlink" xfId="8376" builtinId="8" hidden="1"/>
    <cellStyle name="Hyperlink" xfId="8378" builtinId="8" hidden="1"/>
    <cellStyle name="Hyperlink" xfId="8380" builtinId="8" hidden="1"/>
    <cellStyle name="Hyperlink" xfId="8382" builtinId="8" hidden="1"/>
    <cellStyle name="Hyperlink" xfId="8384" builtinId="8" hidden="1"/>
    <cellStyle name="Hyperlink" xfId="8386" builtinId="8" hidden="1"/>
    <cellStyle name="Hyperlink" xfId="8388" builtinId="8" hidden="1"/>
    <cellStyle name="Hyperlink" xfId="8390" builtinId="8" hidden="1"/>
    <cellStyle name="Hyperlink" xfId="8392" builtinId="8" hidden="1"/>
    <cellStyle name="Hyperlink" xfId="8394" builtinId="8" hidden="1"/>
    <cellStyle name="Hyperlink" xfId="8396" builtinId="8" hidden="1"/>
    <cellStyle name="Hyperlink" xfId="8398" builtinId="8" hidden="1"/>
    <cellStyle name="Hyperlink" xfId="8400" builtinId="8" hidden="1"/>
    <cellStyle name="Hyperlink" xfId="8402" builtinId="8" hidden="1"/>
    <cellStyle name="Hyperlink" xfId="8404" builtinId="8" hidden="1"/>
    <cellStyle name="Hyperlink" xfId="8406" builtinId="8" hidden="1"/>
    <cellStyle name="Hyperlink" xfId="8408" builtinId="8" hidden="1"/>
    <cellStyle name="Hyperlink" xfId="8410" builtinId="8" hidden="1"/>
    <cellStyle name="Hyperlink" xfId="8412" builtinId="8" hidden="1"/>
    <cellStyle name="Hyperlink" xfId="8414" builtinId="8" hidden="1"/>
    <cellStyle name="Hyperlink" xfId="8416" builtinId="8" hidden="1"/>
    <cellStyle name="Hyperlink" xfId="8418" builtinId="8" hidden="1"/>
    <cellStyle name="Hyperlink" xfId="8420" builtinId="8" hidden="1"/>
    <cellStyle name="Hyperlink" xfId="8422" builtinId="8" hidden="1"/>
    <cellStyle name="Hyperlink" xfId="8424" builtinId="8" hidden="1"/>
    <cellStyle name="Hyperlink" xfId="8426" builtinId="8" hidden="1"/>
    <cellStyle name="Hyperlink" xfId="8428" builtinId="8" hidden="1"/>
    <cellStyle name="Hyperlink" xfId="8430" builtinId="8" hidden="1"/>
    <cellStyle name="Hyperlink" xfId="8432" builtinId="8" hidden="1"/>
    <cellStyle name="Hyperlink" xfId="8434" builtinId="8" hidden="1"/>
    <cellStyle name="Hyperlink" xfId="8436" builtinId="8" hidden="1"/>
    <cellStyle name="Hyperlink" xfId="8438" builtinId="8" hidden="1"/>
    <cellStyle name="Hyperlink" xfId="8440" builtinId="8" hidden="1"/>
    <cellStyle name="Hyperlink" xfId="8442" builtinId="8" hidden="1"/>
    <cellStyle name="Hyperlink" xfId="8444" builtinId="8" hidden="1"/>
    <cellStyle name="Hyperlink" xfId="8446" builtinId="8" hidden="1"/>
    <cellStyle name="Hyperlink" xfId="8448" builtinId="8" hidden="1"/>
    <cellStyle name="Hyperlink" xfId="8450" builtinId="8" hidden="1"/>
    <cellStyle name="Hyperlink" xfId="8452" builtinId="8" hidden="1"/>
    <cellStyle name="Hyperlink" xfId="8454" builtinId="8" hidden="1"/>
    <cellStyle name="Hyperlink" xfId="8456" builtinId="8" hidden="1"/>
    <cellStyle name="Hyperlink" xfId="8458" builtinId="8" hidden="1"/>
    <cellStyle name="Hyperlink" xfId="8460" builtinId="8" hidden="1"/>
    <cellStyle name="Hyperlink" xfId="8462" builtinId="8" hidden="1"/>
    <cellStyle name="Hyperlink" xfId="8464" builtinId="8" hidden="1"/>
    <cellStyle name="Hyperlink" xfId="8466" builtinId="8" hidden="1"/>
    <cellStyle name="Hyperlink" xfId="8468" builtinId="8" hidden="1"/>
    <cellStyle name="Hyperlink" xfId="8470" builtinId="8" hidden="1"/>
    <cellStyle name="Hyperlink" xfId="8472" builtinId="8" hidden="1"/>
    <cellStyle name="Hyperlink" xfId="8474" builtinId="8" hidden="1"/>
    <cellStyle name="Hyperlink" xfId="8476" builtinId="8" hidden="1"/>
    <cellStyle name="Hyperlink" xfId="8478" builtinId="8" hidden="1"/>
    <cellStyle name="Hyperlink" xfId="8480" builtinId="8" hidden="1"/>
    <cellStyle name="Hyperlink" xfId="8482" builtinId="8" hidden="1"/>
    <cellStyle name="Hyperlink" xfId="8484" builtinId="8" hidden="1"/>
    <cellStyle name="Hyperlink" xfId="8486" builtinId="8" hidden="1"/>
    <cellStyle name="Hyperlink" xfId="8488" builtinId="8" hidden="1"/>
    <cellStyle name="Hyperlink" xfId="8490" builtinId="8" hidden="1"/>
    <cellStyle name="Hyperlink" xfId="8492" builtinId="8" hidden="1"/>
    <cellStyle name="Hyperlink" xfId="8494" builtinId="8" hidden="1"/>
    <cellStyle name="Hyperlink" xfId="8496" builtinId="8" hidden="1"/>
    <cellStyle name="Hyperlink" xfId="8498" builtinId="8" hidden="1"/>
    <cellStyle name="Hyperlink" xfId="8500" builtinId="8" hidden="1"/>
    <cellStyle name="Hyperlink" xfId="8502" builtinId="8" hidden="1"/>
    <cellStyle name="Hyperlink" xfId="8504" builtinId="8" hidden="1"/>
    <cellStyle name="Hyperlink" xfId="8506" builtinId="8" hidden="1"/>
    <cellStyle name="Hyperlink" xfId="8508" builtinId="8" hidden="1"/>
    <cellStyle name="Hyperlink" xfId="8510" builtinId="8" hidden="1"/>
    <cellStyle name="Hyperlink" xfId="8512" builtinId="8" hidden="1"/>
    <cellStyle name="Hyperlink" xfId="8514" builtinId="8" hidden="1"/>
    <cellStyle name="Hyperlink" xfId="8516" builtinId="8" hidden="1"/>
    <cellStyle name="Hyperlink" xfId="8518" builtinId="8" hidden="1"/>
    <cellStyle name="Hyperlink" xfId="8520" builtinId="8" hidden="1"/>
    <cellStyle name="Hyperlink" xfId="8522" builtinId="8" hidden="1"/>
    <cellStyle name="Hyperlink" xfId="8524" builtinId="8" hidden="1"/>
    <cellStyle name="Hyperlink" xfId="8526" builtinId="8" hidden="1"/>
    <cellStyle name="Hyperlink" xfId="8528" builtinId="8" hidden="1"/>
    <cellStyle name="Hyperlink" xfId="8530" builtinId="8" hidden="1"/>
    <cellStyle name="Hyperlink" xfId="8532" builtinId="8" hidden="1"/>
    <cellStyle name="Hyperlink" xfId="8534" builtinId="8" hidden="1"/>
    <cellStyle name="Hyperlink" xfId="8536" builtinId="8" hidden="1"/>
    <cellStyle name="Hyperlink" xfId="8538" builtinId="8" hidden="1"/>
    <cellStyle name="Hyperlink" xfId="8540" builtinId="8" hidden="1"/>
    <cellStyle name="Hyperlink" xfId="8542" builtinId="8" hidden="1"/>
    <cellStyle name="Hyperlink" xfId="8544" builtinId="8" hidden="1"/>
    <cellStyle name="Hyperlink" xfId="8546" builtinId="8" hidden="1"/>
    <cellStyle name="Hyperlink" xfId="8548" builtinId="8" hidden="1"/>
    <cellStyle name="Hyperlink" xfId="8550" builtinId="8" hidden="1"/>
    <cellStyle name="Hyperlink" xfId="8552" builtinId="8" hidden="1"/>
    <cellStyle name="Hyperlink" xfId="8554" builtinId="8" hidden="1"/>
    <cellStyle name="Hyperlink" xfId="8556" builtinId="8" hidden="1"/>
    <cellStyle name="Hyperlink" xfId="8558" builtinId="8" hidden="1"/>
    <cellStyle name="Hyperlink" xfId="8560" builtinId="8" hidden="1"/>
    <cellStyle name="Hyperlink" xfId="8562" builtinId="8" hidden="1"/>
    <cellStyle name="Hyperlink" xfId="8564" builtinId="8" hidden="1"/>
    <cellStyle name="Hyperlink" xfId="8566" builtinId="8" hidden="1"/>
    <cellStyle name="Hyperlink" xfId="8568" builtinId="8" hidden="1"/>
    <cellStyle name="Hyperlink" xfId="8570" builtinId="8" hidden="1"/>
    <cellStyle name="Hyperlink" xfId="8572" builtinId="8" hidden="1"/>
    <cellStyle name="Hyperlink" xfId="8574" builtinId="8" hidden="1"/>
    <cellStyle name="Hyperlink" xfId="8576" builtinId="8" hidden="1"/>
    <cellStyle name="Hyperlink" xfId="8578" builtinId="8" hidden="1"/>
    <cellStyle name="Hyperlink" xfId="8580" builtinId="8" hidden="1"/>
    <cellStyle name="Hyperlink" xfId="8582" builtinId="8" hidden="1"/>
    <cellStyle name="Hyperlink" xfId="8584" builtinId="8" hidden="1"/>
    <cellStyle name="Hyperlink" xfId="8586" builtinId="8" hidden="1"/>
    <cellStyle name="Hyperlink" xfId="8588" builtinId="8" hidden="1"/>
    <cellStyle name="Hyperlink" xfId="8590" builtinId="8" hidden="1"/>
    <cellStyle name="Hyperlink" xfId="8592" builtinId="8" hidden="1"/>
    <cellStyle name="Hyperlink" xfId="8594" builtinId="8" hidden="1"/>
    <cellStyle name="Hyperlink" xfId="8596" builtinId="8" hidden="1"/>
    <cellStyle name="Hyperlink" xfId="8598" builtinId="8" hidden="1"/>
    <cellStyle name="Hyperlink" xfId="8600" builtinId="8" hidden="1"/>
    <cellStyle name="Hyperlink" xfId="8602" builtinId="8" hidden="1"/>
    <cellStyle name="Hyperlink" xfId="8604" builtinId="8" hidden="1"/>
    <cellStyle name="Hyperlink" xfId="8606" builtinId="8" hidden="1"/>
    <cellStyle name="Hyperlink" xfId="8608" builtinId="8" hidden="1"/>
    <cellStyle name="Hyperlink" xfId="8610" builtinId="8" hidden="1"/>
    <cellStyle name="Hyperlink" xfId="8612" builtinId="8" hidden="1"/>
    <cellStyle name="Hyperlink" xfId="8614" builtinId="8" hidden="1"/>
    <cellStyle name="Hyperlink" xfId="8616" builtinId="8" hidden="1"/>
    <cellStyle name="Hyperlink" xfId="8618" builtinId="8" hidden="1"/>
    <cellStyle name="Hyperlink" xfId="8620" builtinId="8" hidden="1"/>
    <cellStyle name="Hyperlink" xfId="8621" builtinId="8" hidden="1"/>
    <cellStyle name="Hyperlink" xfId="8623" builtinId="8" hidden="1"/>
    <cellStyle name="Hyperlink" xfId="8625" builtinId="8" hidden="1"/>
    <cellStyle name="Hyperlink" xfId="8627" builtinId="8" hidden="1"/>
    <cellStyle name="Hyperlink" xfId="8629" builtinId="8" hidden="1"/>
    <cellStyle name="Hyperlink" xfId="8631" builtinId="8" hidden="1"/>
    <cellStyle name="Hyperlink" xfId="8633" builtinId="8" hidden="1"/>
    <cellStyle name="Hyperlink" xfId="8635" builtinId="8" hidden="1"/>
    <cellStyle name="Hyperlink" xfId="8637" builtinId="8" hidden="1"/>
    <cellStyle name="Hyperlink" xfId="8639" builtinId="8" hidden="1"/>
    <cellStyle name="Hyperlink" xfId="8641" builtinId="8" hidden="1"/>
    <cellStyle name="Hyperlink" xfId="8643" builtinId="8" hidden="1"/>
    <cellStyle name="Hyperlink" xfId="8645" builtinId="8" hidden="1"/>
    <cellStyle name="Hyperlink" xfId="8647" builtinId="8" hidden="1"/>
    <cellStyle name="Hyperlink" xfId="8649" builtinId="8" hidden="1"/>
    <cellStyle name="Hyperlink" xfId="8651" builtinId="8" hidden="1"/>
    <cellStyle name="Hyperlink" xfId="8653" builtinId="8" hidden="1"/>
    <cellStyle name="Hyperlink" xfId="8655" builtinId="8" hidden="1"/>
    <cellStyle name="Hyperlink" xfId="8657" builtinId="8" hidden="1"/>
    <cellStyle name="Hyperlink" xfId="8659" builtinId="8" hidden="1"/>
    <cellStyle name="Hyperlink" xfId="8661" builtinId="8" hidden="1"/>
    <cellStyle name="Hyperlink" xfId="8663" builtinId="8" hidden="1"/>
    <cellStyle name="Hyperlink" xfId="8665" builtinId="8" hidden="1"/>
    <cellStyle name="Hyperlink" xfId="8667" builtinId="8" hidden="1"/>
    <cellStyle name="Hyperlink" xfId="8669" builtinId="8" hidden="1"/>
    <cellStyle name="Hyperlink" xfId="8671" builtinId="8" hidden="1"/>
    <cellStyle name="Hyperlink" xfId="8673" builtinId="8" hidden="1"/>
    <cellStyle name="Hyperlink" xfId="8675" builtinId="8" hidden="1"/>
    <cellStyle name="Hyperlink" xfId="8677" builtinId="8" hidden="1"/>
    <cellStyle name="Hyperlink" xfId="8679" builtinId="8" hidden="1"/>
    <cellStyle name="Hyperlink" xfId="8681" builtinId="8" hidden="1"/>
    <cellStyle name="Hyperlink" xfId="8683" builtinId="8" hidden="1"/>
    <cellStyle name="Hyperlink" xfId="8685" builtinId="8" hidden="1"/>
    <cellStyle name="Hyperlink" xfId="8687" builtinId="8" hidden="1"/>
    <cellStyle name="Hyperlink" xfId="8689" builtinId="8" hidden="1"/>
    <cellStyle name="Hyperlink" xfId="8691" builtinId="8" hidden="1"/>
    <cellStyle name="Hyperlink" xfId="8693" builtinId="8" hidden="1"/>
    <cellStyle name="Hyperlink" xfId="8695" builtinId="8" hidden="1"/>
    <cellStyle name="Hyperlink" xfId="8697" builtinId="8" hidden="1"/>
    <cellStyle name="Hyperlink" xfId="8699" builtinId="8" hidden="1"/>
    <cellStyle name="Hyperlink" xfId="8701" builtinId="8" hidden="1"/>
    <cellStyle name="Hyperlink" xfId="8703" builtinId="8" hidden="1"/>
    <cellStyle name="Hyperlink" xfId="8705" builtinId="8" hidden="1"/>
    <cellStyle name="Hyperlink" xfId="8707" builtinId="8" hidden="1"/>
    <cellStyle name="Hyperlink" xfId="8709" builtinId="8" hidden="1"/>
    <cellStyle name="Hyperlink" xfId="8711" builtinId="8" hidden="1"/>
    <cellStyle name="Hyperlink" xfId="8713" builtinId="8" hidden="1"/>
    <cellStyle name="Hyperlink" xfId="8715" builtinId="8" hidden="1"/>
    <cellStyle name="Hyperlink" xfId="8717" builtinId="8" hidden="1"/>
    <cellStyle name="Hyperlink" xfId="8719" builtinId="8" hidden="1"/>
    <cellStyle name="Hyperlink" xfId="8721" builtinId="8" hidden="1"/>
    <cellStyle name="Hyperlink" xfId="8723" builtinId="8" hidden="1"/>
    <cellStyle name="Hyperlink" xfId="8725" builtinId="8" hidden="1"/>
    <cellStyle name="Hyperlink" xfId="8727" builtinId="8" hidden="1"/>
    <cellStyle name="Hyperlink" xfId="8729" builtinId="8" hidden="1"/>
    <cellStyle name="Hyperlink" xfId="8731" builtinId="8" hidden="1"/>
    <cellStyle name="Hyperlink" xfId="8733" builtinId="8" hidden="1"/>
    <cellStyle name="Hyperlink" xfId="8735" builtinId="8" hidden="1"/>
    <cellStyle name="Hyperlink" xfId="8737" builtinId="8" hidden="1"/>
    <cellStyle name="Hyperlink" xfId="8739" builtinId="8" hidden="1"/>
    <cellStyle name="Hyperlink" xfId="8741" builtinId="8" hidden="1"/>
    <cellStyle name="Hyperlink" xfId="8743" builtinId="8" hidden="1"/>
    <cellStyle name="Hyperlink" xfId="8745" builtinId="8" hidden="1"/>
    <cellStyle name="Hyperlink" xfId="8747" builtinId="8" hidden="1"/>
    <cellStyle name="Hyperlink" xfId="8749" builtinId="8" hidden="1"/>
    <cellStyle name="Hyperlink" xfId="8751" builtinId="8" hidden="1"/>
    <cellStyle name="Hyperlink" xfId="8753" builtinId="8" hidden="1"/>
    <cellStyle name="Hyperlink" xfId="8755" builtinId="8" hidden="1"/>
    <cellStyle name="Hyperlink" xfId="8757" builtinId="8" hidden="1"/>
    <cellStyle name="Hyperlink" xfId="8759" builtinId="8" hidden="1"/>
    <cellStyle name="Hyperlink" xfId="8761" builtinId="8" hidden="1"/>
    <cellStyle name="Hyperlink" xfId="8763" builtinId="8" hidden="1"/>
    <cellStyle name="Hyperlink" xfId="8765" builtinId="8" hidden="1"/>
    <cellStyle name="Hyperlink" xfId="8767" builtinId="8" hidden="1"/>
    <cellStyle name="Hyperlink" xfId="8769" builtinId="8" hidden="1"/>
    <cellStyle name="Hyperlink" xfId="8771" builtinId="8" hidden="1"/>
    <cellStyle name="Hyperlink" xfId="8773" builtinId="8" hidden="1"/>
    <cellStyle name="Hyperlink" xfId="8775" builtinId="8" hidden="1"/>
    <cellStyle name="Hyperlink" xfId="8777" builtinId="8" hidden="1"/>
    <cellStyle name="Hyperlink" xfId="8779" builtinId="8" hidden="1"/>
    <cellStyle name="Hyperlink" xfId="8781" builtinId="8" hidden="1"/>
    <cellStyle name="Hyperlink" xfId="8783" builtinId="8" hidden="1"/>
    <cellStyle name="Hyperlink" xfId="8785" builtinId="8" hidden="1"/>
    <cellStyle name="Hyperlink" xfId="8787" builtinId="8" hidden="1"/>
    <cellStyle name="Hyperlink" xfId="8789" builtinId="8" hidden="1"/>
    <cellStyle name="Hyperlink" xfId="8791" builtinId="8" hidden="1"/>
    <cellStyle name="Hyperlink" xfId="8793" builtinId="8" hidden="1"/>
    <cellStyle name="Hyperlink" xfId="8795" builtinId="8" hidden="1"/>
    <cellStyle name="Hyperlink" xfId="8797" builtinId="8" hidden="1"/>
    <cellStyle name="Hyperlink" xfId="8799" builtinId="8" hidden="1"/>
    <cellStyle name="Hyperlink" xfId="8801" builtinId="8" hidden="1"/>
    <cellStyle name="Hyperlink" xfId="8803" builtinId="8" hidden="1"/>
    <cellStyle name="Hyperlink" xfId="8805" builtinId="8" hidden="1"/>
    <cellStyle name="Hyperlink" xfId="8807" builtinId="8" hidden="1"/>
    <cellStyle name="Hyperlink" xfId="8809" builtinId="8" hidden="1"/>
    <cellStyle name="Hyperlink" xfId="8811" builtinId="8" hidden="1"/>
    <cellStyle name="Hyperlink" xfId="8813" builtinId="8" hidden="1"/>
    <cellStyle name="Hyperlink" xfId="8815" builtinId="8" hidden="1"/>
    <cellStyle name="Hyperlink" xfId="8817" builtinId="8" hidden="1"/>
    <cellStyle name="Hyperlink" xfId="8819" builtinId="8" hidden="1"/>
    <cellStyle name="Hyperlink" xfId="8821" builtinId="8" hidden="1"/>
    <cellStyle name="Hyperlink" xfId="8823" builtinId="8" hidden="1"/>
    <cellStyle name="Hyperlink" xfId="8825" builtinId="8" hidden="1"/>
    <cellStyle name="Hyperlink" xfId="8827" builtinId="8" hidden="1"/>
    <cellStyle name="Hyperlink" xfId="8829" builtinId="8" hidden="1"/>
    <cellStyle name="Hyperlink" xfId="8831" builtinId="8" hidden="1"/>
    <cellStyle name="Hyperlink" xfId="8833" builtinId="8" hidden="1"/>
    <cellStyle name="Hyperlink" xfId="8835" builtinId="8" hidden="1"/>
    <cellStyle name="Hyperlink" xfId="8837" builtinId="8" hidden="1"/>
    <cellStyle name="Hyperlink" xfId="8839" builtinId="8" hidden="1"/>
    <cellStyle name="Hyperlink" xfId="8841" builtinId="8" hidden="1"/>
    <cellStyle name="Hyperlink" xfId="8843" builtinId="8" hidden="1"/>
    <cellStyle name="Hyperlink" xfId="8845" builtinId="8" hidden="1"/>
    <cellStyle name="Hyperlink" xfId="8847" builtinId="8" hidden="1"/>
    <cellStyle name="Hyperlink" xfId="8849" builtinId="8" hidden="1"/>
    <cellStyle name="Hyperlink" xfId="8851" builtinId="8" hidden="1"/>
    <cellStyle name="Hyperlink" xfId="8853" builtinId="8" hidden="1"/>
    <cellStyle name="Hyperlink" xfId="8855" builtinId="8" hidden="1"/>
    <cellStyle name="Hyperlink" xfId="8857" builtinId="8" hidden="1"/>
    <cellStyle name="Hyperlink" xfId="8859" builtinId="8" hidden="1"/>
    <cellStyle name="Hyperlink" xfId="8861" builtinId="8" hidden="1"/>
    <cellStyle name="Hyperlink" xfId="8863" builtinId="8" hidden="1"/>
    <cellStyle name="Hyperlink" xfId="8865" builtinId="8" hidden="1"/>
    <cellStyle name="Hyperlink" xfId="8867" builtinId="8" hidden="1"/>
    <cellStyle name="Hyperlink" xfId="8869" builtinId="8" hidden="1"/>
    <cellStyle name="Hyperlink" xfId="8871" builtinId="8" hidden="1"/>
    <cellStyle name="Hyperlink" xfId="8873" builtinId="8" hidden="1"/>
    <cellStyle name="Hyperlink" xfId="8875" builtinId="8" hidden="1"/>
    <cellStyle name="Hyperlink" xfId="8877" builtinId="8" hidden="1"/>
    <cellStyle name="Hyperlink" xfId="8879" builtinId="8" hidden="1"/>
    <cellStyle name="Hyperlink" xfId="8881" builtinId="8" hidden="1"/>
    <cellStyle name="Hyperlink" xfId="8883" builtinId="8" hidden="1"/>
    <cellStyle name="Hyperlink" xfId="8885" builtinId="8" hidden="1"/>
    <cellStyle name="Hyperlink" xfId="8887" builtinId="8" hidden="1"/>
    <cellStyle name="Hyperlink" xfId="8889" builtinId="8" hidden="1"/>
    <cellStyle name="Hyperlink" xfId="8891" builtinId="8" hidden="1"/>
    <cellStyle name="Hyperlink" xfId="8893" builtinId="8" hidden="1"/>
    <cellStyle name="Hyperlink" xfId="8895" builtinId="8" hidden="1"/>
    <cellStyle name="Hyperlink" xfId="8897" builtinId="8" hidden="1"/>
    <cellStyle name="Hyperlink" xfId="8899" builtinId="8" hidden="1"/>
    <cellStyle name="Hyperlink" xfId="8901" builtinId="8" hidden="1"/>
    <cellStyle name="Hyperlink" xfId="8903" builtinId="8" hidden="1"/>
    <cellStyle name="Hyperlink" xfId="8905" builtinId="8" hidden="1"/>
    <cellStyle name="Hyperlink" xfId="8907" builtinId="8" hidden="1"/>
    <cellStyle name="Hyperlink" xfId="8909" builtinId="8" hidden="1"/>
    <cellStyle name="Hyperlink" xfId="8911" builtinId="8" hidden="1"/>
    <cellStyle name="Hyperlink" xfId="8913" builtinId="8" hidden="1"/>
    <cellStyle name="Hyperlink" xfId="8915" builtinId="8" hidden="1"/>
    <cellStyle name="Hyperlink" xfId="8917" builtinId="8" hidden="1"/>
    <cellStyle name="Hyperlink" xfId="8919" builtinId="8" hidden="1"/>
    <cellStyle name="Hyperlink" xfId="8921" builtinId="8" hidden="1"/>
    <cellStyle name="Hyperlink" xfId="8923" builtinId="8" hidden="1"/>
    <cellStyle name="Hyperlink" xfId="8925" builtinId="8" hidden="1"/>
    <cellStyle name="Hyperlink" xfId="8927" builtinId="8" hidden="1"/>
    <cellStyle name="Hyperlink" xfId="8929" builtinId="8" hidden="1"/>
    <cellStyle name="Hyperlink" xfId="8931" builtinId="8" hidden="1"/>
    <cellStyle name="Hyperlink" xfId="8933" builtinId="8" hidden="1"/>
    <cellStyle name="Hyperlink" xfId="8935" builtinId="8" hidden="1"/>
    <cellStyle name="Hyperlink" xfId="8937" builtinId="8" hidden="1"/>
    <cellStyle name="Hyperlink" xfId="8939" builtinId="8" hidden="1"/>
    <cellStyle name="Hyperlink" xfId="8941" builtinId="8" hidden="1"/>
    <cellStyle name="Hyperlink" xfId="8943" builtinId="8" hidden="1"/>
    <cellStyle name="Hyperlink" xfId="8945" builtinId="8" hidden="1"/>
    <cellStyle name="Hyperlink" xfId="8947" builtinId="8" hidden="1"/>
    <cellStyle name="Hyperlink" xfId="8949" builtinId="8" hidden="1"/>
    <cellStyle name="Hyperlink" xfId="8951" builtinId="8" hidden="1"/>
    <cellStyle name="Hyperlink" xfId="8953" builtinId="8" hidden="1"/>
    <cellStyle name="Hyperlink" xfId="8955" builtinId="8" hidden="1"/>
    <cellStyle name="Hyperlink" xfId="8957" builtinId="8" hidden="1"/>
    <cellStyle name="Hyperlink" xfId="8959" builtinId="8" hidden="1"/>
    <cellStyle name="Hyperlink" xfId="8961" builtinId="8" hidden="1"/>
    <cellStyle name="Hyperlink" xfId="8963" builtinId="8" hidden="1"/>
    <cellStyle name="Hyperlink" xfId="8965" builtinId="8" hidden="1"/>
    <cellStyle name="Hyperlink" xfId="8967" builtinId="8" hidden="1"/>
    <cellStyle name="Hyperlink" xfId="8969" builtinId="8" hidden="1"/>
    <cellStyle name="Hyperlink" xfId="8971" builtinId="8" hidden="1"/>
    <cellStyle name="Hyperlink" xfId="8973" builtinId="8" hidden="1"/>
    <cellStyle name="Hyperlink" xfId="8975" builtinId="8" hidden="1"/>
    <cellStyle name="Hyperlink" xfId="8977" builtinId="8" hidden="1"/>
    <cellStyle name="Hyperlink" xfId="8979" builtinId="8" hidden="1"/>
    <cellStyle name="Hyperlink" xfId="8981" builtinId="8" hidden="1"/>
    <cellStyle name="Hyperlink" xfId="8983" builtinId="8" hidden="1"/>
    <cellStyle name="Hyperlink" xfId="8985" builtinId="8" hidden="1"/>
    <cellStyle name="Hyperlink" xfId="8987" builtinId="8" hidden="1"/>
    <cellStyle name="Hyperlink" xfId="8989" builtinId="8" hidden="1"/>
    <cellStyle name="Hyperlink" xfId="8991" builtinId="8" hidden="1"/>
    <cellStyle name="Hyperlink" xfId="8993" builtinId="8" hidden="1"/>
    <cellStyle name="Hyperlink" xfId="8995" builtinId="8" hidden="1"/>
    <cellStyle name="Hyperlink" xfId="8997" builtinId="8" hidden="1"/>
    <cellStyle name="Hyperlink" xfId="8999" builtinId="8" hidden="1"/>
    <cellStyle name="Hyperlink" xfId="9001" builtinId="8" hidden="1"/>
    <cellStyle name="Hyperlink" xfId="9003" builtinId="8" hidden="1"/>
    <cellStyle name="Hyperlink" xfId="9005" builtinId="8" hidden="1"/>
    <cellStyle name="Hyperlink" xfId="9007" builtinId="8" hidden="1"/>
    <cellStyle name="Hyperlink" xfId="9009" builtinId="8" hidden="1"/>
    <cellStyle name="Hyperlink" xfId="9011" builtinId="8" hidden="1"/>
    <cellStyle name="Hyperlink" xfId="9013" builtinId="8" hidden="1"/>
    <cellStyle name="Hyperlink" xfId="9015" builtinId="8" hidden="1"/>
    <cellStyle name="Hyperlink" xfId="9017" builtinId="8" hidden="1"/>
    <cellStyle name="Hyperlink" xfId="9019" builtinId="8" hidden="1"/>
    <cellStyle name="Hyperlink" xfId="9021" builtinId="8" hidden="1"/>
    <cellStyle name="Hyperlink" xfId="9023" builtinId="8" hidden="1"/>
    <cellStyle name="Hyperlink" xfId="9025" builtinId="8" hidden="1"/>
    <cellStyle name="Hyperlink" xfId="9027" builtinId="8" hidden="1"/>
    <cellStyle name="Hyperlink" xfId="9029" builtinId="8" hidden="1"/>
    <cellStyle name="Hyperlink" xfId="9031" builtinId="8" hidden="1"/>
    <cellStyle name="Hyperlink" xfId="9033" builtinId="8" hidden="1"/>
    <cellStyle name="Hyperlink" xfId="9035" builtinId="8" hidden="1"/>
    <cellStyle name="Hyperlink" xfId="9037" builtinId="8" hidden="1"/>
    <cellStyle name="Hyperlink" xfId="9039" builtinId="8" hidden="1"/>
    <cellStyle name="Hyperlink" xfId="9041" builtinId="8" hidden="1"/>
    <cellStyle name="Hyperlink" xfId="9043" builtinId="8" hidden="1"/>
    <cellStyle name="Hyperlink" xfId="9045" builtinId="8" hidden="1"/>
    <cellStyle name="Hyperlink" xfId="9047" builtinId="8" hidden="1"/>
    <cellStyle name="Hyperlink" xfId="9049" builtinId="8" hidden="1"/>
    <cellStyle name="Hyperlink" xfId="9051" builtinId="8" hidden="1"/>
    <cellStyle name="Hyperlink" xfId="9053" builtinId="8" hidden="1"/>
    <cellStyle name="Hyperlink" xfId="9055" builtinId="8" hidden="1"/>
    <cellStyle name="Hyperlink" xfId="9057" builtinId="8" hidden="1"/>
    <cellStyle name="Hyperlink" xfId="9059" builtinId="8" hidden="1"/>
    <cellStyle name="Hyperlink" xfId="9061" builtinId="8" hidden="1"/>
    <cellStyle name="Hyperlink" xfId="9063" builtinId="8" hidden="1"/>
    <cellStyle name="Hyperlink" xfId="9065" builtinId="8" hidden="1"/>
    <cellStyle name="Hyperlink" xfId="9067" builtinId="8" hidden="1"/>
    <cellStyle name="Hyperlink" xfId="9069" builtinId="8" hidden="1"/>
    <cellStyle name="Hyperlink" xfId="9071" builtinId="8" hidden="1"/>
    <cellStyle name="Hyperlink" xfId="9073" builtinId="8" hidden="1"/>
    <cellStyle name="Hyperlink" xfId="9075" builtinId="8" hidden="1"/>
    <cellStyle name="Hyperlink" xfId="9077" builtinId="8" hidden="1"/>
    <cellStyle name="Hyperlink" xfId="9079" builtinId="8" hidden="1"/>
    <cellStyle name="Hyperlink" xfId="9081" builtinId="8" hidden="1"/>
    <cellStyle name="Hyperlink" xfId="9083" builtinId="8" hidden="1"/>
    <cellStyle name="Hyperlink" xfId="9085" builtinId="8" hidden="1"/>
    <cellStyle name="Hyperlink" xfId="9087" builtinId="8" hidden="1"/>
    <cellStyle name="Hyperlink" xfId="9089" builtinId="8" hidden="1"/>
    <cellStyle name="Hyperlink" xfId="9091" builtinId="8" hidden="1"/>
    <cellStyle name="Hyperlink" xfId="9093" builtinId="8" hidden="1"/>
    <cellStyle name="Hyperlink" xfId="9095" builtinId="8" hidden="1"/>
    <cellStyle name="Hyperlink" xfId="9097" builtinId="8" hidden="1"/>
    <cellStyle name="Hyperlink" xfId="9099" builtinId="8" hidden="1"/>
    <cellStyle name="Hyperlink" xfId="9101" builtinId="8" hidden="1"/>
    <cellStyle name="Hyperlink" xfId="9103" builtinId="8" hidden="1"/>
    <cellStyle name="Hyperlink" xfId="9105" builtinId="8" hidden="1"/>
    <cellStyle name="Hyperlink" xfId="9107" builtinId="8" hidden="1"/>
    <cellStyle name="Hyperlink" xfId="9109" builtinId="8" hidden="1"/>
    <cellStyle name="Hyperlink" xfId="9111" builtinId="8" hidden="1"/>
    <cellStyle name="Hyperlink" xfId="9113" builtinId="8" hidden="1"/>
    <cellStyle name="Hyperlink" xfId="9115" builtinId="8" hidden="1"/>
    <cellStyle name="Hyperlink" xfId="9117" builtinId="8" hidden="1"/>
    <cellStyle name="Hyperlink" xfId="9119" builtinId="8" hidden="1"/>
    <cellStyle name="Hyperlink" xfId="9121" builtinId="8" hidden="1"/>
    <cellStyle name="Hyperlink" xfId="9123" builtinId="8" hidden="1"/>
    <cellStyle name="Hyperlink" xfId="9125" builtinId="8" hidden="1"/>
    <cellStyle name="Hyperlink" xfId="9127" builtinId="8" hidden="1"/>
    <cellStyle name="Hyperlink" xfId="9129" builtinId="8" hidden="1"/>
    <cellStyle name="Hyperlink" xfId="9131" builtinId="8" hidden="1"/>
    <cellStyle name="Hyperlink" xfId="9133" builtinId="8" hidden="1"/>
    <cellStyle name="Hyperlink" xfId="9135" builtinId="8" hidden="1"/>
    <cellStyle name="Hyperlink" xfId="9137" builtinId="8" hidden="1"/>
    <cellStyle name="Hyperlink" xfId="9139" builtinId="8" hidden="1"/>
    <cellStyle name="Hyperlink" xfId="9141" builtinId="8" hidden="1"/>
    <cellStyle name="Hyperlink" xfId="9143" builtinId="8" hidden="1"/>
    <cellStyle name="Hyperlink" xfId="9145" builtinId="8" hidden="1"/>
    <cellStyle name="Hyperlink" xfId="9147" builtinId="8" hidden="1"/>
    <cellStyle name="Hyperlink" xfId="9149" builtinId="8" hidden="1"/>
    <cellStyle name="Hyperlink" xfId="9151" builtinId="8" hidden="1"/>
    <cellStyle name="Hyperlink" xfId="9153" builtinId="8" hidden="1"/>
    <cellStyle name="Hyperlink" xfId="9155" builtinId="8" hidden="1"/>
    <cellStyle name="Hyperlink" xfId="9157" builtinId="8" hidden="1"/>
    <cellStyle name="Hyperlink" xfId="9159" builtinId="8" hidden="1"/>
    <cellStyle name="Hyperlink" xfId="9161" builtinId="8" hidden="1"/>
    <cellStyle name="Hyperlink" xfId="9163" builtinId="8" hidden="1"/>
    <cellStyle name="Hyperlink" xfId="9165" builtinId="8" hidden="1"/>
    <cellStyle name="Hyperlink" xfId="9167" builtinId="8" hidden="1"/>
    <cellStyle name="Hyperlink" xfId="9169" builtinId="8" hidden="1"/>
    <cellStyle name="Hyperlink" xfId="9171" builtinId="8" hidden="1"/>
    <cellStyle name="Hyperlink" xfId="9173" builtinId="8" hidden="1"/>
    <cellStyle name="Hyperlink" xfId="9175" builtinId="8" hidden="1"/>
    <cellStyle name="Hyperlink" xfId="9177" builtinId="8" hidden="1"/>
    <cellStyle name="Hyperlink" xfId="9179" builtinId="8" hidden="1"/>
    <cellStyle name="Hyperlink" xfId="9181" builtinId="8" hidden="1"/>
    <cellStyle name="Hyperlink" xfId="9183" builtinId="8" hidden="1"/>
    <cellStyle name="Hyperlink" xfId="9185" builtinId="8" hidden="1"/>
    <cellStyle name="Hyperlink" xfId="9187" builtinId="8" hidden="1"/>
    <cellStyle name="Hyperlink" xfId="9189" builtinId="8" hidden="1"/>
    <cellStyle name="Hyperlink" xfId="9191" builtinId="8" hidden="1"/>
    <cellStyle name="Hyperlink" xfId="9193" builtinId="8" hidden="1"/>
    <cellStyle name="Hyperlink" xfId="9195" builtinId="8" hidden="1"/>
    <cellStyle name="Hyperlink" xfId="9197" builtinId="8" hidden="1"/>
    <cellStyle name="Hyperlink" xfId="9199" builtinId="8" hidden="1"/>
    <cellStyle name="Hyperlink" xfId="9201" builtinId="8" hidden="1"/>
    <cellStyle name="Hyperlink" xfId="9203" builtinId="8" hidden="1"/>
    <cellStyle name="Hyperlink" xfId="9205" builtinId="8" hidden="1"/>
    <cellStyle name="Hyperlink" xfId="9207" builtinId="8" hidden="1"/>
    <cellStyle name="Hyperlink" xfId="9209" builtinId="8" hidden="1"/>
    <cellStyle name="Hyperlink" xfId="9211" builtinId="8" hidden="1"/>
    <cellStyle name="Hyperlink" xfId="9213" builtinId="8" hidden="1"/>
    <cellStyle name="Hyperlink" xfId="9215" builtinId="8" hidden="1"/>
    <cellStyle name="Hyperlink" xfId="9217" builtinId="8" hidden="1"/>
    <cellStyle name="Hyperlink" xfId="9219" builtinId="8" hidden="1"/>
    <cellStyle name="Hyperlink" xfId="9221" builtinId="8" hidden="1"/>
    <cellStyle name="Hyperlink" xfId="9223" builtinId="8" hidden="1"/>
    <cellStyle name="Hyperlink" xfId="9225" builtinId="8" hidden="1"/>
    <cellStyle name="Hyperlink" xfId="9227" builtinId="8" hidden="1"/>
    <cellStyle name="Hyperlink" xfId="9229" builtinId="8" hidden="1"/>
    <cellStyle name="Hyperlink" xfId="9231" builtinId="8" hidden="1"/>
    <cellStyle name="Hyperlink" xfId="9233" builtinId="8" hidden="1"/>
    <cellStyle name="Hyperlink" xfId="9235" builtinId="8" hidden="1"/>
    <cellStyle name="Hyperlink" xfId="9237" builtinId="8" hidden="1"/>
    <cellStyle name="Hyperlink" xfId="9239" builtinId="8" hidden="1"/>
    <cellStyle name="Hyperlink" xfId="9241" builtinId="8" hidden="1"/>
    <cellStyle name="Hyperlink" xfId="9243" builtinId="8" hidden="1"/>
    <cellStyle name="Hyperlink" xfId="9245" builtinId="8" hidden="1"/>
    <cellStyle name="Hyperlink" xfId="9247" builtinId="8" hidden="1"/>
    <cellStyle name="Hyperlink" xfId="9249" builtinId="8" hidden="1"/>
    <cellStyle name="Hyperlink" xfId="9251" builtinId="8" hidden="1"/>
    <cellStyle name="Hyperlink" xfId="9253" builtinId="8" hidden="1"/>
    <cellStyle name="Hyperlink" xfId="9255" builtinId="8" hidden="1"/>
    <cellStyle name="Hyperlink" xfId="9257" builtinId="8" hidden="1"/>
    <cellStyle name="Hyperlink" xfId="9259" builtinId="8" hidden="1"/>
    <cellStyle name="Hyperlink" xfId="9261" builtinId="8" hidden="1"/>
    <cellStyle name="Hyperlink" xfId="9263" builtinId="8" hidden="1"/>
    <cellStyle name="Hyperlink" xfId="9265" builtinId="8" hidden="1"/>
    <cellStyle name="Hyperlink" xfId="9267" builtinId="8" hidden="1"/>
    <cellStyle name="Hyperlink" xfId="9269" builtinId="8" hidden="1"/>
    <cellStyle name="Hyperlink" xfId="9271" builtinId="8" hidden="1"/>
    <cellStyle name="Hyperlink" xfId="9273" builtinId="8" hidden="1"/>
    <cellStyle name="Hyperlink" xfId="9275" builtinId="8" hidden="1"/>
    <cellStyle name="Hyperlink" xfId="9277" builtinId="8" hidden="1"/>
    <cellStyle name="Hyperlink" xfId="9279" builtinId="8" hidden="1"/>
    <cellStyle name="Hyperlink" xfId="9281" builtinId="8" hidden="1"/>
    <cellStyle name="Hyperlink" xfId="9283" builtinId="8" hidden="1"/>
    <cellStyle name="Hyperlink" xfId="9285" builtinId="8" hidden="1"/>
    <cellStyle name="Hyperlink" xfId="9287" builtinId="8" hidden="1"/>
    <cellStyle name="Hyperlink" xfId="9289" builtinId="8" hidden="1"/>
    <cellStyle name="Hyperlink" xfId="9291" builtinId="8" hidden="1"/>
    <cellStyle name="Hyperlink" xfId="9293" builtinId="8" hidden="1"/>
    <cellStyle name="Hyperlink" xfId="9295" builtinId="8" hidden="1"/>
    <cellStyle name="Hyperlink" xfId="9297" builtinId="8" hidden="1"/>
    <cellStyle name="Hyperlink" xfId="9299" builtinId="8" hidden="1"/>
    <cellStyle name="Hyperlink" xfId="9301" builtinId="8" hidden="1"/>
    <cellStyle name="Hyperlink" xfId="9303" builtinId="8" hidden="1"/>
    <cellStyle name="Hyperlink" xfId="9305" builtinId="8" hidden="1"/>
    <cellStyle name="Hyperlink" xfId="9307" builtinId="8" hidden="1"/>
    <cellStyle name="Hyperlink" xfId="9309" builtinId="8" hidden="1"/>
    <cellStyle name="Hyperlink" xfId="9311" builtinId="8" hidden="1"/>
    <cellStyle name="Hyperlink" xfId="9313" builtinId="8" hidden="1"/>
    <cellStyle name="Hyperlink" xfId="9315" builtinId="8" hidden="1"/>
    <cellStyle name="Hyperlink" xfId="9317" builtinId="8" hidden="1"/>
    <cellStyle name="Hyperlink" xfId="9319" builtinId="8" hidden="1"/>
    <cellStyle name="Hyperlink" xfId="9321" builtinId="8" hidden="1"/>
    <cellStyle name="Hyperlink" xfId="9323" builtinId="8" hidden="1"/>
    <cellStyle name="Hyperlink" xfId="9325" builtinId="8" hidden="1"/>
    <cellStyle name="Hyperlink" xfId="9327" builtinId="8" hidden="1"/>
    <cellStyle name="Hyperlink" xfId="9329" builtinId="8" hidden="1"/>
    <cellStyle name="Hyperlink" xfId="9331" builtinId="8" hidden="1"/>
    <cellStyle name="Hyperlink" xfId="9333" builtinId="8" hidden="1"/>
    <cellStyle name="Hyperlink" xfId="9335" builtinId="8" hidden="1"/>
    <cellStyle name="Hyperlink" xfId="9337" builtinId="8" hidden="1"/>
    <cellStyle name="Hyperlink" xfId="9339" builtinId="8" hidden="1"/>
    <cellStyle name="Hyperlink" xfId="9341" builtinId="8" hidden="1"/>
    <cellStyle name="Hyperlink" xfId="9343" builtinId="8" hidden="1"/>
    <cellStyle name="Hyperlink" xfId="9345" builtinId="8" hidden="1"/>
    <cellStyle name="Hyperlink" xfId="9347" builtinId="8" hidden="1"/>
    <cellStyle name="Hyperlink" xfId="9349" builtinId="8" hidden="1"/>
    <cellStyle name="Hyperlink" xfId="9351" builtinId="8" hidden="1"/>
    <cellStyle name="Hyperlink" xfId="9353" builtinId="8" hidden="1"/>
    <cellStyle name="Hyperlink" xfId="9355" builtinId="8" hidden="1"/>
    <cellStyle name="Hyperlink" xfId="9357" builtinId="8" hidden="1"/>
    <cellStyle name="Hyperlink" xfId="9359" builtinId="8" hidden="1"/>
    <cellStyle name="Hyperlink" xfId="9361" builtinId="8" hidden="1"/>
    <cellStyle name="Hyperlink" xfId="9363" builtinId="8" hidden="1"/>
    <cellStyle name="Hyperlink" xfId="9365" builtinId="8" hidden="1"/>
    <cellStyle name="Hyperlink" xfId="9367" builtinId="8" hidden="1"/>
    <cellStyle name="Hyperlink" xfId="9369" builtinId="8" hidden="1"/>
    <cellStyle name="Hyperlink" xfId="9371" builtinId="8" hidden="1"/>
    <cellStyle name="Hyperlink" xfId="9373" builtinId="8" hidden="1"/>
    <cellStyle name="Hyperlink" xfId="9375" builtinId="8" hidden="1"/>
    <cellStyle name="Hyperlink" xfId="9377" builtinId="8" hidden="1"/>
    <cellStyle name="Hyperlink" xfId="9379" builtinId="8" hidden="1"/>
    <cellStyle name="Hyperlink" xfId="9381" builtinId="8" hidden="1"/>
    <cellStyle name="Hyperlink" xfId="9383" builtinId="8" hidden="1"/>
    <cellStyle name="Hyperlink" xfId="9385" builtinId="8" hidden="1"/>
    <cellStyle name="Hyperlink" xfId="9387" builtinId="8" hidden="1"/>
    <cellStyle name="Hyperlink" xfId="9389" builtinId="8" hidden="1"/>
    <cellStyle name="Hyperlink" xfId="9391" builtinId="8" hidden="1"/>
    <cellStyle name="Hyperlink" xfId="9393" builtinId="8" hidden="1"/>
    <cellStyle name="Hyperlink" xfId="9395" builtinId="8" hidden="1"/>
    <cellStyle name="Hyperlink" xfId="9397" builtinId="8" hidden="1"/>
    <cellStyle name="Hyperlink" xfId="9399" builtinId="8" hidden="1"/>
    <cellStyle name="Hyperlink" xfId="9401" builtinId="8" hidden="1"/>
    <cellStyle name="Hyperlink" xfId="9403" builtinId="8" hidden="1"/>
    <cellStyle name="Hyperlink" xfId="9405" builtinId="8" hidden="1"/>
    <cellStyle name="Hyperlink" xfId="9407" builtinId="8" hidden="1"/>
    <cellStyle name="Hyperlink" xfId="9409" builtinId="8" hidden="1"/>
    <cellStyle name="Hyperlink" xfId="9411" builtinId="8" hidden="1"/>
    <cellStyle name="Hyperlink" xfId="9413" builtinId="8" hidden="1"/>
    <cellStyle name="Hyperlink" xfId="9415" builtinId="8" hidden="1"/>
    <cellStyle name="Hyperlink" xfId="9417" builtinId="8" hidden="1"/>
    <cellStyle name="Hyperlink" xfId="9419" builtinId="8" hidden="1"/>
    <cellStyle name="Hyperlink" xfId="9421" builtinId="8" hidden="1"/>
    <cellStyle name="Hyperlink" xfId="9423" builtinId="8" hidden="1"/>
    <cellStyle name="Hyperlink" xfId="9425" builtinId="8" hidden="1"/>
    <cellStyle name="Hyperlink" xfId="9427" builtinId="8" hidden="1"/>
    <cellStyle name="Hyperlink" xfId="9429" builtinId="8" hidden="1"/>
    <cellStyle name="Hyperlink" xfId="9431" builtinId="8" hidden="1"/>
    <cellStyle name="Hyperlink" xfId="9433" builtinId="8" hidden="1"/>
    <cellStyle name="Hyperlink" xfId="9435" builtinId="8" hidden="1"/>
    <cellStyle name="Hyperlink" xfId="9437" builtinId="8" hidden="1"/>
    <cellStyle name="Hyperlink" xfId="9439" builtinId="8" hidden="1"/>
    <cellStyle name="Hyperlink" xfId="9441" builtinId="8" hidden="1"/>
    <cellStyle name="Hyperlink" xfId="9443" builtinId="8" hidden="1"/>
    <cellStyle name="Hyperlink" xfId="9445" builtinId="8" hidden="1"/>
    <cellStyle name="Hyperlink" xfId="9447" builtinId="8" hidden="1"/>
    <cellStyle name="Hyperlink" xfId="9449" builtinId="8" hidden="1"/>
    <cellStyle name="Hyperlink" xfId="9451" builtinId="8" hidden="1"/>
    <cellStyle name="Hyperlink" xfId="9453" builtinId="8" hidden="1"/>
    <cellStyle name="Hyperlink" xfId="9455" builtinId="8" hidden="1"/>
    <cellStyle name="Hyperlink" xfId="9457" builtinId="8" hidden="1"/>
    <cellStyle name="Hyperlink" xfId="9459" builtinId="8" hidden="1"/>
    <cellStyle name="Hyperlink" xfId="9461" builtinId="8" hidden="1"/>
    <cellStyle name="Hyperlink" xfId="9463" builtinId="8" hidden="1"/>
    <cellStyle name="Hyperlink" xfId="9465" builtinId="8" hidden="1"/>
    <cellStyle name="Hyperlink" xfId="9467" builtinId="8" hidden="1"/>
    <cellStyle name="Hyperlink" xfId="9469" builtinId="8" hidden="1"/>
    <cellStyle name="Hyperlink" xfId="9471" builtinId="8" hidden="1"/>
    <cellStyle name="Hyperlink" xfId="9473" builtinId="8" hidden="1"/>
    <cellStyle name="Hyperlink" xfId="9475" builtinId="8" hidden="1"/>
    <cellStyle name="Hyperlink" xfId="9477" builtinId="8" hidden="1"/>
    <cellStyle name="Hyperlink" xfId="9479" builtinId="8" hidden="1"/>
    <cellStyle name="Hyperlink" xfId="9481" builtinId="8" hidden="1"/>
    <cellStyle name="Hyperlink" xfId="9483" builtinId="8" hidden="1"/>
    <cellStyle name="Hyperlink" xfId="9485" builtinId="8" hidden="1"/>
    <cellStyle name="Hyperlink" xfId="9487" builtinId="8" hidden="1"/>
    <cellStyle name="Hyperlink" xfId="9489" builtinId="8" hidden="1"/>
    <cellStyle name="Hyperlink" xfId="9491" builtinId="8" hidden="1"/>
    <cellStyle name="Hyperlink" xfId="9493" builtinId="8" hidden="1"/>
    <cellStyle name="Hyperlink" xfId="9495" builtinId="8" hidden="1"/>
    <cellStyle name="Hyperlink" xfId="9497" builtinId="8" hidden="1"/>
    <cellStyle name="Hyperlink" xfId="9499" builtinId="8" hidden="1"/>
    <cellStyle name="Hyperlink" xfId="9501" builtinId="8" hidden="1"/>
    <cellStyle name="Hyperlink" xfId="9503" builtinId="8" hidden="1"/>
    <cellStyle name="Hyperlink" xfId="9505" builtinId="8" hidden="1"/>
    <cellStyle name="Hyperlink" xfId="9507" builtinId="8" hidden="1"/>
    <cellStyle name="Hyperlink" xfId="9509" builtinId="8" hidden="1"/>
    <cellStyle name="Hyperlink" xfId="9511" builtinId="8" hidden="1"/>
    <cellStyle name="Hyperlink" xfId="9513" builtinId="8" hidden="1"/>
    <cellStyle name="Hyperlink" xfId="9515" builtinId="8" hidden="1"/>
    <cellStyle name="Hyperlink" xfId="9517" builtinId="8" hidden="1"/>
    <cellStyle name="Hyperlink" xfId="9519" builtinId="8" hidden="1"/>
    <cellStyle name="Hyperlink" xfId="9521" builtinId="8" hidden="1"/>
    <cellStyle name="Hyperlink" xfId="9523" builtinId="8" hidden="1"/>
    <cellStyle name="Hyperlink" xfId="9525" builtinId="8" hidden="1"/>
    <cellStyle name="Hyperlink" xfId="9527" builtinId="8" hidden="1"/>
    <cellStyle name="Hyperlink" xfId="9529" builtinId="8" hidden="1"/>
    <cellStyle name="Hyperlink" xfId="9531" builtinId="8" hidden="1"/>
    <cellStyle name="Hyperlink" xfId="9533" builtinId="8" hidden="1"/>
    <cellStyle name="Hyperlink" xfId="9535" builtinId="8" hidden="1"/>
    <cellStyle name="Hyperlink" xfId="9537" builtinId="8" hidden="1"/>
    <cellStyle name="Hyperlink" xfId="9539" builtinId="8" hidden="1"/>
    <cellStyle name="Hyperlink" xfId="9541" builtinId="8" hidden="1"/>
    <cellStyle name="Hyperlink" xfId="9543" builtinId="8" hidden="1"/>
    <cellStyle name="Hyperlink" xfId="9545" builtinId="8" hidden="1"/>
    <cellStyle name="Hyperlink" xfId="9547" builtinId="8" hidden="1"/>
    <cellStyle name="Hyperlink" xfId="9549" builtinId="8" hidden="1"/>
    <cellStyle name="Hyperlink" xfId="9551" builtinId="8" hidden="1"/>
    <cellStyle name="Hyperlink" xfId="9553" builtinId="8" hidden="1"/>
    <cellStyle name="Hyperlink" xfId="9555" builtinId="8" hidden="1"/>
    <cellStyle name="Hyperlink" xfId="9557" builtinId="8" hidden="1"/>
    <cellStyle name="Hyperlink" xfId="9559" builtinId="8" hidden="1"/>
    <cellStyle name="Hyperlink" xfId="9561" builtinId="8" hidden="1"/>
    <cellStyle name="Hyperlink" xfId="9563" builtinId="8" hidden="1"/>
    <cellStyle name="Hyperlink" xfId="9565" builtinId="8" hidden="1"/>
    <cellStyle name="Hyperlink" xfId="9567" builtinId="8" hidden="1"/>
    <cellStyle name="Hyperlink" xfId="9569" builtinId="8" hidden="1"/>
    <cellStyle name="Hyperlink" xfId="9571" builtinId="8" hidden="1"/>
    <cellStyle name="Hyperlink" xfId="9573" builtinId="8" hidden="1"/>
    <cellStyle name="Hyperlink" xfId="9575" builtinId="8" hidden="1"/>
    <cellStyle name="Hyperlink" xfId="9577" builtinId="8" hidden="1"/>
    <cellStyle name="Hyperlink" xfId="9579" builtinId="8" hidden="1"/>
    <cellStyle name="Hyperlink" xfId="9581" builtinId="8" hidden="1"/>
    <cellStyle name="Hyperlink" xfId="9583" builtinId="8" hidden="1"/>
    <cellStyle name="Hyperlink" xfId="9585" builtinId="8" hidden="1"/>
    <cellStyle name="Hyperlink" xfId="9587" builtinId="8" hidden="1"/>
    <cellStyle name="Hyperlink" xfId="9589" builtinId="8" hidden="1"/>
    <cellStyle name="Hyperlink" xfId="9591" builtinId="8" hidden="1"/>
    <cellStyle name="Hyperlink" xfId="9593" builtinId="8" hidden="1"/>
    <cellStyle name="Hyperlink" xfId="9595" builtinId="8" hidden="1"/>
    <cellStyle name="Hyperlink" xfId="9597" builtinId="8" hidden="1"/>
    <cellStyle name="Hyperlink" xfId="9599" builtinId="8" hidden="1"/>
    <cellStyle name="Hyperlink" xfId="9601" builtinId="8" hidden="1"/>
    <cellStyle name="Hyperlink" xfId="9603" builtinId="8" hidden="1"/>
    <cellStyle name="Hyperlink" xfId="9605" builtinId="8" hidden="1"/>
    <cellStyle name="Hyperlink" xfId="9607" builtinId="8" hidden="1"/>
    <cellStyle name="Hyperlink" xfId="9609" builtinId="8" hidden="1"/>
    <cellStyle name="Hyperlink" xfId="9611" builtinId="8" hidden="1"/>
    <cellStyle name="Hyperlink" xfId="9613" builtinId="8" hidden="1"/>
    <cellStyle name="Hyperlink" xfId="9615" builtinId="8" hidden="1"/>
    <cellStyle name="Hyperlink" xfId="9617" builtinId="8" hidden="1"/>
    <cellStyle name="Hyperlink" xfId="9619" builtinId="8" hidden="1"/>
    <cellStyle name="Hyperlink" xfId="9621" builtinId="8" hidden="1"/>
    <cellStyle name="Hyperlink" xfId="9623" builtinId="8" hidden="1"/>
    <cellStyle name="Hyperlink" xfId="9625" builtinId="8" hidden="1"/>
    <cellStyle name="Hyperlink" xfId="9627" builtinId="8" hidden="1"/>
    <cellStyle name="Hyperlink" xfId="9629" builtinId="8" hidden="1"/>
    <cellStyle name="Hyperlink" xfId="9631" builtinId="8" hidden="1"/>
    <cellStyle name="Hyperlink" xfId="9633" builtinId="8" hidden="1"/>
    <cellStyle name="Hyperlink" xfId="9635" builtinId="8" hidden="1"/>
    <cellStyle name="Hyperlink" xfId="9637" builtinId="8" hidden="1"/>
    <cellStyle name="Hyperlink" xfId="9639" builtinId="8" hidden="1"/>
    <cellStyle name="Hyperlink" xfId="9641" builtinId="8" hidden="1"/>
    <cellStyle name="Hyperlink" xfId="9643" builtinId="8" hidden="1"/>
    <cellStyle name="Hyperlink" xfId="9645" builtinId="8" hidden="1"/>
    <cellStyle name="Hyperlink" xfId="9647" builtinId="8" hidden="1"/>
    <cellStyle name="Hyperlink" xfId="9649" builtinId="8" hidden="1"/>
    <cellStyle name="Hyperlink" xfId="9651" builtinId="8" hidden="1"/>
    <cellStyle name="Hyperlink" xfId="9653" builtinId="8" hidden="1"/>
    <cellStyle name="Hyperlink" xfId="9655" builtinId="8" hidden="1"/>
    <cellStyle name="Hyperlink" xfId="9657" builtinId="8" hidden="1"/>
    <cellStyle name="Hyperlink" xfId="9659" builtinId="8" hidden="1"/>
    <cellStyle name="Hyperlink" xfId="9661" builtinId="8" hidden="1"/>
    <cellStyle name="Hyperlink" xfId="9663" builtinId="8" hidden="1"/>
    <cellStyle name="Hyperlink" xfId="9665" builtinId="8" hidden="1"/>
    <cellStyle name="Hyperlink" xfId="9667" builtinId="8" hidden="1"/>
    <cellStyle name="Hyperlink" xfId="9669" builtinId="8" hidden="1"/>
    <cellStyle name="Hyperlink" xfId="9671" builtinId="8" hidden="1"/>
    <cellStyle name="Hyperlink" xfId="9673" builtinId="8" hidden="1"/>
    <cellStyle name="Hyperlink" xfId="9675" builtinId="8" hidden="1"/>
    <cellStyle name="Hyperlink" xfId="9677" builtinId="8" hidden="1"/>
    <cellStyle name="Hyperlink" xfId="9679" builtinId="8" hidden="1"/>
    <cellStyle name="Hyperlink" xfId="9681" builtinId="8" hidden="1"/>
    <cellStyle name="Hyperlink" xfId="9683" builtinId="8" hidden="1"/>
    <cellStyle name="Hyperlink" xfId="9685" builtinId="8" hidden="1"/>
    <cellStyle name="Hyperlink" xfId="9687" builtinId="8" hidden="1"/>
    <cellStyle name="Hyperlink" xfId="9689" builtinId="8" hidden="1"/>
    <cellStyle name="Hyperlink" xfId="9691" builtinId="8" hidden="1"/>
    <cellStyle name="Hyperlink" xfId="9693" builtinId="8" hidden="1"/>
    <cellStyle name="Hyperlink" xfId="9695" builtinId="8" hidden="1"/>
    <cellStyle name="Hyperlink" xfId="9697" builtinId="8" hidden="1"/>
    <cellStyle name="Hyperlink" xfId="9699" builtinId="8" hidden="1"/>
    <cellStyle name="Hyperlink" xfId="9701" builtinId="8" hidden="1"/>
    <cellStyle name="Hyperlink" xfId="9703" builtinId="8" hidden="1"/>
    <cellStyle name="Hyperlink" xfId="9705" builtinId="8" hidden="1"/>
    <cellStyle name="Hyperlink" xfId="9707" builtinId="8" hidden="1"/>
    <cellStyle name="Hyperlink" xfId="9709" builtinId="8" hidden="1"/>
    <cellStyle name="Hyperlink" xfId="9711" builtinId="8" hidden="1"/>
    <cellStyle name="Hyperlink" xfId="9713" builtinId="8" hidden="1"/>
    <cellStyle name="Hyperlink" xfId="9715" builtinId="8" hidden="1"/>
    <cellStyle name="Hyperlink" xfId="9717" builtinId="8" hidden="1"/>
    <cellStyle name="Hyperlink" xfId="9719" builtinId="8" hidden="1"/>
    <cellStyle name="Hyperlink" xfId="9721" builtinId="8" hidden="1"/>
    <cellStyle name="Hyperlink" xfId="9723" builtinId="8" hidden="1"/>
    <cellStyle name="Hyperlink" xfId="9725" builtinId="8" hidden="1"/>
    <cellStyle name="Hyperlink" xfId="9727" builtinId="8" hidden="1"/>
    <cellStyle name="Hyperlink" xfId="9729" builtinId="8" hidden="1"/>
    <cellStyle name="Hyperlink" xfId="9731" builtinId="8" hidden="1"/>
    <cellStyle name="Hyperlink" xfId="9733" builtinId="8" hidden="1"/>
    <cellStyle name="Hyperlink" xfId="9735" builtinId="8" hidden="1"/>
    <cellStyle name="Hyperlink" xfId="9737" builtinId="8" hidden="1"/>
    <cellStyle name="Hyperlink" xfId="9739" builtinId="8" hidden="1"/>
    <cellStyle name="Hyperlink" xfId="9741" builtinId="8" hidden="1"/>
    <cellStyle name="Hyperlink" xfId="9743" builtinId="8" hidden="1"/>
    <cellStyle name="Hyperlink" xfId="9745" builtinId="8" hidden="1"/>
    <cellStyle name="Hyperlink" xfId="9747" builtinId="8" hidden="1"/>
    <cellStyle name="Hyperlink" xfId="9749" builtinId="8" hidden="1"/>
    <cellStyle name="Hyperlink" xfId="9751" builtinId="8" hidden="1"/>
    <cellStyle name="Hyperlink" xfId="9753" builtinId="8" hidden="1"/>
    <cellStyle name="Hyperlink" xfId="9755" builtinId="8" hidden="1"/>
    <cellStyle name="Hyperlink" xfId="9757" builtinId="8" hidden="1"/>
    <cellStyle name="Hyperlink" xfId="9759" builtinId="8" hidden="1"/>
    <cellStyle name="Hyperlink" xfId="9761" builtinId="8" hidden="1"/>
    <cellStyle name="Hyperlink" xfId="9763" builtinId="8" hidden="1"/>
    <cellStyle name="Hyperlink" xfId="9765" builtinId="8" hidden="1"/>
    <cellStyle name="Hyperlink" xfId="9767" builtinId="8" hidden="1"/>
    <cellStyle name="Hyperlink" xfId="9769" builtinId="8" hidden="1"/>
    <cellStyle name="Hyperlink" xfId="9771" builtinId="8" hidden="1"/>
    <cellStyle name="Hyperlink" xfId="9773" builtinId="8" hidden="1"/>
    <cellStyle name="Hyperlink" xfId="9775" builtinId="8" hidden="1"/>
    <cellStyle name="Hyperlink" xfId="9777" builtinId="8" hidden="1"/>
    <cellStyle name="Hyperlink" xfId="9779" builtinId="8" hidden="1"/>
    <cellStyle name="Hyperlink" xfId="9781" builtinId="8" hidden="1"/>
    <cellStyle name="Hyperlink" xfId="9783" builtinId="8" hidden="1"/>
    <cellStyle name="Hyperlink" xfId="9785" builtinId="8" hidden="1"/>
    <cellStyle name="Hyperlink" xfId="9787" builtinId="8" hidden="1"/>
    <cellStyle name="Hyperlink" xfId="9789" builtinId="8" hidden="1"/>
    <cellStyle name="Hyperlink" xfId="9791" builtinId="8" hidden="1"/>
    <cellStyle name="Hyperlink" xfId="9793" builtinId="8" hidden="1"/>
    <cellStyle name="Hyperlink" xfId="9795" builtinId="8" hidden="1"/>
    <cellStyle name="Hyperlink" xfId="9797" builtinId="8" hidden="1"/>
    <cellStyle name="Hyperlink" xfId="9799" builtinId="8" hidden="1"/>
    <cellStyle name="Hyperlink" xfId="9801" builtinId="8" hidden="1"/>
    <cellStyle name="Hyperlink" xfId="9803" builtinId="8" hidden="1"/>
    <cellStyle name="Hyperlink" xfId="9805" builtinId="8" hidden="1"/>
    <cellStyle name="Hyperlink" xfId="9807" builtinId="8" hidden="1"/>
    <cellStyle name="Hyperlink" xfId="9809" builtinId="8" hidden="1"/>
    <cellStyle name="Hyperlink" xfId="9811" builtinId="8" hidden="1"/>
    <cellStyle name="Hyperlink" xfId="9813" builtinId="8" hidden="1"/>
    <cellStyle name="Hyperlink" xfId="9815" builtinId="8" hidden="1"/>
    <cellStyle name="Hyperlink" xfId="9817" builtinId="8" hidden="1"/>
    <cellStyle name="Hyperlink" xfId="9819" builtinId="8" hidden="1"/>
    <cellStyle name="Hyperlink" xfId="9821" builtinId="8" hidden="1"/>
    <cellStyle name="Hyperlink" xfId="9823" builtinId="8" hidden="1"/>
    <cellStyle name="Hyperlink" xfId="9825" builtinId="8" hidden="1"/>
    <cellStyle name="Hyperlink" xfId="9827" builtinId="8" hidden="1"/>
    <cellStyle name="Hyperlink" xfId="9829" builtinId="8" hidden="1"/>
    <cellStyle name="Hyperlink" xfId="9831" builtinId="8" hidden="1"/>
    <cellStyle name="Hyperlink" xfId="9833" builtinId="8" hidden="1"/>
    <cellStyle name="Hyperlink" xfId="9835" builtinId="8" hidden="1"/>
    <cellStyle name="Hyperlink" xfId="9837" builtinId="8" hidden="1"/>
    <cellStyle name="Hyperlink" xfId="9839" builtinId="8" hidden="1"/>
    <cellStyle name="Hyperlink" xfId="9841" builtinId="8" hidden="1"/>
    <cellStyle name="Hyperlink" xfId="9843" builtinId="8" hidden="1"/>
    <cellStyle name="Hyperlink" xfId="9845" builtinId="8" hidden="1"/>
    <cellStyle name="Hyperlink" xfId="9847" builtinId="8" hidden="1"/>
    <cellStyle name="Hyperlink" xfId="9849" builtinId="8" hidden="1"/>
    <cellStyle name="Hyperlink" xfId="9850" builtinId="8" hidden="1"/>
    <cellStyle name="Hyperlink" xfId="9852" builtinId="8" hidden="1"/>
    <cellStyle name="Hyperlink" xfId="9854" builtinId="8" hidden="1"/>
    <cellStyle name="Hyperlink" xfId="9856" builtinId="8" hidden="1"/>
    <cellStyle name="Hyperlink" xfId="9858" builtinId="8" hidden="1"/>
    <cellStyle name="Hyperlink" xfId="9860" builtinId="8" hidden="1"/>
    <cellStyle name="Hyperlink" xfId="9862" builtinId="8" hidden="1"/>
    <cellStyle name="Hyperlink" xfId="9864" builtinId="8" hidden="1"/>
    <cellStyle name="Hyperlink" xfId="9866" builtinId="8" hidden="1"/>
    <cellStyle name="Hyperlink" xfId="9868" builtinId="8" hidden="1"/>
    <cellStyle name="Hyperlink" xfId="9870" builtinId="8" hidden="1"/>
    <cellStyle name="Hyperlink" xfId="9872" builtinId="8" hidden="1"/>
    <cellStyle name="Hyperlink" xfId="9874" builtinId="8" hidden="1"/>
    <cellStyle name="Hyperlink" xfId="9876" builtinId="8" hidden="1"/>
    <cellStyle name="Hyperlink" xfId="9878" builtinId="8" hidden="1"/>
    <cellStyle name="Hyperlink" xfId="9880" builtinId="8" hidden="1"/>
    <cellStyle name="Hyperlink" xfId="9882" builtinId="8" hidden="1"/>
    <cellStyle name="Hyperlink" xfId="9884" builtinId="8" hidden="1"/>
    <cellStyle name="Hyperlink" xfId="9886" builtinId="8" hidden="1"/>
    <cellStyle name="Hyperlink" xfId="9888" builtinId="8" hidden="1"/>
    <cellStyle name="Hyperlink" xfId="9890" builtinId="8" hidden="1"/>
    <cellStyle name="Hyperlink" xfId="9892" builtinId="8" hidden="1"/>
    <cellStyle name="Hyperlink" xfId="9894" builtinId="8" hidden="1"/>
    <cellStyle name="Hyperlink" xfId="9896" builtinId="8" hidden="1"/>
    <cellStyle name="Hyperlink" xfId="9898" builtinId="8" hidden="1"/>
    <cellStyle name="Hyperlink" xfId="9900" builtinId="8" hidden="1"/>
    <cellStyle name="Hyperlink" xfId="9902" builtinId="8" hidden="1"/>
    <cellStyle name="Hyperlink" xfId="9904" builtinId="8" hidden="1"/>
    <cellStyle name="Hyperlink" xfId="9906" builtinId="8" hidden="1"/>
    <cellStyle name="Hyperlink" xfId="9908" builtinId="8" hidden="1"/>
    <cellStyle name="Hyperlink" xfId="9910" builtinId="8" hidden="1"/>
    <cellStyle name="Hyperlink" xfId="9912" builtinId="8" hidden="1"/>
    <cellStyle name="Hyperlink" xfId="9914" builtinId="8" hidden="1"/>
    <cellStyle name="Hyperlink" xfId="9916" builtinId="8" hidden="1"/>
    <cellStyle name="Hyperlink" xfId="9918" builtinId="8" hidden="1"/>
    <cellStyle name="Hyperlink" xfId="9920" builtinId="8" hidden="1"/>
    <cellStyle name="Hyperlink" xfId="9922" builtinId="8" hidden="1"/>
    <cellStyle name="Hyperlink" xfId="9924" builtinId="8" hidden="1"/>
    <cellStyle name="Hyperlink" xfId="9926" builtinId="8" hidden="1"/>
    <cellStyle name="Hyperlink" xfId="9928" builtinId="8" hidden="1"/>
    <cellStyle name="Hyperlink" xfId="9930" builtinId="8" hidden="1"/>
    <cellStyle name="Hyperlink" xfId="9932" builtinId="8" hidden="1"/>
    <cellStyle name="Hyperlink" xfId="9934" builtinId="8" hidden="1"/>
    <cellStyle name="Hyperlink" xfId="9936" builtinId="8" hidden="1"/>
    <cellStyle name="Hyperlink" xfId="9938" builtinId="8" hidden="1"/>
    <cellStyle name="Hyperlink" xfId="9940" builtinId="8" hidden="1"/>
    <cellStyle name="Hyperlink" xfId="9942" builtinId="8" hidden="1"/>
    <cellStyle name="Hyperlink" xfId="9944" builtinId="8" hidden="1"/>
    <cellStyle name="Hyperlink" xfId="9946" builtinId="8" hidden="1"/>
    <cellStyle name="Hyperlink" xfId="9948" builtinId="8" hidden="1"/>
    <cellStyle name="Hyperlink" xfId="9950" builtinId="8" hidden="1"/>
    <cellStyle name="Hyperlink" xfId="9952" builtinId="8" hidden="1"/>
    <cellStyle name="Hyperlink" xfId="9954" builtinId="8" hidden="1"/>
    <cellStyle name="Hyperlink" xfId="9956" builtinId="8" hidden="1"/>
    <cellStyle name="Hyperlink" xfId="9958" builtinId="8" hidden="1"/>
    <cellStyle name="Hyperlink" xfId="9960" builtinId="8" hidden="1"/>
    <cellStyle name="Hyperlink" xfId="9962" builtinId="8" hidden="1"/>
    <cellStyle name="Hyperlink" xfId="9964" builtinId="8" hidden="1"/>
    <cellStyle name="Hyperlink" xfId="9966" builtinId="8" hidden="1"/>
    <cellStyle name="Hyperlink" xfId="9968" builtinId="8" hidden="1"/>
    <cellStyle name="Hyperlink" xfId="9970" builtinId="8" hidden="1"/>
    <cellStyle name="Hyperlink" xfId="9972" builtinId="8" hidden="1"/>
    <cellStyle name="Hyperlink" xfId="9974" builtinId="8" hidden="1"/>
    <cellStyle name="Hyperlink" xfId="9976" builtinId="8" hidden="1"/>
    <cellStyle name="Hyperlink" xfId="9978" builtinId="8" hidden="1"/>
    <cellStyle name="Hyperlink" xfId="9980" builtinId="8" hidden="1"/>
    <cellStyle name="Hyperlink" xfId="9982" builtinId="8" hidden="1"/>
    <cellStyle name="Hyperlink" xfId="9984" builtinId="8" hidden="1"/>
    <cellStyle name="Hyperlink" xfId="9986" builtinId="8" hidden="1"/>
    <cellStyle name="Hyperlink" xfId="9988" builtinId="8" hidden="1"/>
    <cellStyle name="Hyperlink" xfId="9990" builtinId="8" hidden="1"/>
    <cellStyle name="Hyperlink" xfId="9992" builtinId="8" hidden="1"/>
    <cellStyle name="Hyperlink" xfId="9994" builtinId="8" hidden="1"/>
    <cellStyle name="Hyperlink" xfId="9996" builtinId="8" hidden="1"/>
    <cellStyle name="Hyperlink" xfId="9998" builtinId="8" hidden="1"/>
    <cellStyle name="Hyperlink" xfId="10000" builtinId="8" hidden="1"/>
    <cellStyle name="Hyperlink" xfId="10002" builtinId="8" hidden="1"/>
    <cellStyle name="Hyperlink" xfId="10004" builtinId="8" hidden="1"/>
    <cellStyle name="Hyperlink" xfId="10006" builtinId="8" hidden="1"/>
    <cellStyle name="Hyperlink" xfId="10008" builtinId="8" hidden="1"/>
    <cellStyle name="Hyperlink" xfId="10010" builtinId="8" hidden="1"/>
    <cellStyle name="Hyperlink" xfId="10012" builtinId="8" hidden="1"/>
    <cellStyle name="Hyperlink" xfId="10014" builtinId="8" hidden="1"/>
    <cellStyle name="Hyperlink" xfId="10016" builtinId="8" hidden="1"/>
    <cellStyle name="Hyperlink" xfId="10018" builtinId="8" hidden="1"/>
    <cellStyle name="Hyperlink" xfId="10020" builtinId="8" hidden="1"/>
    <cellStyle name="Hyperlink" xfId="10022" builtinId="8" hidden="1"/>
    <cellStyle name="Hyperlink" xfId="10024" builtinId="8" hidden="1"/>
    <cellStyle name="Hyperlink" xfId="10026" builtinId="8" hidden="1"/>
    <cellStyle name="Hyperlink" xfId="10028" builtinId="8" hidden="1"/>
    <cellStyle name="Hyperlink" xfId="10030" builtinId="8" hidden="1"/>
    <cellStyle name="Hyperlink" xfId="10032" builtinId="8" hidden="1"/>
    <cellStyle name="Hyperlink" xfId="10034" builtinId="8" hidden="1"/>
    <cellStyle name="Hyperlink" xfId="10036" builtinId="8" hidden="1"/>
    <cellStyle name="Hyperlink" xfId="10038" builtinId="8" hidden="1"/>
    <cellStyle name="Hyperlink" xfId="10040" builtinId="8" hidden="1"/>
    <cellStyle name="Hyperlink" xfId="10042" builtinId="8" hidden="1"/>
    <cellStyle name="Hyperlink" xfId="10044" builtinId="8" hidden="1"/>
    <cellStyle name="Hyperlink" xfId="10046" builtinId="8" hidden="1"/>
    <cellStyle name="Hyperlink" xfId="10048" builtinId="8" hidden="1"/>
    <cellStyle name="Hyperlink" xfId="10050" builtinId="8" hidden="1"/>
    <cellStyle name="Hyperlink" xfId="10052" builtinId="8" hidden="1"/>
    <cellStyle name="Hyperlink" xfId="10054" builtinId="8" hidden="1"/>
    <cellStyle name="Hyperlink" xfId="10056" builtinId="8" hidden="1"/>
    <cellStyle name="Hyperlink" xfId="10058" builtinId="8" hidden="1"/>
    <cellStyle name="Hyperlink" xfId="10060" builtinId="8" hidden="1"/>
    <cellStyle name="Hyperlink" xfId="10062" builtinId="8" hidden="1"/>
    <cellStyle name="Hyperlink" xfId="10064" builtinId="8" hidden="1"/>
    <cellStyle name="Hyperlink" xfId="10066" builtinId="8" hidden="1"/>
    <cellStyle name="Hyperlink" xfId="10068" builtinId="8" hidden="1"/>
    <cellStyle name="Hyperlink" xfId="10070" builtinId="8" hidden="1"/>
    <cellStyle name="Hyperlink" xfId="10072" builtinId="8" hidden="1"/>
    <cellStyle name="Hyperlink" xfId="10074" builtinId="8" hidden="1"/>
    <cellStyle name="Hyperlink" xfId="10076" builtinId="8" hidden="1"/>
    <cellStyle name="Hyperlink" xfId="10078" builtinId="8" hidden="1"/>
    <cellStyle name="Hyperlink" xfId="10080" builtinId="8" hidden="1"/>
    <cellStyle name="Hyperlink" xfId="10082" builtinId="8" hidden="1"/>
    <cellStyle name="Hyperlink" xfId="10084" builtinId="8" hidden="1"/>
    <cellStyle name="Hyperlink" xfId="10086" builtinId="8" hidden="1"/>
    <cellStyle name="Hyperlink" xfId="10088" builtinId="8" hidden="1"/>
    <cellStyle name="Hyperlink" xfId="10090" builtinId="8" hidden="1"/>
    <cellStyle name="Hyperlink" xfId="10092" builtinId="8" hidden="1"/>
    <cellStyle name="Hyperlink" xfId="10094" builtinId="8" hidden="1"/>
    <cellStyle name="Hyperlink" xfId="10096" builtinId="8" hidden="1"/>
    <cellStyle name="Hyperlink" xfId="10098" builtinId="8" hidden="1"/>
    <cellStyle name="Hyperlink" xfId="10100" builtinId="8" hidden="1"/>
    <cellStyle name="Hyperlink" xfId="10102" builtinId="8" hidden="1"/>
    <cellStyle name="Hyperlink" xfId="10104" builtinId="8" hidden="1"/>
    <cellStyle name="Hyperlink" xfId="10106" builtinId="8" hidden="1"/>
    <cellStyle name="Hyperlink" xfId="10108" builtinId="8" hidden="1"/>
    <cellStyle name="Hyperlink" xfId="10110" builtinId="8" hidden="1"/>
    <cellStyle name="Hyperlink" xfId="10112" builtinId="8" hidden="1"/>
    <cellStyle name="Hyperlink" xfId="10114" builtinId="8" hidden="1"/>
    <cellStyle name="Hyperlink" xfId="10116" builtinId="8" hidden="1"/>
    <cellStyle name="Hyperlink" xfId="10118" builtinId="8" hidden="1"/>
    <cellStyle name="Hyperlink" xfId="10120" builtinId="8" hidden="1"/>
    <cellStyle name="Hyperlink" xfId="10122" builtinId="8" hidden="1"/>
    <cellStyle name="Hyperlink" xfId="10124" builtinId="8" hidden="1"/>
    <cellStyle name="Hyperlink" xfId="10126" builtinId="8" hidden="1"/>
    <cellStyle name="Hyperlink" xfId="10128" builtinId="8" hidden="1"/>
    <cellStyle name="Hyperlink" xfId="10130" builtinId="8" hidden="1"/>
    <cellStyle name="Hyperlink" xfId="10132" builtinId="8" hidden="1"/>
    <cellStyle name="Hyperlink" xfId="10134" builtinId="8" hidden="1"/>
    <cellStyle name="Hyperlink" xfId="10136" builtinId="8" hidden="1"/>
    <cellStyle name="Hyperlink" xfId="10138" builtinId="8" hidden="1"/>
    <cellStyle name="Hyperlink" xfId="10140" builtinId="8" hidden="1"/>
    <cellStyle name="Hyperlink" xfId="10142" builtinId="8" hidden="1"/>
    <cellStyle name="Hyperlink" xfId="10144" builtinId="8" hidden="1"/>
    <cellStyle name="Hyperlink" xfId="10146" builtinId="8" hidden="1"/>
    <cellStyle name="Hyperlink" xfId="10148" builtinId="8" hidden="1"/>
    <cellStyle name="Hyperlink" xfId="10150" builtinId="8" hidden="1"/>
    <cellStyle name="Hyperlink" xfId="10152" builtinId="8" hidden="1"/>
    <cellStyle name="Hyperlink" xfId="10154" builtinId="8" hidden="1"/>
    <cellStyle name="Hyperlink" xfId="10156" builtinId="8" hidden="1"/>
    <cellStyle name="Hyperlink" xfId="10158" builtinId="8" hidden="1"/>
    <cellStyle name="Hyperlink" xfId="10160" builtinId="8" hidden="1"/>
    <cellStyle name="Hyperlink" xfId="10162" builtinId="8" hidden="1"/>
    <cellStyle name="Hyperlink" xfId="10164" builtinId="8" hidden="1"/>
    <cellStyle name="Hyperlink" xfId="10166" builtinId="8" hidden="1"/>
    <cellStyle name="Hyperlink" xfId="10168" builtinId="8" hidden="1"/>
    <cellStyle name="Hyperlink" xfId="10170" builtinId="8" hidden="1"/>
    <cellStyle name="Hyperlink" xfId="10172" builtinId="8" hidden="1"/>
    <cellStyle name="Hyperlink" xfId="10174" builtinId="8" hidden="1"/>
    <cellStyle name="Hyperlink" xfId="10176" builtinId="8" hidden="1"/>
    <cellStyle name="Hyperlink" xfId="10178" builtinId="8" hidden="1"/>
    <cellStyle name="Hyperlink" xfId="10180" builtinId="8" hidden="1"/>
    <cellStyle name="Hyperlink" xfId="10182" builtinId="8" hidden="1"/>
    <cellStyle name="Hyperlink" xfId="10184" builtinId="8" hidden="1"/>
    <cellStyle name="Hyperlink" xfId="10186" builtinId="8" hidden="1"/>
    <cellStyle name="Hyperlink" xfId="10188" builtinId="8" hidden="1"/>
    <cellStyle name="Hyperlink" xfId="10190" builtinId="8" hidden="1"/>
    <cellStyle name="Hyperlink" xfId="10192" builtinId="8" hidden="1"/>
    <cellStyle name="Hyperlink" xfId="10194" builtinId="8" hidden="1"/>
    <cellStyle name="Hyperlink" xfId="10196" builtinId="8" hidden="1"/>
    <cellStyle name="Hyperlink" xfId="10198" builtinId="8" hidden="1"/>
    <cellStyle name="Hyperlink" xfId="10200" builtinId="8" hidden="1"/>
    <cellStyle name="Hyperlink" xfId="10202" builtinId="8" hidden="1"/>
    <cellStyle name="Hyperlink" xfId="10204" builtinId="8" hidden="1"/>
    <cellStyle name="Hyperlink" xfId="10206" builtinId="8" hidden="1"/>
    <cellStyle name="Hyperlink" xfId="10208" builtinId="8" hidden="1"/>
    <cellStyle name="Hyperlink" xfId="10210" builtinId="8" hidden="1"/>
    <cellStyle name="Hyperlink" xfId="10212" builtinId="8" hidden="1"/>
    <cellStyle name="Hyperlink" xfId="10214" builtinId="8" hidden="1"/>
    <cellStyle name="Hyperlink" xfId="10216" builtinId="8" hidden="1"/>
    <cellStyle name="Hyperlink" xfId="10218" builtinId="8" hidden="1"/>
    <cellStyle name="Hyperlink" xfId="10220" builtinId="8" hidden="1"/>
    <cellStyle name="Hyperlink" xfId="10222" builtinId="8" hidden="1"/>
    <cellStyle name="Hyperlink" xfId="10224" builtinId="8" hidden="1"/>
    <cellStyle name="Hyperlink" xfId="10226" builtinId="8" hidden="1"/>
    <cellStyle name="Hyperlink" xfId="10228" builtinId="8" hidden="1"/>
    <cellStyle name="Hyperlink" xfId="10230" builtinId="8" hidden="1"/>
    <cellStyle name="Hyperlink" xfId="10232" builtinId="8" hidden="1"/>
    <cellStyle name="Hyperlink" xfId="10234" builtinId="8" hidden="1"/>
    <cellStyle name="Hyperlink" xfId="10236" builtinId="8" hidden="1"/>
    <cellStyle name="Hyperlink" xfId="10238" builtinId="8" hidden="1"/>
    <cellStyle name="Hyperlink" xfId="10240" builtinId="8" hidden="1"/>
    <cellStyle name="Hyperlink" xfId="10242" builtinId="8" hidden="1"/>
    <cellStyle name="Hyperlink" xfId="10244" builtinId="8" hidden="1"/>
    <cellStyle name="Hyperlink" xfId="10246" builtinId="8" hidden="1"/>
    <cellStyle name="Hyperlink" xfId="10248" builtinId="8" hidden="1"/>
    <cellStyle name="Hyperlink" xfId="10250" builtinId="8" hidden="1"/>
    <cellStyle name="Hyperlink" xfId="10252" builtinId="8" hidden="1"/>
    <cellStyle name="Hyperlink" xfId="10254" builtinId="8" hidden="1"/>
    <cellStyle name="Hyperlink" xfId="10256" builtinId="8" hidden="1"/>
    <cellStyle name="Hyperlink" xfId="10258" builtinId="8" hidden="1"/>
    <cellStyle name="Hyperlink" xfId="10260" builtinId="8" hidden="1"/>
    <cellStyle name="Hyperlink" xfId="10262" builtinId="8" hidden="1"/>
    <cellStyle name="Hyperlink" xfId="10264" builtinId="8" hidden="1"/>
    <cellStyle name="Hyperlink" xfId="10266" builtinId="8" hidden="1"/>
    <cellStyle name="Hyperlink" xfId="10268" builtinId="8" hidden="1"/>
    <cellStyle name="Hyperlink" xfId="10270" builtinId="8" hidden="1"/>
    <cellStyle name="Hyperlink" xfId="10272" builtinId="8" hidden="1"/>
    <cellStyle name="Hyperlink" xfId="10274" builtinId="8" hidden="1"/>
    <cellStyle name="Hyperlink" xfId="10276" builtinId="8" hidden="1"/>
    <cellStyle name="Hyperlink" xfId="10278" builtinId="8" hidden="1"/>
    <cellStyle name="Hyperlink" xfId="10280" builtinId="8" hidden="1"/>
    <cellStyle name="Hyperlink" xfId="10282" builtinId="8" hidden="1"/>
    <cellStyle name="Hyperlink" xfId="10284" builtinId="8" hidden="1"/>
    <cellStyle name="Hyperlink" xfId="10286" builtinId="8" hidden="1"/>
    <cellStyle name="Hyperlink" xfId="10288" builtinId="8" hidden="1"/>
    <cellStyle name="Hyperlink" xfId="10290" builtinId="8" hidden="1"/>
    <cellStyle name="Hyperlink" xfId="10292" builtinId="8" hidden="1"/>
    <cellStyle name="Hyperlink" xfId="10294" builtinId="8" hidden="1"/>
    <cellStyle name="Hyperlink" xfId="10296" builtinId="8" hidden="1"/>
    <cellStyle name="Hyperlink" xfId="10298" builtinId="8" hidden="1"/>
    <cellStyle name="Hyperlink" xfId="10300" builtinId="8" hidden="1"/>
    <cellStyle name="Hyperlink" xfId="10302" builtinId="8" hidden="1"/>
    <cellStyle name="Hyperlink" xfId="10304" builtinId="8" hidden="1"/>
    <cellStyle name="Hyperlink" xfId="10306" builtinId="8" hidden="1"/>
    <cellStyle name="Hyperlink" xfId="10308" builtinId="8" hidden="1"/>
    <cellStyle name="Hyperlink" xfId="10310" builtinId="8" hidden="1"/>
    <cellStyle name="Hyperlink" xfId="10312" builtinId="8" hidden="1"/>
    <cellStyle name="Hyperlink" xfId="10314" builtinId="8" hidden="1"/>
    <cellStyle name="Hyperlink" xfId="10316" builtinId="8" hidden="1"/>
    <cellStyle name="Hyperlink" xfId="10318" builtinId="8" hidden="1"/>
    <cellStyle name="Hyperlink" xfId="10320" builtinId="8" hidden="1"/>
    <cellStyle name="Hyperlink" xfId="10322" builtinId="8" hidden="1"/>
    <cellStyle name="Hyperlink" xfId="10324" builtinId="8" hidden="1"/>
    <cellStyle name="Hyperlink" xfId="10326" builtinId="8" hidden="1"/>
    <cellStyle name="Hyperlink" xfId="10328" builtinId="8" hidden="1"/>
    <cellStyle name="Hyperlink" xfId="10330" builtinId="8" hidden="1"/>
    <cellStyle name="Hyperlink" xfId="10332" builtinId="8" hidden="1"/>
    <cellStyle name="Hyperlink" xfId="10334" builtinId="8" hidden="1"/>
    <cellStyle name="Hyperlink" xfId="10336" builtinId="8" hidden="1"/>
    <cellStyle name="Hyperlink" xfId="10338" builtinId="8" hidden="1"/>
    <cellStyle name="Hyperlink" xfId="10340" builtinId="8" hidden="1"/>
    <cellStyle name="Hyperlink" xfId="10342" builtinId="8" hidden="1"/>
    <cellStyle name="Hyperlink" xfId="10344" builtinId="8" hidden="1"/>
    <cellStyle name="Hyperlink" xfId="10346" builtinId="8" hidden="1"/>
    <cellStyle name="Hyperlink" xfId="10348" builtinId="8" hidden="1"/>
    <cellStyle name="Hyperlink" xfId="10350" builtinId="8" hidden="1"/>
    <cellStyle name="Hyperlink" xfId="10352" builtinId="8" hidden="1"/>
    <cellStyle name="Hyperlink" xfId="10354" builtinId="8" hidden="1"/>
    <cellStyle name="Hyperlink" xfId="10356" builtinId="8" hidden="1"/>
    <cellStyle name="Hyperlink" xfId="10358" builtinId="8" hidden="1"/>
    <cellStyle name="Hyperlink" xfId="10360" builtinId="8" hidden="1"/>
    <cellStyle name="Hyperlink" xfId="10362" builtinId="8" hidden="1"/>
    <cellStyle name="Hyperlink" xfId="10364" builtinId="8" hidden="1"/>
    <cellStyle name="Hyperlink" xfId="10366" builtinId="8" hidden="1"/>
    <cellStyle name="Hyperlink" xfId="10368" builtinId="8" hidden="1"/>
    <cellStyle name="Hyperlink" xfId="10370" builtinId="8" hidden="1"/>
    <cellStyle name="Hyperlink" xfId="10372" builtinId="8" hidden="1"/>
    <cellStyle name="Hyperlink" xfId="10374" builtinId="8" hidden="1"/>
    <cellStyle name="Hyperlink" xfId="10376" builtinId="8" hidden="1"/>
    <cellStyle name="Hyperlink" xfId="10378" builtinId="8" hidden="1"/>
    <cellStyle name="Hyperlink" xfId="10380" builtinId="8" hidden="1"/>
    <cellStyle name="Hyperlink" xfId="10382" builtinId="8" hidden="1"/>
    <cellStyle name="Hyperlink" xfId="10384" builtinId="8" hidden="1"/>
    <cellStyle name="Hyperlink" xfId="10386" builtinId="8" hidden="1"/>
    <cellStyle name="Hyperlink" xfId="10388" builtinId="8" hidden="1"/>
    <cellStyle name="Hyperlink" xfId="10390" builtinId="8" hidden="1"/>
    <cellStyle name="Hyperlink" xfId="10392" builtinId="8" hidden="1"/>
    <cellStyle name="Hyperlink" xfId="10394" builtinId="8" hidden="1"/>
    <cellStyle name="Hyperlink" xfId="10396" builtinId="8" hidden="1"/>
    <cellStyle name="Hyperlink" xfId="10398" builtinId="8" hidden="1"/>
    <cellStyle name="Hyperlink" xfId="10400" builtinId="8" hidden="1"/>
    <cellStyle name="Hyperlink" xfId="10402" builtinId="8" hidden="1"/>
    <cellStyle name="Hyperlink" xfId="10404" builtinId="8" hidden="1"/>
    <cellStyle name="Hyperlink" xfId="10406" builtinId="8" hidden="1"/>
    <cellStyle name="Hyperlink" xfId="10408" builtinId="8" hidden="1"/>
    <cellStyle name="Hyperlink" xfId="10410" builtinId="8" hidden="1"/>
    <cellStyle name="Hyperlink" xfId="10412" builtinId="8" hidden="1"/>
    <cellStyle name="Hyperlink" xfId="10414" builtinId="8" hidden="1"/>
    <cellStyle name="Hyperlink" xfId="10416" builtinId="8" hidden="1"/>
    <cellStyle name="Hyperlink" xfId="10418" builtinId="8" hidden="1"/>
    <cellStyle name="Hyperlink" xfId="10420" builtinId="8" hidden="1"/>
    <cellStyle name="Hyperlink" xfId="10422" builtinId="8" hidden="1"/>
    <cellStyle name="Hyperlink" xfId="10424" builtinId="8" hidden="1"/>
    <cellStyle name="Hyperlink" xfId="10426" builtinId="8" hidden="1"/>
    <cellStyle name="Hyperlink" xfId="10428" builtinId="8" hidden="1"/>
    <cellStyle name="Hyperlink" xfId="10430" builtinId="8" hidden="1"/>
    <cellStyle name="Hyperlink" xfId="10432" builtinId="8" hidden="1"/>
    <cellStyle name="Hyperlink" xfId="10434" builtinId="8" hidden="1"/>
    <cellStyle name="Hyperlink" xfId="10436" builtinId="8" hidden="1"/>
    <cellStyle name="Hyperlink" xfId="10438" builtinId="8" hidden="1"/>
    <cellStyle name="Hyperlink" xfId="10440" builtinId="8" hidden="1"/>
    <cellStyle name="Hyperlink" xfId="10442" builtinId="8" hidden="1"/>
    <cellStyle name="Hyperlink" xfId="10444" builtinId="8" hidden="1"/>
    <cellStyle name="Hyperlink" xfId="10446" builtinId="8" hidden="1"/>
    <cellStyle name="Hyperlink" xfId="10448" builtinId="8" hidden="1"/>
    <cellStyle name="Hyperlink" xfId="10450" builtinId="8" hidden="1"/>
    <cellStyle name="Hyperlink" xfId="10452" builtinId="8" hidden="1"/>
    <cellStyle name="Hyperlink" xfId="10454" builtinId="8" hidden="1"/>
    <cellStyle name="Hyperlink" xfId="10456" builtinId="8" hidden="1"/>
    <cellStyle name="Hyperlink" xfId="10458" builtinId="8" hidden="1"/>
    <cellStyle name="Hyperlink" xfId="10460" builtinId="8" hidden="1"/>
    <cellStyle name="Hyperlink" xfId="10462" builtinId="8" hidden="1"/>
    <cellStyle name="Hyperlink" xfId="10464" builtinId="8" hidden="1"/>
    <cellStyle name="Hyperlink" xfId="10466" builtinId="8" hidden="1"/>
    <cellStyle name="Hyperlink" xfId="10468" builtinId="8" hidden="1"/>
    <cellStyle name="Hyperlink" xfId="10470" builtinId="8" hidden="1"/>
    <cellStyle name="Hyperlink" xfId="10472" builtinId="8" hidden="1"/>
    <cellStyle name="Hyperlink" xfId="10474" builtinId="8" hidden="1"/>
    <cellStyle name="Hyperlink" xfId="10476" builtinId="8" hidden="1"/>
    <cellStyle name="Hyperlink" xfId="10478" builtinId="8" hidden="1"/>
    <cellStyle name="Hyperlink" xfId="10480" builtinId="8" hidden="1"/>
    <cellStyle name="Hyperlink" xfId="10482" builtinId="8" hidden="1"/>
    <cellStyle name="Hyperlink" xfId="10484" builtinId="8" hidden="1"/>
    <cellStyle name="Hyperlink" xfId="10486" builtinId="8" hidden="1"/>
    <cellStyle name="Hyperlink" xfId="10488" builtinId="8" hidden="1"/>
    <cellStyle name="Hyperlink" xfId="10490" builtinId="8" hidden="1"/>
    <cellStyle name="Hyperlink" xfId="10492" builtinId="8" hidden="1"/>
    <cellStyle name="Hyperlink" xfId="10494" builtinId="8" hidden="1"/>
    <cellStyle name="Hyperlink" xfId="10496" builtinId="8" hidden="1"/>
    <cellStyle name="Hyperlink" xfId="10498" builtinId="8" hidden="1"/>
    <cellStyle name="Hyperlink" xfId="10500" builtinId="8" hidden="1"/>
    <cellStyle name="Hyperlink" xfId="10502" builtinId="8" hidden="1"/>
    <cellStyle name="Hyperlink" xfId="10504" builtinId="8" hidden="1"/>
    <cellStyle name="Hyperlink" xfId="10506" builtinId="8" hidden="1"/>
    <cellStyle name="Hyperlink" xfId="10508" builtinId="8" hidden="1"/>
    <cellStyle name="Hyperlink" xfId="10510" builtinId="8" hidden="1"/>
    <cellStyle name="Hyperlink" xfId="10512" builtinId="8" hidden="1"/>
    <cellStyle name="Hyperlink" xfId="10514" builtinId="8" hidden="1"/>
    <cellStyle name="Hyperlink" xfId="10516" builtinId="8" hidden="1"/>
    <cellStyle name="Hyperlink" xfId="10518" builtinId="8" hidden="1"/>
    <cellStyle name="Hyperlink" xfId="10520" builtinId="8" hidden="1"/>
    <cellStyle name="Hyperlink" xfId="10522" builtinId="8" hidden="1"/>
    <cellStyle name="Hyperlink" xfId="10524" builtinId="8" hidden="1"/>
    <cellStyle name="Hyperlink" xfId="10526" builtinId="8" hidden="1"/>
    <cellStyle name="Hyperlink" xfId="10528" builtinId="8" hidden="1"/>
    <cellStyle name="Hyperlink" xfId="10530" builtinId="8" hidden="1"/>
    <cellStyle name="Hyperlink" xfId="10532" builtinId="8" hidden="1"/>
    <cellStyle name="Hyperlink" xfId="10534" builtinId="8" hidden="1"/>
    <cellStyle name="Hyperlink" xfId="10536" builtinId="8" hidden="1"/>
    <cellStyle name="Hyperlink" xfId="10538" builtinId="8" hidden="1"/>
    <cellStyle name="Hyperlink" xfId="10540" builtinId="8" hidden="1"/>
    <cellStyle name="Hyperlink" xfId="10542" builtinId="8" hidden="1"/>
    <cellStyle name="Hyperlink" xfId="10544" builtinId="8" hidden="1"/>
    <cellStyle name="Hyperlink" xfId="10546" builtinId="8" hidden="1"/>
    <cellStyle name="Hyperlink" xfId="10548" builtinId="8" hidden="1"/>
    <cellStyle name="Hyperlink" xfId="10550" builtinId="8" hidden="1"/>
    <cellStyle name="Hyperlink" xfId="10552" builtinId="8" hidden="1"/>
    <cellStyle name="Hyperlink" xfId="10554" builtinId="8" hidden="1"/>
    <cellStyle name="Hyperlink" xfId="10556" builtinId="8" hidden="1"/>
    <cellStyle name="Hyperlink" xfId="10558" builtinId="8" hidden="1"/>
    <cellStyle name="Hyperlink" xfId="10560" builtinId="8" hidden="1"/>
    <cellStyle name="Hyperlink" xfId="10562" builtinId="8" hidden="1"/>
    <cellStyle name="Hyperlink" xfId="10564" builtinId="8" hidden="1"/>
    <cellStyle name="Hyperlink" xfId="10566" builtinId="8" hidden="1"/>
    <cellStyle name="Hyperlink" xfId="10568" builtinId="8" hidden="1"/>
    <cellStyle name="Hyperlink" xfId="10570" builtinId="8" hidden="1"/>
    <cellStyle name="Hyperlink" xfId="10572" builtinId="8" hidden="1"/>
    <cellStyle name="Hyperlink" xfId="10574" builtinId="8" hidden="1"/>
    <cellStyle name="Hyperlink" xfId="10576" builtinId="8" hidden="1"/>
    <cellStyle name="Hyperlink" xfId="10578" builtinId="8" hidden="1"/>
    <cellStyle name="Hyperlink" xfId="10580" builtinId="8" hidden="1"/>
    <cellStyle name="Hyperlink" xfId="10582" builtinId="8" hidden="1"/>
    <cellStyle name="Hyperlink" xfId="10584" builtinId="8" hidden="1"/>
    <cellStyle name="Hyperlink" xfId="10586" builtinId="8" hidden="1"/>
    <cellStyle name="Hyperlink" xfId="10588" builtinId="8" hidden="1"/>
    <cellStyle name="Hyperlink" xfId="10590" builtinId="8" hidden="1"/>
    <cellStyle name="Hyperlink" xfId="10592" builtinId="8" hidden="1"/>
    <cellStyle name="Hyperlink" xfId="10594" builtinId="8" hidden="1"/>
    <cellStyle name="Hyperlink" xfId="10596" builtinId="8" hidden="1"/>
    <cellStyle name="Hyperlink" xfId="10598" builtinId="8" hidden="1"/>
    <cellStyle name="Hyperlink" xfId="10600" builtinId="8" hidden="1"/>
    <cellStyle name="Hyperlink" xfId="10602" builtinId="8" hidden="1"/>
    <cellStyle name="Hyperlink" xfId="10604" builtinId="8" hidden="1"/>
    <cellStyle name="Hyperlink" xfId="10606" builtinId="8" hidden="1"/>
    <cellStyle name="Hyperlink" xfId="10608" builtinId="8" hidden="1"/>
    <cellStyle name="Hyperlink" xfId="10610" builtinId="8" hidden="1"/>
    <cellStyle name="Hyperlink" xfId="10612" builtinId="8" hidden="1"/>
    <cellStyle name="Hyperlink" xfId="10614" builtinId="8" hidden="1"/>
    <cellStyle name="Hyperlink" xfId="10616" builtinId="8" hidden="1"/>
    <cellStyle name="Hyperlink" xfId="10618" builtinId="8" hidden="1"/>
    <cellStyle name="Hyperlink" xfId="10620" builtinId="8" hidden="1"/>
    <cellStyle name="Hyperlink" xfId="10622" builtinId="8" hidden="1"/>
    <cellStyle name="Hyperlink" xfId="10624" builtinId="8" hidden="1"/>
    <cellStyle name="Hyperlink" xfId="10626" builtinId="8" hidden="1"/>
    <cellStyle name="Hyperlink" xfId="10628" builtinId="8" hidden="1"/>
    <cellStyle name="Hyperlink" xfId="10630" builtinId="8" hidden="1"/>
    <cellStyle name="Hyperlink" xfId="10632" builtinId="8" hidden="1"/>
    <cellStyle name="Hyperlink" xfId="10634" builtinId="8" hidden="1"/>
    <cellStyle name="Hyperlink" xfId="10636" builtinId="8" hidden="1"/>
    <cellStyle name="Hyperlink" xfId="10638" builtinId="8" hidden="1"/>
    <cellStyle name="Hyperlink" xfId="10640" builtinId="8" hidden="1"/>
    <cellStyle name="Hyperlink" xfId="10642" builtinId="8" hidden="1"/>
    <cellStyle name="Hyperlink" xfId="10644" builtinId="8" hidden="1"/>
    <cellStyle name="Hyperlink" xfId="10646" builtinId="8" hidden="1"/>
    <cellStyle name="Hyperlink" xfId="10648" builtinId="8" hidden="1"/>
    <cellStyle name="Hyperlink" xfId="10650" builtinId="8" hidden="1"/>
    <cellStyle name="Hyperlink" xfId="10652" builtinId="8" hidden="1"/>
    <cellStyle name="Hyperlink" xfId="10654" builtinId="8" hidden="1"/>
    <cellStyle name="Hyperlink" xfId="10656" builtinId="8" hidden="1"/>
    <cellStyle name="Hyperlink" xfId="10658" builtinId="8" hidden="1"/>
    <cellStyle name="Hyperlink" xfId="10660" builtinId="8" hidden="1"/>
    <cellStyle name="Hyperlink" xfId="10662" builtinId="8" hidden="1"/>
    <cellStyle name="Hyperlink" xfId="10664" builtinId="8" hidden="1"/>
    <cellStyle name="Hyperlink" xfId="10666" builtinId="8" hidden="1"/>
    <cellStyle name="Hyperlink" xfId="10668" builtinId="8" hidden="1"/>
    <cellStyle name="Hyperlink" xfId="10670" builtinId="8" hidden="1"/>
    <cellStyle name="Hyperlink" xfId="10672" builtinId="8" hidden="1"/>
    <cellStyle name="Hyperlink" xfId="10674" builtinId="8" hidden="1"/>
    <cellStyle name="Hyperlink" xfId="10676" builtinId="8" hidden="1"/>
    <cellStyle name="Hyperlink" xfId="10678" builtinId="8" hidden="1"/>
    <cellStyle name="Hyperlink" xfId="10680" builtinId="8" hidden="1"/>
    <cellStyle name="Hyperlink" xfId="10682" builtinId="8" hidden="1"/>
    <cellStyle name="Hyperlink" xfId="10684" builtinId="8" hidden="1"/>
    <cellStyle name="Hyperlink" xfId="10686" builtinId="8" hidden="1"/>
    <cellStyle name="Hyperlink" xfId="10688" builtinId="8" hidden="1"/>
    <cellStyle name="Hyperlink" xfId="10690" builtinId="8" hidden="1"/>
    <cellStyle name="Hyperlink" xfId="10692" builtinId="8" hidden="1"/>
    <cellStyle name="Hyperlink" xfId="10694" builtinId="8" hidden="1"/>
    <cellStyle name="Hyperlink" xfId="10696" builtinId="8" hidden="1"/>
    <cellStyle name="Hyperlink" xfId="10698" builtinId="8" hidden="1"/>
    <cellStyle name="Hyperlink" xfId="10700" builtinId="8" hidden="1"/>
    <cellStyle name="Hyperlink" xfId="10702" builtinId="8" hidden="1"/>
    <cellStyle name="Hyperlink" xfId="10704" builtinId="8" hidden="1"/>
    <cellStyle name="Hyperlink" xfId="10706" builtinId="8" hidden="1"/>
    <cellStyle name="Hyperlink" xfId="10708" builtinId="8" hidden="1"/>
    <cellStyle name="Hyperlink" xfId="10710" builtinId="8" hidden="1"/>
    <cellStyle name="Hyperlink" xfId="10712" builtinId="8" hidden="1"/>
    <cellStyle name="Hyperlink" xfId="10714" builtinId="8" hidden="1"/>
    <cellStyle name="Hyperlink" xfId="10716" builtinId="8" hidden="1"/>
    <cellStyle name="Hyperlink" xfId="10718" builtinId="8" hidden="1"/>
    <cellStyle name="Hyperlink" xfId="10720" builtinId="8" hidden="1"/>
    <cellStyle name="Hyperlink" xfId="10722" builtinId="8" hidden="1"/>
    <cellStyle name="Hyperlink" xfId="10724" builtinId="8" hidden="1"/>
    <cellStyle name="Hyperlink" xfId="10726" builtinId="8" hidden="1"/>
    <cellStyle name="Hyperlink" xfId="10728" builtinId="8" hidden="1"/>
    <cellStyle name="Hyperlink" xfId="10730" builtinId="8" hidden="1"/>
    <cellStyle name="Hyperlink" xfId="10732" builtinId="8" hidden="1"/>
    <cellStyle name="Hyperlink" xfId="10734" builtinId="8" hidden="1"/>
    <cellStyle name="Hyperlink" xfId="10736" builtinId="8" hidden="1"/>
    <cellStyle name="Hyperlink" xfId="10738" builtinId="8" hidden="1"/>
    <cellStyle name="Hyperlink" xfId="10740" builtinId="8" hidden="1"/>
    <cellStyle name="Hyperlink" xfId="10742" builtinId="8" hidden="1"/>
    <cellStyle name="Hyperlink" xfId="10744" builtinId="8" hidden="1"/>
    <cellStyle name="Hyperlink" xfId="10746" builtinId="8" hidden="1"/>
    <cellStyle name="Hyperlink" xfId="10748" builtinId="8" hidden="1"/>
    <cellStyle name="Hyperlink" xfId="10750" builtinId="8" hidden="1"/>
    <cellStyle name="Hyperlink" xfId="10752" builtinId="8" hidden="1"/>
    <cellStyle name="Hyperlink" xfId="10754" builtinId="8" hidden="1"/>
    <cellStyle name="Hyperlink" xfId="10756" builtinId="8" hidden="1"/>
    <cellStyle name="Hyperlink" xfId="10758" builtinId="8" hidden="1"/>
    <cellStyle name="Hyperlink" xfId="10760" builtinId="8" hidden="1"/>
    <cellStyle name="Hyperlink" xfId="10762" builtinId="8" hidden="1"/>
    <cellStyle name="Hyperlink" xfId="10764" builtinId="8" hidden="1"/>
    <cellStyle name="Hyperlink" xfId="10766" builtinId="8" hidden="1"/>
    <cellStyle name="Hyperlink" xfId="10768" builtinId="8" hidden="1"/>
    <cellStyle name="Hyperlink" xfId="10770" builtinId="8" hidden="1"/>
    <cellStyle name="Hyperlink" xfId="10772" builtinId="8" hidden="1"/>
    <cellStyle name="Hyperlink" xfId="10774" builtinId="8" hidden="1"/>
    <cellStyle name="Hyperlink" xfId="10776" builtinId="8" hidden="1"/>
    <cellStyle name="Hyperlink" xfId="10778" builtinId="8" hidden="1"/>
    <cellStyle name="Hyperlink" xfId="10780" builtinId="8" hidden="1"/>
    <cellStyle name="Hyperlink" xfId="10782" builtinId="8" hidden="1"/>
    <cellStyle name="Hyperlink" xfId="10784" builtinId="8" hidden="1"/>
    <cellStyle name="Hyperlink" xfId="10786" builtinId="8" hidden="1"/>
    <cellStyle name="Hyperlink" xfId="10788" builtinId="8" hidden="1"/>
    <cellStyle name="Hyperlink" xfId="10790" builtinId="8" hidden="1"/>
    <cellStyle name="Hyperlink" xfId="10792" builtinId="8" hidden="1"/>
    <cellStyle name="Hyperlink" xfId="10794" builtinId="8" hidden="1"/>
    <cellStyle name="Hyperlink" xfId="10796" builtinId="8" hidden="1"/>
    <cellStyle name="Hyperlink" xfId="10798" builtinId="8" hidden="1"/>
    <cellStyle name="Hyperlink" xfId="10800" builtinId="8" hidden="1"/>
    <cellStyle name="Hyperlink" xfId="10802" builtinId="8" hidden="1"/>
    <cellStyle name="Hyperlink" xfId="10804" builtinId="8" hidden="1"/>
    <cellStyle name="Hyperlink" xfId="10806" builtinId="8" hidden="1"/>
    <cellStyle name="Hyperlink" xfId="10808" builtinId="8" hidden="1"/>
    <cellStyle name="Hyperlink" xfId="10810" builtinId="8" hidden="1"/>
    <cellStyle name="Hyperlink" xfId="10812" builtinId="8" hidden="1"/>
    <cellStyle name="Hyperlink" xfId="10814" builtinId="8" hidden="1"/>
    <cellStyle name="Hyperlink" xfId="10816" builtinId="8" hidden="1"/>
    <cellStyle name="Hyperlink" xfId="10818" builtinId="8" hidden="1"/>
    <cellStyle name="Hyperlink" xfId="10820" builtinId="8" hidden="1"/>
    <cellStyle name="Hyperlink" xfId="10822" builtinId="8" hidden="1"/>
    <cellStyle name="Hyperlink" xfId="10824" builtinId="8" hidden="1"/>
    <cellStyle name="Hyperlink" xfId="10826" builtinId="8" hidden="1"/>
    <cellStyle name="Hyperlink" xfId="10828" builtinId="8" hidden="1"/>
    <cellStyle name="Hyperlink" xfId="10830" builtinId="8" hidden="1"/>
    <cellStyle name="Hyperlink" xfId="10832" builtinId="8" hidden="1"/>
    <cellStyle name="Hyperlink" xfId="10834" builtinId="8" hidden="1"/>
    <cellStyle name="Hyperlink" xfId="10836" builtinId="8" hidden="1"/>
    <cellStyle name="Hyperlink" xfId="10838" builtinId="8" hidden="1"/>
    <cellStyle name="Hyperlink" xfId="10840" builtinId="8" hidden="1"/>
    <cellStyle name="Hyperlink" xfId="10842" builtinId="8" hidden="1"/>
    <cellStyle name="Hyperlink" xfId="10844" builtinId="8" hidden="1"/>
    <cellStyle name="Hyperlink" xfId="10846" builtinId="8" hidden="1"/>
    <cellStyle name="Hyperlink" xfId="10848" builtinId="8" hidden="1"/>
    <cellStyle name="Hyperlink" xfId="10850" builtinId="8" hidden="1"/>
    <cellStyle name="Hyperlink" xfId="10852" builtinId="8" hidden="1"/>
    <cellStyle name="Hyperlink" xfId="10854" builtinId="8" hidden="1"/>
    <cellStyle name="Hyperlink" xfId="10856" builtinId="8" hidden="1"/>
    <cellStyle name="Hyperlink" xfId="10858" builtinId="8" hidden="1"/>
    <cellStyle name="Hyperlink" xfId="10860" builtinId="8" hidden="1"/>
    <cellStyle name="Hyperlink" xfId="10862" builtinId="8" hidden="1"/>
    <cellStyle name="Hyperlink" xfId="10864" builtinId="8" hidden="1"/>
    <cellStyle name="Hyperlink" xfId="10866" builtinId="8" hidden="1"/>
    <cellStyle name="Hyperlink" xfId="10868" builtinId="8" hidden="1"/>
    <cellStyle name="Hyperlink" xfId="10870" builtinId="8" hidden="1"/>
    <cellStyle name="Hyperlink" xfId="10872" builtinId="8" hidden="1"/>
    <cellStyle name="Hyperlink" xfId="10874" builtinId="8" hidden="1"/>
    <cellStyle name="Hyperlink" xfId="10876" builtinId="8" hidden="1"/>
    <cellStyle name="Hyperlink" xfId="10878" builtinId="8" hidden="1"/>
    <cellStyle name="Hyperlink" xfId="10880" builtinId="8" hidden="1"/>
    <cellStyle name="Hyperlink" xfId="10882" builtinId="8" hidden="1"/>
    <cellStyle name="Hyperlink" xfId="10884" builtinId="8" hidden="1"/>
    <cellStyle name="Hyperlink" xfId="10886" builtinId="8" hidden="1"/>
    <cellStyle name="Hyperlink" xfId="10888" builtinId="8" hidden="1"/>
    <cellStyle name="Hyperlink" xfId="10890" builtinId="8" hidden="1"/>
    <cellStyle name="Hyperlink" xfId="10892" builtinId="8" hidden="1"/>
    <cellStyle name="Hyperlink" xfId="10894" builtinId="8" hidden="1"/>
    <cellStyle name="Hyperlink" xfId="10896" builtinId="8" hidden="1"/>
    <cellStyle name="Hyperlink" xfId="10898" builtinId="8" hidden="1"/>
    <cellStyle name="Hyperlink" xfId="10900" builtinId="8" hidden="1"/>
    <cellStyle name="Hyperlink" xfId="10902" builtinId="8" hidden="1"/>
    <cellStyle name="Hyperlink" xfId="10904" builtinId="8" hidden="1"/>
    <cellStyle name="Hyperlink" xfId="10906" builtinId="8" hidden="1"/>
    <cellStyle name="Hyperlink" xfId="10908" builtinId="8" hidden="1"/>
    <cellStyle name="Hyperlink" xfId="10910" builtinId="8" hidden="1"/>
    <cellStyle name="Hyperlink" xfId="10912" builtinId="8" hidden="1"/>
    <cellStyle name="Hyperlink" xfId="10914" builtinId="8" hidden="1"/>
    <cellStyle name="Hyperlink" xfId="10916" builtinId="8" hidden="1"/>
    <cellStyle name="Hyperlink" xfId="10918" builtinId="8" hidden="1"/>
    <cellStyle name="Hyperlink" xfId="10920" builtinId="8" hidden="1"/>
    <cellStyle name="Hyperlink" xfId="10922" builtinId="8" hidden="1"/>
    <cellStyle name="Hyperlink" xfId="10924" builtinId="8" hidden="1"/>
    <cellStyle name="Hyperlink" xfId="10926" builtinId="8" hidden="1"/>
    <cellStyle name="Hyperlink" xfId="10928" builtinId="8" hidden="1"/>
    <cellStyle name="Hyperlink" xfId="10930" builtinId="8" hidden="1"/>
    <cellStyle name="Hyperlink" xfId="10932" builtinId="8" hidden="1"/>
    <cellStyle name="Hyperlink" xfId="10934" builtinId="8" hidden="1"/>
    <cellStyle name="Hyperlink" xfId="10936" builtinId="8" hidden="1"/>
    <cellStyle name="Hyperlink" xfId="10938" builtinId="8" hidden="1"/>
    <cellStyle name="Hyperlink" xfId="10940" builtinId="8" hidden="1"/>
    <cellStyle name="Hyperlink" xfId="10942" builtinId="8" hidden="1"/>
    <cellStyle name="Hyperlink" xfId="10944" builtinId="8" hidden="1"/>
    <cellStyle name="Hyperlink" xfId="10946" builtinId="8" hidden="1"/>
    <cellStyle name="Hyperlink" xfId="10948" builtinId="8" hidden="1"/>
    <cellStyle name="Hyperlink" xfId="10950" builtinId="8" hidden="1"/>
    <cellStyle name="Hyperlink" xfId="10952" builtinId="8" hidden="1"/>
    <cellStyle name="Hyperlink" xfId="10954" builtinId="8" hidden="1"/>
    <cellStyle name="Hyperlink" xfId="10956" builtinId="8" hidden="1"/>
    <cellStyle name="Hyperlink" xfId="10958" builtinId="8" hidden="1"/>
    <cellStyle name="Hyperlink" xfId="10960" builtinId="8" hidden="1"/>
    <cellStyle name="Hyperlink" xfId="10962" builtinId="8" hidden="1"/>
    <cellStyle name="Hyperlink" xfId="10964" builtinId="8" hidden="1"/>
    <cellStyle name="Hyperlink" xfId="10966" builtinId="8" hidden="1"/>
    <cellStyle name="Hyperlink" xfId="10968" builtinId="8" hidden="1"/>
    <cellStyle name="Hyperlink" xfId="10970" builtinId="8" hidden="1"/>
    <cellStyle name="Hyperlink" xfId="10972" builtinId="8" hidden="1"/>
    <cellStyle name="Hyperlink" xfId="10974" builtinId="8" hidden="1"/>
    <cellStyle name="Hyperlink" xfId="10976" builtinId="8" hidden="1"/>
    <cellStyle name="Hyperlink" xfId="10978" builtinId="8" hidden="1"/>
    <cellStyle name="Hyperlink" xfId="10980" builtinId="8" hidden="1"/>
    <cellStyle name="Hyperlink" xfId="10982" builtinId="8" hidden="1"/>
    <cellStyle name="Hyperlink" xfId="10984" builtinId="8" hidden="1"/>
    <cellStyle name="Hyperlink" xfId="10986" builtinId="8" hidden="1"/>
    <cellStyle name="Hyperlink" xfId="10988" builtinId="8" hidden="1"/>
    <cellStyle name="Hyperlink" xfId="10990" builtinId="8" hidden="1"/>
    <cellStyle name="Hyperlink" xfId="10992" builtinId="8" hidden="1"/>
    <cellStyle name="Hyperlink" xfId="10994" builtinId="8" hidden="1"/>
    <cellStyle name="Hyperlink" xfId="10996" builtinId="8" hidden="1"/>
    <cellStyle name="Hyperlink" xfId="10998" builtinId="8" hidden="1"/>
    <cellStyle name="Hyperlink" xfId="11000" builtinId="8" hidden="1"/>
    <cellStyle name="Hyperlink" xfId="11002" builtinId="8" hidden="1"/>
    <cellStyle name="Hyperlink" xfId="11004" builtinId="8" hidden="1"/>
    <cellStyle name="Hyperlink" xfId="11006" builtinId="8" hidden="1"/>
    <cellStyle name="Hyperlink" xfId="11008" builtinId="8" hidden="1"/>
    <cellStyle name="Hyperlink" xfId="11010" builtinId="8" hidden="1"/>
    <cellStyle name="Hyperlink" xfId="11012" builtinId="8" hidden="1"/>
    <cellStyle name="Hyperlink" xfId="11014" builtinId="8" hidden="1"/>
    <cellStyle name="Hyperlink" xfId="11016" builtinId="8" hidden="1"/>
    <cellStyle name="Hyperlink" xfId="11018" builtinId="8" hidden="1"/>
    <cellStyle name="Hyperlink" xfId="11020" builtinId="8" hidden="1"/>
    <cellStyle name="Hyperlink" xfId="11022" builtinId="8" hidden="1"/>
    <cellStyle name="Hyperlink" xfId="11024" builtinId="8" hidden="1"/>
    <cellStyle name="Hyperlink" xfId="11026" builtinId="8" hidden="1"/>
    <cellStyle name="Hyperlink" xfId="11028" builtinId="8" hidden="1"/>
    <cellStyle name="Hyperlink" xfId="11030" builtinId="8" hidden="1"/>
    <cellStyle name="Hyperlink" xfId="11032" builtinId="8" hidden="1"/>
    <cellStyle name="Hyperlink" xfId="11034" builtinId="8" hidden="1"/>
    <cellStyle name="Hyperlink" xfId="11036" builtinId="8" hidden="1"/>
    <cellStyle name="Hyperlink" xfId="11038" builtinId="8" hidden="1"/>
    <cellStyle name="Hyperlink" xfId="11040" builtinId="8" hidden="1"/>
    <cellStyle name="Hyperlink" xfId="11042" builtinId="8" hidden="1"/>
    <cellStyle name="Hyperlink" xfId="11044" builtinId="8" hidden="1"/>
    <cellStyle name="Hyperlink" xfId="11046" builtinId="8" hidden="1"/>
    <cellStyle name="Hyperlink" xfId="11048" builtinId="8" hidden="1"/>
    <cellStyle name="Hyperlink" xfId="11050" builtinId="8" hidden="1"/>
    <cellStyle name="Hyperlink" xfId="11052" builtinId="8" hidden="1"/>
    <cellStyle name="Hyperlink" xfId="11054" builtinId="8" hidden="1"/>
    <cellStyle name="Hyperlink" xfId="11056" builtinId="8" hidden="1"/>
    <cellStyle name="Hyperlink" xfId="11058" builtinId="8" hidden="1"/>
    <cellStyle name="Hyperlink" xfId="11060" builtinId="8" hidden="1"/>
    <cellStyle name="Hyperlink" xfId="11062" builtinId="8" hidden="1"/>
    <cellStyle name="Hyperlink" xfId="11064" builtinId="8" hidden="1"/>
    <cellStyle name="Hyperlink" xfId="11066" builtinId="8" hidden="1"/>
    <cellStyle name="Hyperlink" xfId="11068" builtinId="8" hidden="1"/>
    <cellStyle name="Hyperlink" xfId="11070" builtinId="8" hidden="1"/>
    <cellStyle name="Hyperlink" xfId="11072" builtinId="8" hidden="1"/>
    <cellStyle name="Hyperlink" xfId="11074" builtinId="8" hidden="1"/>
    <cellStyle name="Hyperlink" xfId="11076" builtinId="8" hidden="1"/>
    <cellStyle name="Hyperlink" xfId="11082" builtinId="8" hidden="1"/>
    <cellStyle name="Hyperlink" xfId="11084" builtinId="8" hidden="1"/>
    <cellStyle name="Hyperlink" xfId="11086" builtinId="8" hidden="1"/>
    <cellStyle name="Hyperlink" xfId="11088" builtinId="8" hidden="1"/>
    <cellStyle name="Hyperlink" xfId="11090" builtinId="8" hidden="1"/>
    <cellStyle name="Hyperlink" xfId="11092" builtinId="8" hidden="1"/>
    <cellStyle name="Hyperlink" xfId="11094" builtinId="8" hidden="1"/>
    <cellStyle name="Normal" xfId="0" builtinId="0"/>
    <cellStyle name="Normal 2" xfId="1232" xr:uid="{00000000-0005-0000-0000-0000582B0000}"/>
    <cellStyle name="Normal 2 2" xfId="2468" xr:uid="{00000000-0005-0000-0000-0000592B0000}"/>
    <cellStyle name="Normal 2 2 2" xfId="11102" xr:uid="{00000000-0005-0000-0000-00005A2B0000}"/>
    <cellStyle name="Normal 2 3" xfId="11078" xr:uid="{00000000-0005-0000-0000-00005B2B0000}"/>
    <cellStyle name="Normal 2 3 2" xfId="11104" xr:uid="{00000000-0005-0000-0000-00005C2B0000}"/>
    <cellStyle name="Normal 2 4" xfId="11100" xr:uid="{00000000-0005-0000-0000-00005D2B0000}"/>
    <cellStyle name="Normal 2 5" xfId="11098" xr:uid="{00000000-0005-0000-0000-00005E2B0000}"/>
    <cellStyle name="Normal 3" xfId="11079" xr:uid="{00000000-0005-0000-0000-00005F2B0000}"/>
    <cellStyle name="Normal 3 2" xfId="11105" xr:uid="{00000000-0005-0000-0000-0000602B0000}"/>
    <cellStyle name="Normal 4" xfId="11096" xr:uid="{00000000-0005-0000-0000-0000612B0000}"/>
    <cellStyle name="Percent 2" xfId="11081" xr:uid="{00000000-0005-0000-0000-0000622B0000}"/>
    <cellStyle name="Percent 2 2" xfId="11107" xr:uid="{00000000-0005-0000-0000-0000632B0000}"/>
  </cellStyles>
  <dxfs count="0"/>
  <tableStyles count="0" defaultTableStyle="TableStyleMedium9" defaultPivotStyle="PivotStyleMedium7"/>
  <colors>
    <mruColors>
      <color rgb="FF0033CC"/>
      <color rgb="FF6699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6"/>
  <sheetViews>
    <sheetView topLeftCell="A51" zoomScale="60" zoomScaleNormal="60" zoomScalePageLayoutView="60" workbookViewId="0">
      <selection activeCell="T63" sqref="T63"/>
    </sheetView>
  </sheetViews>
  <sheetFormatPr baseColWidth="10" defaultColWidth="18.1640625" defaultRowHeight="16"/>
  <cols>
    <col min="1" max="1" width="12.6640625" style="2" customWidth="1"/>
    <col min="2" max="2" width="32.1640625" style="2" customWidth="1"/>
    <col min="3" max="3" width="36.1640625" style="2" hidden="1" customWidth="1"/>
    <col min="4" max="4" width="50.1640625" style="2" hidden="1" customWidth="1"/>
    <col min="5" max="5" width="18.6640625" style="2" hidden="1" customWidth="1"/>
    <col min="6" max="6" width="13.6640625" style="2" hidden="1" customWidth="1"/>
    <col min="7" max="7" width="0.1640625" style="2" customWidth="1"/>
    <col min="8" max="8" width="24.5" style="2" customWidth="1"/>
    <col min="9" max="9" width="17.6640625" style="2" customWidth="1"/>
    <col min="10" max="10" width="18" style="2" customWidth="1"/>
    <col min="11" max="11" width="17.1640625" style="2" customWidth="1"/>
    <col min="12" max="12" width="17.6640625" style="2" customWidth="1"/>
    <col min="13" max="13" width="19.6640625" style="2" customWidth="1"/>
    <col min="14" max="14" width="19.1640625" style="2" customWidth="1"/>
    <col min="15" max="18" width="18.1640625" style="2"/>
    <col min="19" max="19" width="22.6640625" style="2" customWidth="1"/>
    <col min="20" max="16384" width="18.1640625" style="2"/>
  </cols>
  <sheetData>
    <row r="1" spans="1:20" ht="21" hidden="1" customHeight="1">
      <c r="A1" s="276" t="s">
        <v>114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</row>
    <row r="2" spans="1:20" ht="33.5" hidden="1" customHeight="1">
      <c r="A2" s="277" t="s">
        <v>265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</row>
    <row r="3" spans="1:20" ht="25.25" hidden="1" customHeight="1">
      <c r="A3" s="278" t="s">
        <v>17</v>
      </c>
      <c r="B3" s="278"/>
      <c r="C3" s="278"/>
      <c r="D3" s="278"/>
      <c r="E3" s="278"/>
      <c r="F3" s="278"/>
      <c r="G3" s="278"/>
      <c r="H3" s="278"/>
      <c r="I3" s="279"/>
      <c r="J3" s="279"/>
      <c r="K3" s="279"/>
      <c r="L3" s="279"/>
      <c r="M3" s="279"/>
      <c r="N3" s="279"/>
      <c r="O3" s="279"/>
      <c r="P3" s="279"/>
      <c r="Q3" s="279"/>
      <c r="R3" s="279"/>
      <c r="S3" s="279"/>
    </row>
    <row r="4" spans="1:20" ht="80.75" customHeight="1">
      <c r="A4" s="281" t="s">
        <v>1</v>
      </c>
      <c r="B4" s="281" t="s">
        <v>15</v>
      </c>
      <c r="C4" s="280" t="s">
        <v>0</v>
      </c>
      <c r="D4" s="280" t="s">
        <v>135</v>
      </c>
      <c r="E4" s="280" t="s">
        <v>136</v>
      </c>
      <c r="F4" s="280" t="s">
        <v>137</v>
      </c>
      <c r="G4" s="280" t="s">
        <v>138</v>
      </c>
      <c r="H4" s="281" t="s">
        <v>294</v>
      </c>
      <c r="I4" s="92">
        <v>2017</v>
      </c>
      <c r="J4" s="20" t="s">
        <v>139</v>
      </c>
      <c r="K4" s="20" t="s">
        <v>140</v>
      </c>
      <c r="L4" s="20" t="s">
        <v>141</v>
      </c>
      <c r="M4" s="20" t="s">
        <v>142</v>
      </c>
      <c r="N4" s="28" t="s">
        <v>143</v>
      </c>
      <c r="O4" s="28" t="s">
        <v>266</v>
      </c>
      <c r="P4" s="28" t="s">
        <v>267</v>
      </c>
      <c r="Q4" s="28" t="s">
        <v>268</v>
      </c>
      <c r="R4" s="28" t="s">
        <v>269</v>
      </c>
      <c r="S4" s="28" t="s">
        <v>144</v>
      </c>
      <c r="T4" s="281" t="s">
        <v>298</v>
      </c>
    </row>
    <row r="5" spans="1:20" ht="36.5" customHeight="1">
      <c r="A5" s="281"/>
      <c r="B5" s="281"/>
      <c r="C5" s="280"/>
      <c r="D5" s="280"/>
      <c r="E5" s="280"/>
      <c r="F5" s="280"/>
      <c r="G5" s="280"/>
      <c r="H5" s="281"/>
      <c r="I5" s="93" t="s">
        <v>145</v>
      </c>
      <c r="J5" s="21" t="s">
        <v>145</v>
      </c>
      <c r="K5" s="28" t="s">
        <v>145</v>
      </c>
      <c r="L5" s="28" t="s">
        <v>145</v>
      </c>
      <c r="M5" s="28" t="s">
        <v>146</v>
      </c>
      <c r="N5" s="28" t="s">
        <v>146</v>
      </c>
      <c r="O5" s="28" t="s">
        <v>146</v>
      </c>
      <c r="P5" s="28" t="s">
        <v>146</v>
      </c>
      <c r="Q5" s="28" t="s">
        <v>146</v>
      </c>
      <c r="R5" s="28" t="s">
        <v>146</v>
      </c>
      <c r="S5" s="28" t="s">
        <v>146</v>
      </c>
      <c r="T5" s="281"/>
    </row>
    <row r="6" spans="1:20" s="22" customFormat="1" ht="21" customHeight="1">
      <c r="A6" s="288" t="s">
        <v>263</v>
      </c>
      <c r="B6" s="288"/>
      <c r="C6" s="288"/>
      <c r="D6" s="288"/>
      <c r="E6" s="288"/>
      <c r="F6" s="288"/>
      <c r="G6" s="288"/>
      <c r="H6" s="288"/>
      <c r="I6" s="289"/>
      <c r="J6" s="289"/>
      <c r="K6" s="289"/>
      <c r="L6" s="289"/>
      <c r="M6" s="289"/>
      <c r="N6" s="289"/>
      <c r="O6" s="289"/>
      <c r="P6" s="289"/>
      <c r="Q6" s="289"/>
      <c r="R6" s="72"/>
      <c r="S6" s="72"/>
    </row>
    <row r="7" spans="1:20" ht="21">
      <c r="A7" s="74">
        <v>1.1000000000000001</v>
      </c>
      <c r="B7" s="290" t="s">
        <v>103</v>
      </c>
      <c r="C7" s="290"/>
      <c r="D7" s="290"/>
      <c r="E7" s="290"/>
      <c r="F7" s="290"/>
      <c r="G7" s="290"/>
      <c r="H7" s="290"/>
      <c r="I7" s="290"/>
      <c r="J7" s="290"/>
      <c r="K7" s="290"/>
      <c r="L7" s="290"/>
      <c r="M7" s="290"/>
      <c r="N7" s="290"/>
      <c r="O7" s="290"/>
      <c r="P7" s="290"/>
      <c r="Q7" s="290"/>
      <c r="R7" s="290"/>
      <c r="S7" s="290"/>
    </row>
    <row r="8" spans="1:20" ht="42" customHeight="1">
      <c r="A8" s="19" t="s">
        <v>62</v>
      </c>
      <c r="B8" s="66" t="s">
        <v>23</v>
      </c>
      <c r="C8" s="46" t="s">
        <v>25</v>
      </c>
      <c r="D8" s="47" t="s">
        <v>147</v>
      </c>
      <c r="E8" s="48" t="s">
        <v>148</v>
      </c>
      <c r="F8" s="49" t="s">
        <v>149</v>
      </c>
      <c r="G8" s="49" t="s">
        <v>150</v>
      </c>
      <c r="H8" s="56">
        <f t="shared" ref="H8:H17" si="0">I8+N8+S8</f>
        <v>42278.5569639241</v>
      </c>
      <c r="I8" s="60">
        <v>0</v>
      </c>
      <c r="J8" s="23">
        <v>0</v>
      </c>
      <c r="K8" s="83">
        <v>0</v>
      </c>
      <c r="L8" s="84">
        <v>12278.556963924098</v>
      </c>
      <c r="M8" s="24">
        <v>15000</v>
      </c>
      <c r="N8" s="64">
        <f>J8+K8+L8+M8</f>
        <v>27278.5569639241</v>
      </c>
      <c r="O8" s="24"/>
      <c r="P8" s="24">
        <v>15000</v>
      </c>
      <c r="R8" s="24"/>
      <c r="S8" s="64">
        <f t="shared" ref="S8:S17" si="1">O8+P8+Q8+R8</f>
        <v>15000</v>
      </c>
    </row>
    <row r="9" spans="1:20" ht="45.75" customHeight="1">
      <c r="A9" s="19" t="s">
        <v>63</v>
      </c>
      <c r="B9" s="66" t="s">
        <v>66</v>
      </c>
      <c r="C9" s="46" t="s">
        <v>25</v>
      </c>
      <c r="D9" s="47" t="s">
        <v>147</v>
      </c>
      <c r="E9" s="48" t="s">
        <v>148</v>
      </c>
      <c r="F9" s="51" t="s">
        <v>151</v>
      </c>
      <c r="G9" s="51" t="s">
        <v>150</v>
      </c>
      <c r="H9" s="56">
        <f t="shared" si="0"/>
        <v>15000</v>
      </c>
      <c r="I9" s="60">
        <v>0</v>
      </c>
      <c r="J9" s="23">
        <v>0</v>
      </c>
      <c r="K9" s="83">
        <v>0</v>
      </c>
      <c r="L9" s="84">
        <v>0</v>
      </c>
      <c r="M9" s="24">
        <v>15000</v>
      </c>
      <c r="N9" s="64">
        <f t="shared" ref="N9:N17" si="2">J9+K9+L9+M9</f>
        <v>15000</v>
      </c>
      <c r="O9" s="24"/>
      <c r="P9" s="24"/>
      <c r="Q9" s="24"/>
      <c r="R9" s="24"/>
      <c r="S9" s="64">
        <f t="shared" si="1"/>
        <v>0</v>
      </c>
    </row>
    <row r="10" spans="1:20" ht="48" customHeight="1">
      <c r="A10" s="19" t="s">
        <v>64</v>
      </c>
      <c r="B10" s="66" t="s">
        <v>283</v>
      </c>
      <c r="C10" s="46" t="s">
        <v>107</v>
      </c>
      <c r="D10" s="47" t="s">
        <v>147</v>
      </c>
      <c r="E10" s="48" t="s">
        <v>152</v>
      </c>
      <c r="F10" s="49" t="s">
        <v>153</v>
      </c>
      <c r="G10" s="49" t="s">
        <v>264</v>
      </c>
      <c r="H10" s="56">
        <f>I10+N10+S10</f>
        <v>51980.917272931823</v>
      </c>
      <c r="I10" s="60">
        <v>0</v>
      </c>
      <c r="J10" s="23">
        <v>0</v>
      </c>
      <c r="K10" s="83">
        <v>0</v>
      </c>
      <c r="L10" s="84">
        <v>1980.9172729318234</v>
      </c>
      <c r="M10" s="30">
        <v>30000</v>
      </c>
      <c r="N10" s="64">
        <f t="shared" si="2"/>
        <v>31980.917272931823</v>
      </c>
      <c r="O10" s="24"/>
      <c r="P10" s="24">
        <v>10000</v>
      </c>
      <c r="Q10" s="24">
        <v>10000</v>
      </c>
      <c r="R10" s="24"/>
      <c r="S10" s="64">
        <f t="shared" si="1"/>
        <v>20000</v>
      </c>
    </row>
    <row r="11" spans="1:20" ht="57" customHeight="1">
      <c r="A11" s="19" t="s">
        <v>65</v>
      </c>
      <c r="B11" s="66" t="s">
        <v>66</v>
      </c>
      <c r="C11" s="46" t="s">
        <v>107</v>
      </c>
      <c r="D11" s="47" t="s">
        <v>147</v>
      </c>
      <c r="E11" s="48" t="s">
        <v>152</v>
      </c>
      <c r="F11" s="49" t="s">
        <v>154</v>
      </c>
      <c r="G11" s="49" t="s">
        <v>264</v>
      </c>
      <c r="H11" s="56">
        <f t="shared" si="0"/>
        <v>15000</v>
      </c>
      <c r="I11" s="60">
        <v>0</v>
      </c>
      <c r="J11" s="23">
        <v>0</v>
      </c>
      <c r="K11" s="83">
        <v>0</v>
      </c>
      <c r="L11" s="84">
        <v>0</v>
      </c>
      <c r="M11" s="30">
        <v>9000</v>
      </c>
      <c r="N11" s="64">
        <f t="shared" si="2"/>
        <v>9000</v>
      </c>
      <c r="O11" s="24"/>
      <c r="P11" s="24"/>
      <c r="Q11" s="24">
        <v>6000</v>
      </c>
      <c r="R11" s="24"/>
      <c r="S11" s="64">
        <f t="shared" si="1"/>
        <v>6000</v>
      </c>
    </row>
    <row r="12" spans="1:20" ht="38" customHeight="1">
      <c r="A12" s="19" t="s">
        <v>67</v>
      </c>
      <c r="B12" s="67" t="s">
        <v>24</v>
      </c>
      <c r="C12" s="52" t="s">
        <v>257</v>
      </c>
      <c r="D12" s="47" t="s">
        <v>147</v>
      </c>
      <c r="E12" s="48" t="s">
        <v>152</v>
      </c>
      <c r="F12" s="49" t="s">
        <v>153</v>
      </c>
      <c r="G12" s="49" t="s">
        <v>155</v>
      </c>
      <c r="H12" s="56">
        <f t="shared" si="0"/>
        <v>40000</v>
      </c>
      <c r="I12" s="60">
        <v>0</v>
      </c>
      <c r="J12" s="23">
        <v>0</v>
      </c>
      <c r="K12" s="83">
        <v>0</v>
      </c>
      <c r="L12" s="84">
        <v>0</v>
      </c>
      <c r="M12" s="24">
        <v>10000</v>
      </c>
      <c r="N12" s="64">
        <f t="shared" si="2"/>
        <v>10000</v>
      </c>
      <c r="O12" s="24">
        <v>10000</v>
      </c>
      <c r="P12" s="24">
        <v>10000</v>
      </c>
      <c r="Q12" s="24">
        <v>10000</v>
      </c>
      <c r="R12" s="24"/>
      <c r="S12" s="64">
        <f t="shared" si="1"/>
        <v>30000</v>
      </c>
    </row>
    <row r="13" spans="1:20" ht="33" customHeight="1">
      <c r="A13" s="19" t="s">
        <v>68</v>
      </c>
      <c r="B13" s="67" t="s">
        <v>26</v>
      </c>
      <c r="C13" s="52" t="s">
        <v>27</v>
      </c>
      <c r="D13" s="47" t="s">
        <v>147</v>
      </c>
      <c r="E13" s="48" t="s">
        <v>148</v>
      </c>
      <c r="F13" s="53" t="s">
        <v>156</v>
      </c>
      <c r="G13" s="49" t="s">
        <v>157</v>
      </c>
      <c r="H13" s="56">
        <f t="shared" si="0"/>
        <v>30388.615251142786</v>
      </c>
      <c r="I13" s="60">
        <v>0</v>
      </c>
      <c r="J13" s="23">
        <v>2704.6242860685134</v>
      </c>
      <c r="K13" s="23">
        <v>2683.9909650742729</v>
      </c>
      <c r="L13" s="84">
        <v>0</v>
      </c>
      <c r="M13" s="24">
        <v>10000</v>
      </c>
      <c r="N13" s="64">
        <f t="shared" si="2"/>
        <v>15388.615251142786</v>
      </c>
      <c r="O13" s="24"/>
      <c r="P13" s="24">
        <v>10000</v>
      </c>
      <c r="Q13" s="24">
        <v>5000</v>
      </c>
      <c r="R13" s="24"/>
      <c r="S13" s="64">
        <f t="shared" si="1"/>
        <v>15000</v>
      </c>
    </row>
    <row r="14" spans="1:20" ht="35.25" customHeight="1">
      <c r="A14" s="13" t="s">
        <v>119</v>
      </c>
      <c r="B14" s="68" t="s">
        <v>28</v>
      </c>
      <c r="C14" s="46" t="s">
        <v>130</v>
      </c>
      <c r="D14" s="47" t="s">
        <v>147</v>
      </c>
      <c r="E14" s="54" t="s">
        <v>158</v>
      </c>
      <c r="F14" s="49" t="s">
        <v>159</v>
      </c>
      <c r="G14" s="49" t="s">
        <v>160</v>
      </c>
      <c r="H14" s="56">
        <f t="shared" si="0"/>
        <v>5496.8920847193176</v>
      </c>
      <c r="I14" s="60">
        <v>575.45436433267662</v>
      </c>
      <c r="J14" s="23">
        <v>1279.1216624851932</v>
      </c>
      <c r="K14" s="83">
        <v>0</v>
      </c>
      <c r="L14" s="84">
        <v>2642.3160579014475</v>
      </c>
      <c r="M14" s="30"/>
      <c r="N14" s="64">
        <f t="shared" si="2"/>
        <v>3921.4377203866406</v>
      </c>
      <c r="P14" s="24">
        <v>1000</v>
      </c>
      <c r="Q14" s="24">
        <v>0</v>
      </c>
      <c r="R14" s="24">
        <v>0</v>
      </c>
      <c r="S14" s="64">
        <f t="shared" si="1"/>
        <v>1000</v>
      </c>
    </row>
    <row r="15" spans="1:20" ht="33" customHeight="1">
      <c r="A15" s="13" t="s">
        <v>120</v>
      </c>
      <c r="B15" s="68" t="s">
        <v>122</v>
      </c>
      <c r="C15" s="46" t="s">
        <v>122</v>
      </c>
      <c r="D15" s="47" t="s">
        <v>147</v>
      </c>
      <c r="E15" s="54" t="s">
        <v>158</v>
      </c>
      <c r="F15" s="49" t="s">
        <v>161</v>
      </c>
      <c r="G15" s="49" t="s">
        <v>162</v>
      </c>
      <c r="H15" s="56">
        <f t="shared" si="0"/>
        <v>15000</v>
      </c>
      <c r="I15" s="60">
        <v>0</v>
      </c>
      <c r="J15" s="23">
        <v>0</v>
      </c>
      <c r="K15" s="83">
        <v>0</v>
      </c>
      <c r="L15" s="84">
        <v>0</v>
      </c>
      <c r="M15" s="30"/>
      <c r="N15" s="64">
        <f t="shared" si="2"/>
        <v>0</v>
      </c>
      <c r="O15" s="24">
        <v>15000</v>
      </c>
      <c r="P15" s="24"/>
      <c r="Q15" s="24"/>
      <c r="R15" s="24"/>
      <c r="S15" s="64">
        <f t="shared" si="1"/>
        <v>15000</v>
      </c>
    </row>
    <row r="16" spans="1:20" ht="31.25" customHeight="1">
      <c r="A16" s="19" t="s">
        <v>69</v>
      </c>
      <c r="B16" s="68" t="s">
        <v>29</v>
      </c>
      <c r="C16" s="46" t="s">
        <v>30</v>
      </c>
      <c r="D16" s="47" t="s">
        <v>147</v>
      </c>
      <c r="E16" s="54" t="s">
        <v>163</v>
      </c>
      <c r="F16" s="49" t="s">
        <v>164</v>
      </c>
      <c r="G16" s="49" t="s">
        <v>165</v>
      </c>
      <c r="H16" s="56">
        <f t="shared" si="0"/>
        <v>10000</v>
      </c>
      <c r="I16" s="60">
        <v>0</v>
      </c>
      <c r="J16" s="23">
        <v>0</v>
      </c>
      <c r="K16" s="83">
        <v>0</v>
      </c>
      <c r="L16" s="84">
        <v>0</v>
      </c>
      <c r="M16" s="23">
        <v>6000</v>
      </c>
      <c r="N16" s="64">
        <f t="shared" si="2"/>
        <v>6000</v>
      </c>
      <c r="O16" s="24"/>
      <c r="P16" s="24">
        <v>4000</v>
      </c>
      <c r="Q16" s="24"/>
      <c r="R16" s="24"/>
      <c r="S16" s="64">
        <f t="shared" si="1"/>
        <v>4000</v>
      </c>
    </row>
    <row r="17" spans="1:20" ht="33" customHeight="1">
      <c r="A17" s="19" t="s">
        <v>70</v>
      </c>
      <c r="B17" s="13" t="s">
        <v>60</v>
      </c>
      <c r="C17" s="50" t="s">
        <v>60</v>
      </c>
      <c r="D17" s="47" t="s">
        <v>147</v>
      </c>
      <c r="E17" s="48" t="s">
        <v>152</v>
      </c>
      <c r="F17" s="49" t="s">
        <v>166</v>
      </c>
      <c r="G17" s="49" t="s">
        <v>167</v>
      </c>
      <c r="H17" s="56">
        <f t="shared" si="0"/>
        <v>15000</v>
      </c>
      <c r="I17" s="60">
        <v>0</v>
      </c>
      <c r="J17" s="23">
        <v>0</v>
      </c>
      <c r="K17" s="83">
        <v>0</v>
      </c>
      <c r="L17" s="84">
        <v>0</v>
      </c>
      <c r="M17" s="33"/>
      <c r="N17" s="65">
        <f t="shared" si="2"/>
        <v>0</v>
      </c>
      <c r="O17" s="23">
        <v>15000</v>
      </c>
      <c r="P17" s="23"/>
      <c r="Q17" s="23"/>
      <c r="S17" s="64">
        <f t="shared" si="1"/>
        <v>15000</v>
      </c>
    </row>
    <row r="18" spans="1:20" s="70" customFormat="1" ht="24">
      <c r="A18" s="291" t="s">
        <v>104</v>
      </c>
      <c r="B18" s="291"/>
      <c r="C18" s="291"/>
      <c r="D18" s="291"/>
      <c r="E18" s="291"/>
      <c r="F18" s="291"/>
      <c r="G18" s="291"/>
      <c r="H18" s="58">
        <f>SUM(H8:H17)</f>
        <v>240144.98157271804</v>
      </c>
      <c r="I18" s="58">
        <f t="shared" ref="I18:S18" si="3">SUM(I8:I17)</f>
        <v>575.45436433267662</v>
      </c>
      <c r="J18" s="58">
        <f t="shared" si="3"/>
        <v>3983.7459485537065</v>
      </c>
      <c r="K18" s="58">
        <f t="shared" si="3"/>
        <v>2683.9909650742729</v>
      </c>
      <c r="L18" s="58">
        <f t="shared" si="3"/>
        <v>16901.790294757368</v>
      </c>
      <c r="M18" s="58">
        <f>SUM(M8:M17)</f>
        <v>95000</v>
      </c>
      <c r="N18" s="58">
        <f t="shared" si="3"/>
        <v>118569.52720838536</v>
      </c>
      <c r="O18" s="58">
        <f>SUM(O8:O17)</f>
        <v>40000</v>
      </c>
      <c r="P18" s="58">
        <f>SUM(P8:P17)</f>
        <v>50000</v>
      </c>
      <c r="Q18" s="58">
        <f t="shared" si="3"/>
        <v>31000</v>
      </c>
      <c r="R18" s="58">
        <f t="shared" si="3"/>
        <v>0</v>
      </c>
      <c r="S18" s="58">
        <f t="shared" si="3"/>
        <v>121000</v>
      </c>
    </row>
    <row r="19" spans="1:20" s="45" customFormat="1" ht="26">
      <c r="A19" s="289" t="s">
        <v>31</v>
      </c>
      <c r="B19" s="289"/>
      <c r="C19" s="289"/>
      <c r="D19" s="289"/>
      <c r="E19" s="289"/>
      <c r="F19" s="289"/>
      <c r="G19" s="289"/>
      <c r="H19" s="289"/>
      <c r="I19" s="289"/>
      <c r="J19" s="289"/>
      <c r="K19" s="289"/>
      <c r="L19" s="289"/>
      <c r="M19" s="289"/>
      <c r="N19" s="289"/>
      <c r="O19" s="289"/>
      <c r="P19" s="289"/>
      <c r="Q19" s="289"/>
      <c r="R19" s="72"/>
      <c r="S19" s="72"/>
    </row>
    <row r="20" spans="1:20" ht="21">
      <c r="A20" s="74">
        <v>2.1</v>
      </c>
      <c r="B20" s="282" t="s">
        <v>105</v>
      </c>
      <c r="C20" s="282"/>
      <c r="D20" s="282"/>
      <c r="E20" s="282"/>
      <c r="F20" s="282"/>
      <c r="G20" s="282"/>
      <c r="H20" s="282"/>
      <c r="I20" s="282"/>
      <c r="J20" s="282"/>
      <c r="K20" s="282"/>
      <c r="L20" s="282"/>
      <c r="M20" s="282"/>
      <c r="N20" s="282"/>
      <c r="O20" s="282"/>
      <c r="P20" s="282"/>
      <c r="Q20" s="282"/>
      <c r="R20" s="282"/>
      <c r="S20" s="282"/>
    </row>
    <row r="21" spans="1:20" ht="44.25" customHeight="1">
      <c r="A21" s="4" t="s">
        <v>75</v>
      </c>
      <c r="B21" s="6" t="s">
        <v>16</v>
      </c>
      <c r="C21" s="6" t="s">
        <v>7</v>
      </c>
      <c r="D21" s="4" t="s">
        <v>168</v>
      </c>
      <c r="E21" s="4" t="s">
        <v>169</v>
      </c>
      <c r="F21" s="34" t="s">
        <v>170</v>
      </c>
      <c r="G21" s="34" t="s">
        <v>171</v>
      </c>
      <c r="H21" s="56">
        <f>I21+N21+S21</f>
        <v>52712.609077860543</v>
      </c>
      <c r="I21" s="61">
        <v>4616.3483791940607</v>
      </c>
      <c r="J21" s="84">
        <v>5225.2900499859134</v>
      </c>
      <c r="K21" s="84">
        <v>2274.8331702436044</v>
      </c>
      <c r="L21" s="84">
        <v>3096.1374784369609</v>
      </c>
      <c r="M21" s="84">
        <v>7500</v>
      </c>
      <c r="N21" s="61">
        <f t="shared" ref="N21:N30" si="4">J21+K21+L21+M21</f>
        <v>18096.26069866648</v>
      </c>
      <c r="O21" s="23">
        <v>7500</v>
      </c>
      <c r="P21" s="23">
        <v>7500</v>
      </c>
      <c r="Q21" s="23">
        <v>7500</v>
      </c>
      <c r="R21" s="23">
        <v>7500</v>
      </c>
      <c r="S21" s="64">
        <f t="shared" ref="S21:S31" si="5">O21+P21+Q21+R21</f>
        <v>30000</v>
      </c>
      <c r="T21" s="118"/>
    </row>
    <row r="22" spans="1:20" ht="35.25" customHeight="1">
      <c r="A22" s="4" t="s">
        <v>72</v>
      </c>
      <c r="B22" s="4" t="s">
        <v>271</v>
      </c>
      <c r="C22" s="6" t="s">
        <v>21</v>
      </c>
      <c r="D22" s="4" t="s">
        <v>172</v>
      </c>
      <c r="E22" s="4" t="s">
        <v>173</v>
      </c>
      <c r="F22" s="34" t="s">
        <v>174</v>
      </c>
      <c r="G22" s="34" t="s">
        <v>175</v>
      </c>
      <c r="H22" s="56">
        <f>I22+N22+S22</f>
        <v>482816.45169656439</v>
      </c>
      <c r="I22" s="61">
        <v>43920.631424375912</v>
      </c>
      <c r="J22" s="84">
        <v>65176.28419183915</v>
      </c>
      <c r="K22" s="84">
        <v>12867.912034550496</v>
      </c>
      <c r="L22" s="84">
        <v>72101.624045798802</v>
      </c>
      <c r="M22" s="84">
        <v>57750</v>
      </c>
      <c r="N22" s="61">
        <f>J22+K22+L22+M22</f>
        <v>207895.82027218846</v>
      </c>
      <c r="O22" s="84">
        <v>57750</v>
      </c>
      <c r="P22" s="84">
        <v>57750</v>
      </c>
      <c r="Q22" s="84">
        <v>57750</v>
      </c>
      <c r="R22" s="84">
        <v>57750</v>
      </c>
      <c r="S22" s="64">
        <f t="shared" si="5"/>
        <v>231000</v>
      </c>
      <c r="T22" s="118"/>
    </row>
    <row r="23" spans="1:20" ht="78" customHeight="1">
      <c r="A23" s="4" t="s">
        <v>270</v>
      </c>
      <c r="B23" s="4" t="s">
        <v>32</v>
      </c>
      <c r="C23" s="4" t="s">
        <v>33</v>
      </c>
      <c r="D23" s="4" t="s">
        <v>172</v>
      </c>
      <c r="E23" s="4" t="s">
        <v>173</v>
      </c>
      <c r="F23" s="34" t="s">
        <v>174</v>
      </c>
      <c r="G23" s="34" t="s">
        <v>176</v>
      </c>
      <c r="H23" s="56">
        <f>I23+N23+S23</f>
        <v>93952.948854531365</v>
      </c>
      <c r="I23" s="61">
        <v>10438.018654210848</v>
      </c>
      <c r="J23" s="84">
        <v>21284.596087875474</v>
      </c>
      <c r="K23" s="84"/>
      <c r="L23" s="84">
        <v>17230.334112445053</v>
      </c>
      <c r="M23" s="84">
        <v>9000</v>
      </c>
      <c r="N23" s="61">
        <f>J23+K23+L23+M23</f>
        <v>47514.930200320523</v>
      </c>
      <c r="O23" s="84">
        <v>9000</v>
      </c>
      <c r="P23" s="84">
        <v>9000</v>
      </c>
      <c r="Q23" s="84">
        <v>9000</v>
      </c>
      <c r="R23" s="84">
        <v>9000</v>
      </c>
      <c r="S23" s="64">
        <f t="shared" si="5"/>
        <v>36000</v>
      </c>
      <c r="T23" s="118"/>
    </row>
    <row r="24" spans="1:20" ht="62.75" customHeight="1">
      <c r="A24" s="4" t="s">
        <v>121</v>
      </c>
      <c r="B24" s="5" t="s">
        <v>117</v>
      </c>
      <c r="C24" s="5" t="s">
        <v>115</v>
      </c>
      <c r="D24" s="5" t="s">
        <v>172</v>
      </c>
      <c r="E24" s="5" t="s">
        <v>173</v>
      </c>
      <c r="F24" s="34" t="s">
        <v>177</v>
      </c>
      <c r="G24" s="34" t="s">
        <v>178</v>
      </c>
      <c r="H24" s="56">
        <f>N24+S24</f>
        <v>23277.319432985823</v>
      </c>
      <c r="I24" s="61">
        <v>0</v>
      </c>
      <c r="J24" s="84">
        <v>0</v>
      </c>
      <c r="K24" s="84">
        <v>0</v>
      </c>
      <c r="L24" s="84">
        <v>777.31943298582462</v>
      </c>
      <c r="M24" s="84">
        <v>4500</v>
      </c>
      <c r="N24" s="61">
        <f t="shared" si="4"/>
        <v>5277.3194329858243</v>
      </c>
      <c r="O24" s="24">
        <v>4500</v>
      </c>
      <c r="P24" s="24">
        <v>4500</v>
      </c>
      <c r="Q24" s="24">
        <v>4500</v>
      </c>
      <c r="R24" s="24">
        <v>4500</v>
      </c>
      <c r="S24" s="64">
        <f t="shared" si="5"/>
        <v>18000</v>
      </c>
      <c r="T24" s="118"/>
    </row>
    <row r="25" spans="1:20" ht="87" customHeight="1">
      <c r="A25" s="4" t="s">
        <v>73</v>
      </c>
      <c r="B25" s="4" t="s">
        <v>272</v>
      </c>
      <c r="C25" s="6" t="s">
        <v>22</v>
      </c>
      <c r="D25" s="4" t="s">
        <v>172</v>
      </c>
      <c r="E25" s="4" t="s">
        <v>173</v>
      </c>
      <c r="F25" s="34" t="s">
        <v>179</v>
      </c>
      <c r="G25" s="34" t="s">
        <v>180</v>
      </c>
      <c r="H25" s="56">
        <f>I25+N25+S25</f>
        <v>65782.29244328964</v>
      </c>
      <c r="I25" s="61">
        <v>9031.9438602705159</v>
      </c>
      <c r="J25" s="84">
        <v>12349.448560518551</v>
      </c>
      <c r="K25" s="84">
        <v>0</v>
      </c>
      <c r="L25" s="84">
        <v>36000.900022500566</v>
      </c>
      <c r="M25" s="24"/>
      <c r="N25" s="61">
        <f t="shared" si="4"/>
        <v>48350.34858301912</v>
      </c>
      <c r="O25" s="23"/>
      <c r="P25" s="23"/>
      <c r="Q25" s="78">
        <v>8400</v>
      </c>
      <c r="R25" s="23"/>
      <c r="S25" s="61">
        <f t="shared" si="5"/>
        <v>8400</v>
      </c>
      <c r="T25" s="119">
        <v>25000</v>
      </c>
    </row>
    <row r="26" spans="1:20" ht="40.25" customHeight="1">
      <c r="A26" s="4" t="s">
        <v>74</v>
      </c>
      <c r="B26" s="4" t="s">
        <v>34</v>
      </c>
      <c r="C26" s="6" t="s">
        <v>35</v>
      </c>
      <c r="D26" s="4" t="s">
        <v>181</v>
      </c>
      <c r="E26" s="4" t="s">
        <v>148</v>
      </c>
      <c r="F26" s="34" t="s">
        <v>182</v>
      </c>
      <c r="G26" s="34" t="s">
        <v>254</v>
      </c>
      <c r="H26" s="56">
        <f t="shared" ref="H26:H31" si="6">I26+N26+S26</f>
        <v>41380.489384463574</v>
      </c>
      <c r="I26" s="61">
        <v>9958.6035906404268</v>
      </c>
      <c r="J26" s="84">
        <v>6831.8857938231431</v>
      </c>
      <c r="K26" s="84">
        <v>0</v>
      </c>
      <c r="L26" s="84">
        <v>0</v>
      </c>
      <c r="M26" s="7">
        <v>24590</v>
      </c>
      <c r="N26" s="61">
        <f t="shared" si="4"/>
        <v>31421.885793823145</v>
      </c>
      <c r="O26" s="25"/>
      <c r="P26" s="23"/>
      <c r="Q26" s="23">
        <v>0</v>
      </c>
      <c r="R26" s="23">
        <v>0</v>
      </c>
      <c r="S26" s="61">
        <f t="shared" si="5"/>
        <v>0</v>
      </c>
      <c r="T26" s="118"/>
    </row>
    <row r="27" spans="1:20" ht="41" customHeight="1">
      <c r="A27" s="4" t="s">
        <v>76</v>
      </c>
      <c r="B27" s="8" t="s">
        <v>106</v>
      </c>
      <c r="C27" s="4" t="s">
        <v>36</v>
      </c>
      <c r="D27" s="35" t="s">
        <v>183</v>
      </c>
      <c r="E27" s="4" t="s">
        <v>184</v>
      </c>
      <c r="F27" s="34" t="s">
        <v>185</v>
      </c>
      <c r="G27" s="34" t="s">
        <v>255</v>
      </c>
      <c r="H27" s="56">
        <f t="shared" si="6"/>
        <v>1000</v>
      </c>
      <c r="I27" s="61">
        <v>0</v>
      </c>
      <c r="J27" s="84">
        <v>0</v>
      </c>
      <c r="K27" s="84">
        <v>0</v>
      </c>
      <c r="L27" s="84">
        <v>0</v>
      </c>
      <c r="M27" s="24">
        <v>1000</v>
      </c>
      <c r="N27" s="61">
        <f t="shared" si="4"/>
        <v>1000</v>
      </c>
      <c r="O27" s="69"/>
      <c r="P27" s="26"/>
      <c r="Q27" s="26"/>
      <c r="R27" s="26"/>
      <c r="S27" s="61">
        <f t="shared" si="5"/>
        <v>0</v>
      </c>
      <c r="T27" s="118"/>
    </row>
    <row r="28" spans="1:20" ht="34">
      <c r="A28" s="4" t="s">
        <v>77</v>
      </c>
      <c r="B28" s="6" t="s">
        <v>37</v>
      </c>
      <c r="C28" s="4" t="s">
        <v>9</v>
      </c>
      <c r="D28" s="31" t="s">
        <v>186</v>
      </c>
      <c r="E28" s="31" t="s">
        <v>187</v>
      </c>
      <c r="F28" s="31"/>
      <c r="G28" s="31"/>
      <c r="H28" s="57">
        <f t="shared" si="6"/>
        <v>3000</v>
      </c>
      <c r="I28" s="61">
        <v>0</v>
      </c>
      <c r="J28" s="84">
        <v>0</v>
      </c>
      <c r="K28" s="84">
        <v>0</v>
      </c>
      <c r="L28" s="84">
        <v>0</v>
      </c>
      <c r="M28" s="30">
        <v>2000</v>
      </c>
      <c r="N28" s="61">
        <f t="shared" si="4"/>
        <v>2000</v>
      </c>
      <c r="O28" s="24">
        <v>1000</v>
      </c>
      <c r="P28" s="23"/>
      <c r="Q28" s="23"/>
      <c r="R28" s="23"/>
      <c r="S28" s="61">
        <f t="shared" si="5"/>
        <v>1000</v>
      </c>
      <c r="T28" s="118"/>
    </row>
    <row r="29" spans="1:20" ht="27.75" customHeight="1">
      <c r="A29" s="4" t="s">
        <v>78</v>
      </c>
      <c r="B29" s="6" t="s">
        <v>10</v>
      </c>
      <c r="C29" s="6" t="s">
        <v>10</v>
      </c>
      <c r="D29" s="4" t="s">
        <v>172</v>
      </c>
      <c r="E29" s="4" t="s">
        <v>184</v>
      </c>
      <c r="F29" s="36" t="s">
        <v>188</v>
      </c>
      <c r="G29" s="36" t="s">
        <v>189</v>
      </c>
      <c r="H29" s="57">
        <f t="shared" si="6"/>
        <v>86576.578550209786</v>
      </c>
      <c r="I29" s="61">
        <v>8192.0498085139352</v>
      </c>
      <c r="J29" s="84">
        <v>23326.052664493771</v>
      </c>
      <c r="K29" s="84">
        <v>2990.5236283908562</v>
      </c>
      <c r="L29" s="84">
        <v>7067.9524488112202</v>
      </c>
      <c r="M29" s="84">
        <v>9000</v>
      </c>
      <c r="N29" s="61">
        <f t="shared" si="4"/>
        <v>42384.528741695845</v>
      </c>
      <c r="O29" s="24">
        <v>9000</v>
      </c>
      <c r="P29" s="24">
        <v>9000</v>
      </c>
      <c r="Q29" s="24">
        <v>9000</v>
      </c>
      <c r="R29" s="24">
        <v>9000</v>
      </c>
      <c r="S29" s="61">
        <f t="shared" si="5"/>
        <v>36000</v>
      </c>
      <c r="T29" s="118"/>
    </row>
    <row r="30" spans="1:20" ht="33" customHeight="1">
      <c r="A30" s="4" t="s">
        <v>79</v>
      </c>
      <c r="B30" s="6" t="s">
        <v>38</v>
      </c>
      <c r="C30" s="6" t="s">
        <v>11</v>
      </c>
      <c r="D30" s="4" t="s">
        <v>172</v>
      </c>
      <c r="E30" s="4" t="s">
        <v>184</v>
      </c>
      <c r="F30" s="36" t="s">
        <v>190</v>
      </c>
      <c r="G30" s="36" t="s">
        <v>256</v>
      </c>
      <c r="H30" s="57">
        <f t="shared" si="6"/>
        <v>29437.763412577522</v>
      </c>
      <c r="I30" s="61">
        <v>3767.6923531017787</v>
      </c>
      <c r="J30" s="84">
        <v>2866.3570830245726</v>
      </c>
      <c r="K30" s="84">
        <v>2905.3790180772089</v>
      </c>
      <c r="L30" s="84">
        <v>2398.3349583739596</v>
      </c>
      <c r="M30" s="84">
        <v>3500</v>
      </c>
      <c r="N30" s="61">
        <f t="shared" si="4"/>
        <v>11670.071059475742</v>
      </c>
      <c r="O30" s="24">
        <v>3500</v>
      </c>
      <c r="P30" s="24">
        <v>3500</v>
      </c>
      <c r="Q30" s="24">
        <v>3500</v>
      </c>
      <c r="R30" s="24">
        <v>3500</v>
      </c>
      <c r="S30" s="61">
        <f t="shared" si="5"/>
        <v>14000</v>
      </c>
      <c r="T30" s="118"/>
    </row>
    <row r="31" spans="1:20" ht="27" customHeight="1">
      <c r="A31" s="4" t="s">
        <v>258</v>
      </c>
      <c r="B31" s="4" t="s">
        <v>259</v>
      </c>
      <c r="C31" s="6"/>
      <c r="D31" s="4"/>
      <c r="E31" s="4"/>
      <c r="F31" s="36"/>
      <c r="G31" s="36"/>
      <c r="H31" s="57">
        <f t="shared" si="6"/>
        <v>20000</v>
      </c>
      <c r="I31" s="61">
        <v>0</v>
      </c>
      <c r="J31" s="84">
        <v>0</v>
      </c>
      <c r="K31" s="84">
        <v>0</v>
      </c>
      <c r="L31" s="84">
        <v>0</v>
      </c>
      <c r="M31" s="84">
        <v>5000</v>
      </c>
      <c r="N31" s="61">
        <f>SUM(J31:M31)</f>
        <v>5000</v>
      </c>
      <c r="O31" s="24">
        <v>4000</v>
      </c>
      <c r="P31" s="24">
        <v>3500</v>
      </c>
      <c r="Q31" s="24">
        <v>3500</v>
      </c>
      <c r="R31" s="24">
        <v>4000</v>
      </c>
      <c r="S31" s="61">
        <f t="shared" si="5"/>
        <v>15000</v>
      </c>
      <c r="T31" s="118"/>
    </row>
    <row r="32" spans="1:20" s="55" customFormat="1" ht="24">
      <c r="A32" s="283" t="s">
        <v>123</v>
      </c>
      <c r="B32" s="284"/>
      <c r="C32" s="284"/>
      <c r="D32" s="284"/>
      <c r="E32" s="284"/>
      <c r="F32" s="284"/>
      <c r="G32" s="285"/>
      <c r="H32" s="108">
        <f>SUM(H21:H31)</f>
        <v>899936.45285248267</v>
      </c>
      <c r="I32" s="108">
        <f t="shared" ref="I32:S32" si="7">SUM(I21:I31)</f>
        <v>89925.288070307492</v>
      </c>
      <c r="J32" s="108">
        <f t="shared" si="7"/>
        <v>137059.91443156055</v>
      </c>
      <c r="K32" s="108">
        <f t="shared" si="7"/>
        <v>21038.647851262165</v>
      </c>
      <c r="L32" s="108">
        <f t="shared" si="7"/>
        <v>138672.60249935236</v>
      </c>
      <c r="M32" s="108">
        <f t="shared" si="7"/>
        <v>123840</v>
      </c>
      <c r="N32" s="108">
        <f t="shared" si="7"/>
        <v>420611.16478217521</v>
      </c>
      <c r="O32" s="108">
        <f t="shared" si="7"/>
        <v>96250</v>
      </c>
      <c r="P32" s="108">
        <f t="shared" si="7"/>
        <v>94750</v>
      </c>
      <c r="Q32" s="108">
        <f t="shared" si="7"/>
        <v>103150</v>
      </c>
      <c r="R32" s="108">
        <f t="shared" si="7"/>
        <v>95250</v>
      </c>
      <c r="S32" s="108">
        <f t="shared" si="7"/>
        <v>389400</v>
      </c>
      <c r="T32" s="118"/>
    </row>
    <row r="33" spans="1:20" ht="24">
      <c r="A33" s="73">
        <v>2.2000000000000002</v>
      </c>
      <c r="B33" s="286" t="s">
        <v>129</v>
      </c>
      <c r="C33" s="286"/>
      <c r="D33" s="75"/>
      <c r="E33" s="75"/>
      <c r="F33" s="75"/>
      <c r="G33" s="75"/>
      <c r="H33" s="76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118"/>
    </row>
    <row r="34" spans="1:20" ht="31.5" customHeight="1">
      <c r="A34" s="6" t="s">
        <v>82</v>
      </c>
      <c r="B34" s="6" t="s">
        <v>39</v>
      </c>
      <c r="C34" s="4" t="s">
        <v>12</v>
      </c>
      <c r="D34" s="4" t="s">
        <v>191</v>
      </c>
      <c r="E34" s="4" t="s">
        <v>184</v>
      </c>
      <c r="F34" s="29" t="s">
        <v>166</v>
      </c>
      <c r="G34" s="29" t="s">
        <v>167</v>
      </c>
      <c r="H34" s="57">
        <f t="shared" ref="H34:H39" si="8">I34+N34+S34</f>
        <v>6000</v>
      </c>
      <c r="I34" s="62">
        <v>0</v>
      </c>
      <c r="J34" s="23">
        <v>0</v>
      </c>
      <c r="K34" s="80">
        <v>0</v>
      </c>
      <c r="L34" s="80">
        <v>0</v>
      </c>
      <c r="M34" s="33"/>
      <c r="N34" s="61">
        <f t="shared" ref="N34:N39" si="9">J34+K34+L34+M34</f>
        <v>0</v>
      </c>
      <c r="O34" s="23"/>
      <c r="P34" s="23">
        <v>6000</v>
      </c>
      <c r="Q34" s="1"/>
      <c r="R34" s="1"/>
      <c r="S34" s="61">
        <f t="shared" ref="S34:S39" si="10">O34+P34+Q34+R34</f>
        <v>6000</v>
      </c>
      <c r="T34" s="118"/>
    </row>
    <row r="35" spans="1:20" ht="57.5" customHeight="1">
      <c r="A35" s="6" t="s">
        <v>83</v>
      </c>
      <c r="B35" s="5" t="s">
        <v>296</v>
      </c>
      <c r="C35" s="5" t="s">
        <v>58</v>
      </c>
      <c r="D35" s="4" t="s">
        <v>192</v>
      </c>
      <c r="E35" s="4" t="s">
        <v>193</v>
      </c>
      <c r="F35" s="29" t="s">
        <v>194</v>
      </c>
      <c r="G35" s="29" t="s">
        <v>195</v>
      </c>
      <c r="H35" s="57">
        <f t="shared" si="8"/>
        <v>8444.3111077776939</v>
      </c>
      <c r="I35" s="62">
        <v>0</v>
      </c>
      <c r="J35" s="23">
        <v>0</v>
      </c>
      <c r="K35" s="80">
        <v>0</v>
      </c>
      <c r="L35" s="80">
        <v>2444.3111077776944</v>
      </c>
      <c r="M35" s="33">
        <v>0</v>
      </c>
      <c r="N35" s="61">
        <f t="shared" si="9"/>
        <v>2444.3111077776944</v>
      </c>
      <c r="O35" s="23">
        <v>6000</v>
      </c>
      <c r="P35" s="23"/>
      <c r="Q35" s="1"/>
      <c r="R35" s="1"/>
      <c r="S35" s="61">
        <f t="shared" si="10"/>
        <v>6000</v>
      </c>
      <c r="T35" s="118"/>
    </row>
    <row r="36" spans="1:20" ht="51" customHeight="1">
      <c r="A36" s="6" t="s">
        <v>84</v>
      </c>
      <c r="B36" s="5" t="s">
        <v>297</v>
      </c>
      <c r="C36" s="5" t="s">
        <v>59</v>
      </c>
      <c r="D36" s="4" t="s">
        <v>196</v>
      </c>
      <c r="E36" s="4" t="s">
        <v>197</v>
      </c>
      <c r="F36" s="29" t="s">
        <v>198</v>
      </c>
      <c r="G36" s="29" t="s">
        <v>199</v>
      </c>
      <c r="H36" s="56">
        <f t="shared" si="8"/>
        <v>50000</v>
      </c>
      <c r="I36" s="62">
        <v>0</v>
      </c>
      <c r="J36" s="23">
        <v>0</v>
      </c>
      <c r="K36" s="80">
        <v>0</v>
      </c>
      <c r="L36" s="80">
        <v>0</v>
      </c>
      <c r="M36" s="30">
        <v>10000</v>
      </c>
      <c r="N36" s="61">
        <f t="shared" si="9"/>
        <v>10000</v>
      </c>
      <c r="O36" s="24">
        <v>10000</v>
      </c>
      <c r="P36" s="24">
        <v>10000</v>
      </c>
      <c r="Q36" s="24">
        <v>10000</v>
      </c>
      <c r="R36" s="24">
        <v>10000</v>
      </c>
      <c r="S36" s="61">
        <f t="shared" si="10"/>
        <v>40000</v>
      </c>
      <c r="T36" s="118"/>
    </row>
    <row r="37" spans="1:20" ht="48" customHeight="1">
      <c r="A37" s="6" t="s">
        <v>2</v>
      </c>
      <c r="B37" s="6" t="s">
        <v>47</v>
      </c>
      <c r="C37" s="5" t="s">
        <v>48</v>
      </c>
      <c r="D37" s="4" t="s">
        <v>192</v>
      </c>
      <c r="E37" s="4" t="s">
        <v>184</v>
      </c>
      <c r="F37" s="37" t="s">
        <v>200</v>
      </c>
      <c r="G37" s="37" t="s">
        <v>201</v>
      </c>
      <c r="H37" s="56">
        <f t="shared" si="8"/>
        <v>50000</v>
      </c>
      <c r="I37" s="62">
        <v>0</v>
      </c>
      <c r="J37" s="23">
        <v>0</v>
      </c>
      <c r="K37" s="80">
        <v>0</v>
      </c>
      <c r="L37" s="80">
        <v>0</v>
      </c>
      <c r="M37" s="33">
        <v>10000</v>
      </c>
      <c r="N37" s="61">
        <f t="shared" si="9"/>
        <v>10000</v>
      </c>
      <c r="O37" s="24">
        <v>10000</v>
      </c>
      <c r="P37" s="24">
        <v>10000</v>
      </c>
      <c r="Q37" s="24">
        <v>10000</v>
      </c>
      <c r="R37" s="24">
        <v>10000</v>
      </c>
      <c r="S37" s="61">
        <f t="shared" si="10"/>
        <v>40000</v>
      </c>
      <c r="T37" s="118"/>
    </row>
    <row r="38" spans="1:20" ht="49.25" customHeight="1">
      <c r="A38" s="6" t="s">
        <v>85</v>
      </c>
      <c r="B38" s="5" t="s">
        <v>20</v>
      </c>
      <c r="C38" s="5" t="s">
        <v>19</v>
      </c>
      <c r="D38" s="4" t="s">
        <v>191</v>
      </c>
      <c r="E38" s="4" t="s">
        <v>193</v>
      </c>
      <c r="F38" s="29" t="s">
        <v>202</v>
      </c>
      <c r="G38" s="29" t="s">
        <v>203</v>
      </c>
      <c r="H38" s="56">
        <f t="shared" si="8"/>
        <v>8757.9419485487142</v>
      </c>
      <c r="I38" s="61">
        <v>0</v>
      </c>
      <c r="J38" s="24">
        <v>0</v>
      </c>
      <c r="K38" s="84">
        <v>0</v>
      </c>
      <c r="L38" s="84">
        <v>2957.9419485487138</v>
      </c>
      <c r="M38" s="30">
        <v>5800</v>
      </c>
      <c r="N38" s="61">
        <f t="shared" si="9"/>
        <v>8757.9419485487142</v>
      </c>
      <c r="O38" s="1"/>
      <c r="P38" s="1"/>
      <c r="Q38" s="1"/>
      <c r="R38" s="1"/>
      <c r="S38" s="61">
        <f t="shared" si="10"/>
        <v>0</v>
      </c>
      <c r="T38" s="118"/>
    </row>
    <row r="39" spans="1:20" s="17" customFormat="1" ht="31.5" customHeight="1">
      <c r="A39" s="19" t="s">
        <v>86</v>
      </c>
      <c r="B39" s="19" t="s">
        <v>20</v>
      </c>
      <c r="C39" s="19" t="s">
        <v>71</v>
      </c>
      <c r="D39" s="1" t="s">
        <v>204</v>
      </c>
      <c r="E39" s="1"/>
      <c r="F39" s="1" t="s">
        <v>205</v>
      </c>
      <c r="G39" s="1" t="s">
        <v>206</v>
      </c>
      <c r="H39" s="56">
        <f t="shared" si="8"/>
        <v>10000</v>
      </c>
      <c r="I39" s="61">
        <v>0</v>
      </c>
      <c r="J39" s="24">
        <v>0</v>
      </c>
      <c r="K39" s="84">
        <v>0</v>
      </c>
      <c r="L39" s="84">
        <v>0</v>
      </c>
      <c r="M39" s="24">
        <v>10000</v>
      </c>
      <c r="N39" s="61">
        <f t="shared" si="9"/>
        <v>10000</v>
      </c>
      <c r="O39" s="24"/>
      <c r="P39" s="24"/>
      <c r="Q39" s="24"/>
      <c r="R39" s="24"/>
      <c r="S39" s="61">
        <f t="shared" si="10"/>
        <v>0</v>
      </c>
      <c r="T39" s="120"/>
    </row>
    <row r="40" spans="1:20" s="55" customFormat="1" ht="24">
      <c r="A40" s="287" t="s">
        <v>124</v>
      </c>
      <c r="B40" s="287"/>
      <c r="C40" s="287"/>
      <c r="D40" s="287"/>
      <c r="E40" s="287"/>
      <c r="F40" s="287"/>
      <c r="G40" s="287"/>
      <c r="H40" s="95">
        <f>SUM(H34:H39)</f>
        <v>133202.25305632642</v>
      </c>
      <c r="I40" s="109">
        <f>SUM(I34:I39)</f>
        <v>0</v>
      </c>
      <c r="J40" s="109">
        <f t="shared" ref="J40:S40" si="11">SUM(J34:J39)</f>
        <v>0</v>
      </c>
      <c r="K40" s="109">
        <f t="shared" si="11"/>
        <v>0</v>
      </c>
      <c r="L40" s="109">
        <f t="shared" si="11"/>
        <v>5402.2530563264081</v>
      </c>
      <c r="M40" s="109">
        <f t="shared" si="11"/>
        <v>35800</v>
      </c>
      <c r="N40" s="95">
        <f t="shared" si="11"/>
        <v>41202.253056326408</v>
      </c>
      <c r="O40" s="95">
        <f t="shared" si="11"/>
        <v>26000</v>
      </c>
      <c r="P40" s="95">
        <f t="shared" si="11"/>
        <v>26000</v>
      </c>
      <c r="Q40" s="95">
        <f t="shared" si="11"/>
        <v>20000</v>
      </c>
      <c r="R40" s="95">
        <f t="shared" si="11"/>
        <v>20000</v>
      </c>
      <c r="S40" s="95">
        <f t="shared" si="11"/>
        <v>92000</v>
      </c>
      <c r="T40" s="118"/>
    </row>
    <row r="41" spans="1:20" ht="24">
      <c r="A41" s="73">
        <v>2.2999999999999998</v>
      </c>
      <c r="B41" s="286" t="s">
        <v>128</v>
      </c>
      <c r="C41" s="286"/>
      <c r="D41" s="73"/>
      <c r="E41" s="286"/>
      <c r="F41" s="286"/>
      <c r="G41" s="94"/>
      <c r="H41" s="102"/>
      <c r="I41" s="103"/>
      <c r="J41" s="103"/>
      <c r="K41" s="103"/>
      <c r="L41" s="103"/>
      <c r="M41" s="103"/>
      <c r="N41" s="104"/>
      <c r="O41" s="104"/>
      <c r="P41" s="104"/>
      <c r="Q41" s="104"/>
      <c r="R41" s="104"/>
      <c r="S41" s="104"/>
      <c r="T41" s="118"/>
    </row>
    <row r="42" spans="1:20" ht="57" customHeight="1">
      <c r="A42" s="6" t="s">
        <v>89</v>
      </c>
      <c r="B42" s="4" t="s">
        <v>14</v>
      </c>
      <c r="C42" s="4" t="s">
        <v>40</v>
      </c>
      <c r="D42" s="4" t="s">
        <v>207</v>
      </c>
      <c r="E42" s="4" t="s">
        <v>193</v>
      </c>
      <c r="F42" s="29" t="s">
        <v>208</v>
      </c>
      <c r="G42" s="29" t="s">
        <v>209</v>
      </c>
      <c r="H42" s="96">
        <f>I42+N42+S42</f>
        <v>80057.648103383879</v>
      </c>
      <c r="I42" s="97">
        <v>0</v>
      </c>
      <c r="J42" s="98">
        <v>19508.458123634384</v>
      </c>
      <c r="K42" s="99">
        <v>0</v>
      </c>
      <c r="L42" s="99">
        <v>10549.189979749493</v>
      </c>
      <c r="M42" s="98">
        <v>10000</v>
      </c>
      <c r="N42" s="97">
        <f>J42+K42+L42+M42</f>
        <v>40057.648103383879</v>
      </c>
      <c r="O42" s="100">
        <v>10000</v>
      </c>
      <c r="P42" s="100">
        <v>10000</v>
      </c>
      <c r="Q42" s="100">
        <v>10000</v>
      </c>
      <c r="R42" s="100">
        <v>10000</v>
      </c>
      <c r="S42" s="101">
        <f>O42+P42+Q42+R42</f>
        <v>40000</v>
      </c>
      <c r="T42" s="118"/>
    </row>
    <row r="43" spans="1:20" ht="35.25" customHeight="1">
      <c r="A43" s="6" t="s">
        <v>90</v>
      </c>
      <c r="B43" s="5" t="s">
        <v>287</v>
      </c>
      <c r="C43" s="4" t="s">
        <v>288</v>
      </c>
      <c r="D43" s="4" t="s">
        <v>210</v>
      </c>
      <c r="E43" s="4" t="s">
        <v>193</v>
      </c>
      <c r="F43" s="29" t="s">
        <v>211</v>
      </c>
      <c r="G43" s="29" t="s">
        <v>212</v>
      </c>
      <c r="H43" s="56">
        <f>I43+N43+S43</f>
        <v>38000</v>
      </c>
      <c r="I43" s="62">
        <v>0</v>
      </c>
      <c r="J43" s="25">
        <v>0</v>
      </c>
      <c r="K43" s="79">
        <v>0</v>
      </c>
      <c r="L43" s="79">
        <v>0</v>
      </c>
      <c r="M43" s="44">
        <v>8000</v>
      </c>
      <c r="N43" s="61">
        <f>J43+K43+L43+M43</f>
        <v>8000</v>
      </c>
      <c r="O43" s="23">
        <v>6500</v>
      </c>
      <c r="P43" s="23">
        <v>6500</v>
      </c>
      <c r="Q43" s="23">
        <v>6500</v>
      </c>
      <c r="R43" s="23">
        <v>10500</v>
      </c>
      <c r="S43" s="62">
        <f>O43+P43+Q43+R43</f>
        <v>30000</v>
      </c>
      <c r="T43" s="118"/>
    </row>
    <row r="44" spans="1:20" ht="93.5" customHeight="1">
      <c r="A44" s="6" t="s">
        <v>91</v>
      </c>
      <c r="B44" s="5" t="s">
        <v>80</v>
      </c>
      <c r="C44" s="5" t="s">
        <v>61</v>
      </c>
      <c r="D44" s="4" t="s">
        <v>213</v>
      </c>
      <c r="E44" s="4"/>
      <c r="F44" s="32" t="s">
        <v>214</v>
      </c>
      <c r="G44" s="32" t="s">
        <v>214</v>
      </c>
      <c r="H44" s="56">
        <f>I44+N44+S44</f>
        <v>25000</v>
      </c>
      <c r="I44" s="62">
        <v>0</v>
      </c>
      <c r="J44" s="25">
        <v>0</v>
      </c>
      <c r="K44" s="79">
        <v>0</v>
      </c>
      <c r="L44" s="79">
        <v>0</v>
      </c>
      <c r="M44" s="33">
        <v>3000</v>
      </c>
      <c r="N44" s="61">
        <f>J44+K44+L44+M44</f>
        <v>3000</v>
      </c>
      <c r="O44" s="23">
        <v>4000</v>
      </c>
      <c r="P44" s="23">
        <v>5000</v>
      </c>
      <c r="Q44" s="23">
        <v>6000</v>
      </c>
      <c r="R44" s="23">
        <v>7000</v>
      </c>
      <c r="S44" s="62">
        <f>O44+P44+Q44+R44</f>
        <v>22000</v>
      </c>
      <c r="T44" s="118"/>
    </row>
    <row r="45" spans="1:20" s="55" customFormat="1" ht="24">
      <c r="A45" s="287" t="s">
        <v>125</v>
      </c>
      <c r="B45" s="287"/>
      <c r="C45" s="287"/>
      <c r="D45" s="287"/>
      <c r="E45" s="287"/>
      <c r="F45" s="287"/>
      <c r="G45" s="287"/>
      <c r="H45" s="56">
        <f>SUM(H42:H44)</f>
        <v>143057.64810338389</v>
      </c>
      <c r="I45" s="56">
        <f t="shared" ref="I45:S45" si="12">SUM(I42:I44)</f>
        <v>0</v>
      </c>
      <c r="J45" s="56">
        <f t="shared" si="12"/>
        <v>19508.458123634384</v>
      </c>
      <c r="K45" s="56">
        <f t="shared" si="12"/>
        <v>0</v>
      </c>
      <c r="L45" s="56">
        <f t="shared" si="12"/>
        <v>10549.189979749493</v>
      </c>
      <c r="M45" s="56">
        <f t="shared" si="12"/>
        <v>21000</v>
      </c>
      <c r="N45" s="56">
        <f t="shared" si="12"/>
        <v>51057.648103383879</v>
      </c>
      <c r="O45" s="56">
        <f t="shared" si="12"/>
        <v>20500</v>
      </c>
      <c r="P45" s="56">
        <f t="shared" si="12"/>
        <v>21500</v>
      </c>
      <c r="Q45" s="56">
        <f t="shared" si="12"/>
        <v>22500</v>
      </c>
      <c r="R45" s="56">
        <f t="shared" si="12"/>
        <v>27500</v>
      </c>
      <c r="S45" s="56">
        <f t="shared" si="12"/>
        <v>92000</v>
      </c>
      <c r="T45" s="118"/>
    </row>
    <row r="46" spans="1:20" s="81" customFormat="1" ht="24">
      <c r="A46" s="298" t="s">
        <v>99</v>
      </c>
      <c r="B46" s="298"/>
      <c r="C46" s="298"/>
      <c r="D46" s="298"/>
      <c r="E46" s="298" t="s">
        <v>99</v>
      </c>
      <c r="F46" s="298"/>
      <c r="G46" s="298"/>
      <c r="H46" s="58">
        <f>H32+H40+H45</f>
        <v>1176196.3540121929</v>
      </c>
      <c r="I46" s="58">
        <f t="shared" ref="I46:S46" si="13">I32+I40+I45</f>
        <v>89925.288070307492</v>
      </c>
      <c r="J46" s="58">
        <f t="shared" si="13"/>
        <v>156568.37255519495</v>
      </c>
      <c r="K46" s="58">
        <f t="shared" si="13"/>
        <v>21038.647851262165</v>
      </c>
      <c r="L46" s="58">
        <f t="shared" si="13"/>
        <v>154624.04553542827</v>
      </c>
      <c r="M46" s="58">
        <f t="shared" si="13"/>
        <v>180640</v>
      </c>
      <c r="N46" s="58">
        <f t="shared" si="13"/>
        <v>512871.06594188552</v>
      </c>
      <c r="O46" s="58">
        <f t="shared" si="13"/>
        <v>142750</v>
      </c>
      <c r="P46" s="58">
        <f t="shared" si="13"/>
        <v>142250</v>
      </c>
      <c r="Q46" s="58">
        <f t="shared" si="13"/>
        <v>145650</v>
      </c>
      <c r="R46" s="58">
        <f t="shared" si="13"/>
        <v>142750</v>
      </c>
      <c r="S46" s="58">
        <f t="shared" si="13"/>
        <v>573400</v>
      </c>
      <c r="T46" s="121"/>
    </row>
    <row r="47" spans="1:20" ht="26">
      <c r="A47" s="289" t="s">
        <v>41</v>
      </c>
      <c r="B47" s="289"/>
      <c r="C47" s="289"/>
      <c r="D47" s="289"/>
      <c r="E47" s="289"/>
      <c r="F47" s="289"/>
      <c r="G47" s="289"/>
      <c r="H47" s="289"/>
      <c r="I47" s="289"/>
      <c r="J47" s="289"/>
      <c r="K47" s="289"/>
      <c r="L47" s="289"/>
      <c r="M47" s="289"/>
      <c r="N47" s="289"/>
      <c r="O47" s="289"/>
      <c r="P47" s="289"/>
      <c r="Q47" s="289"/>
      <c r="R47" s="289"/>
      <c r="S47" s="289"/>
      <c r="T47" s="118"/>
    </row>
    <row r="48" spans="1:20" ht="21">
      <c r="A48" s="77">
        <v>3.1</v>
      </c>
      <c r="B48" s="282" t="s">
        <v>131</v>
      </c>
      <c r="C48" s="282"/>
      <c r="D48" s="282"/>
      <c r="E48" s="282"/>
      <c r="F48" s="282"/>
      <c r="G48" s="282"/>
      <c r="H48" s="282"/>
      <c r="I48" s="282"/>
      <c r="J48" s="282"/>
      <c r="K48" s="282"/>
      <c r="L48" s="282"/>
      <c r="M48" s="282"/>
      <c r="N48" s="282"/>
      <c r="O48" s="282"/>
      <c r="P48" s="282"/>
      <c r="Q48" s="282"/>
      <c r="R48" s="282"/>
      <c r="S48" s="282"/>
      <c r="T48" s="118"/>
    </row>
    <row r="49" spans="1:20" ht="33.5" customHeight="1">
      <c r="A49" s="6" t="s">
        <v>92</v>
      </c>
      <c r="B49" s="4" t="s">
        <v>6</v>
      </c>
      <c r="C49" s="4" t="s">
        <v>113</v>
      </c>
      <c r="D49" s="4" t="s">
        <v>215</v>
      </c>
      <c r="E49" s="4" t="s">
        <v>216</v>
      </c>
      <c r="F49" s="37" t="s">
        <v>217</v>
      </c>
      <c r="G49" s="37" t="s">
        <v>218</v>
      </c>
      <c r="H49" s="56">
        <f t="shared" ref="H49:H66" si="14">I49+N49+S49</f>
        <v>25000</v>
      </c>
      <c r="I49" s="62">
        <v>0</v>
      </c>
      <c r="J49" s="23">
        <v>0</v>
      </c>
      <c r="K49" s="80">
        <v>0</v>
      </c>
      <c r="L49" s="80">
        <v>0</v>
      </c>
      <c r="M49" s="86"/>
      <c r="N49" s="61">
        <f>J49+K49+L49+M49</f>
        <v>0</v>
      </c>
      <c r="O49" s="23">
        <v>10000</v>
      </c>
      <c r="P49" s="23">
        <v>15000</v>
      </c>
      <c r="Q49" s="1"/>
      <c r="R49" s="1"/>
      <c r="S49" s="62">
        <f t="shared" ref="S49:S69" si="15">O49+P49+Q49+R49</f>
        <v>25000</v>
      </c>
      <c r="T49" s="118"/>
    </row>
    <row r="50" spans="1:20" ht="42" customHeight="1">
      <c r="A50" s="6" t="s">
        <v>3</v>
      </c>
      <c r="B50" s="4" t="s">
        <v>6</v>
      </c>
      <c r="C50" s="4" t="s">
        <v>42</v>
      </c>
      <c r="D50" s="4" t="s">
        <v>215</v>
      </c>
      <c r="E50" s="4" t="s">
        <v>216</v>
      </c>
      <c r="F50" s="37" t="s">
        <v>219</v>
      </c>
      <c r="G50" s="37" t="s">
        <v>220</v>
      </c>
      <c r="H50" s="56">
        <f t="shared" si="14"/>
        <v>20000</v>
      </c>
      <c r="I50" s="62">
        <v>0</v>
      </c>
      <c r="J50" s="23">
        <v>0</v>
      </c>
      <c r="K50" s="80">
        <v>0</v>
      </c>
      <c r="L50" s="80">
        <v>0</v>
      </c>
      <c r="M50" s="86"/>
      <c r="N50" s="61">
        <f t="shared" ref="N50:N68" si="16">J50+K50+L50+M50</f>
        <v>0</v>
      </c>
      <c r="O50" s="23"/>
      <c r="P50" s="23">
        <v>5000</v>
      </c>
      <c r="Q50" s="23">
        <v>15000</v>
      </c>
      <c r="R50" s="1"/>
      <c r="S50" s="62">
        <f t="shared" si="15"/>
        <v>20000</v>
      </c>
      <c r="T50" s="118"/>
    </row>
    <row r="51" spans="1:20" ht="69.5" customHeight="1">
      <c r="A51" s="6" t="s">
        <v>275</v>
      </c>
      <c r="B51" s="6" t="s">
        <v>43</v>
      </c>
      <c r="C51" s="4" t="s">
        <v>110</v>
      </c>
      <c r="D51" s="4" t="s">
        <v>221</v>
      </c>
      <c r="E51" s="4" t="s">
        <v>222</v>
      </c>
      <c r="F51" s="38" t="s">
        <v>223</v>
      </c>
      <c r="G51" s="37" t="s">
        <v>224</v>
      </c>
      <c r="H51" s="56">
        <f>I51+N51+S51</f>
        <v>636850</v>
      </c>
      <c r="I51" s="62">
        <v>110740</v>
      </c>
      <c r="J51" s="23">
        <v>83055</v>
      </c>
      <c r="K51" s="80">
        <v>0</v>
      </c>
      <c r="L51" s="80">
        <v>0</v>
      </c>
      <c r="M51" s="44">
        <v>161055</v>
      </c>
      <c r="N51" s="61">
        <f t="shared" si="16"/>
        <v>244110</v>
      </c>
      <c r="O51" s="84">
        <v>78000</v>
      </c>
      <c r="P51" s="84">
        <v>104000</v>
      </c>
      <c r="Q51" s="24">
        <v>100000</v>
      </c>
      <c r="R51" s="7"/>
      <c r="S51" s="90">
        <f t="shared" si="15"/>
        <v>282000</v>
      </c>
      <c r="T51" s="119">
        <v>150000</v>
      </c>
    </row>
    <row r="52" spans="1:20" ht="42" customHeight="1">
      <c r="A52" s="6" t="s">
        <v>274</v>
      </c>
      <c r="B52" s="6" t="s">
        <v>43</v>
      </c>
      <c r="C52" s="4" t="s">
        <v>108</v>
      </c>
      <c r="D52" s="4"/>
      <c r="E52" s="4"/>
      <c r="F52" s="38"/>
      <c r="G52" s="37"/>
      <c r="H52" s="56">
        <f t="shared" si="14"/>
        <v>48138.088515776726</v>
      </c>
      <c r="I52" s="62">
        <v>4439.4512946524101</v>
      </c>
      <c r="J52" s="23">
        <v>13698.637221124314</v>
      </c>
      <c r="K52" s="80">
        <v>0</v>
      </c>
      <c r="L52" s="80">
        <v>0</v>
      </c>
      <c r="M52" s="80">
        <v>15000</v>
      </c>
      <c r="N52" s="61">
        <f>J52+K52+L52+M52</f>
        <v>28698.637221124314</v>
      </c>
      <c r="O52" s="84"/>
      <c r="P52" s="89"/>
      <c r="Q52" s="7"/>
      <c r="R52" s="24">
        <v>15000</v>
      </c>
      <c r="S52" s="90">
        <f t="shared" si="15"/>
        <v>15000</v>
      </c>
      <c r="T52" s="118"/>
    </row>
    <row r="53" spans="1:20" ht="42" customHeight="1">
      <c r="A53" s="6" t="s">
        <v>276</v>
      </c>
      <c r="B53" s="6" t="s">
        <v>44</v>
      </c>
      <c r="C53" s="4" t="s">
        <v>81</v>
      </c>
      <c r="D53" s="4"/>
      <c r="E53" s="4" t="s">
        <v>222</v>
      </c>
      <c r="F53" s="37" t="s">
        <v>225</v>
      </c>
      <c r="G53" s="37" t="s">
        <v>226</v>
      </c>
      <c r="H53" s="56">
        <f t="shared" si="14"/>
        <v>320000</v>
      </c>
      <c r="I53" s="62">
        <v>0</v>
      </c>
      <c r="J53" s="23">
        <v>48000</v>
      </c>
      <c r="K53" s="80">
        <v>80000</v>
      </c>
      <c r="L53" s="80">
        <v>0</v>
      </c>
      <c r="M53" s="80">
        <v>32000</v>
      </c>
      <c r="N53" s="61">
        <f t="shared" si="16"/>
        <v>160000</v>
      </c>
      <c r="O53" s="1"/>
      <c r="P53" s="23">
        <v>64000</v>
      </c>
      <c r="Q53" s="84"/>
      <c r="R53" s="23">
        <v>96000</v>
      </c>
      <c r="S53" s="90">
        <f t="shared" si="15"/>
        <v>160000</v>
      </c>
      <c r="T53" s="118"/>
    </row>
    <row r="54" spans="1:20" ht="42" customHeight="1">
      <c r="A54" s="6" t="s">
        <v>277</v>
      </c>
      <c r="B54" s="6" t="s">
        <v>44</v>
      </c>
      <c r="C54" s="4" t="s">
        <v>109</v>
      </c>
      <c r="D54" s="4"/>
      <c r="E54" s="4"/>
      <c r="F54" s="37"/>
      <c r="G54" s="37"/>
      <c r="H54" s="56">
        <f t="shared" si="14"/>
        <v>8952.4047764444476</v>
      </c>
      <c r="I54" s="62">
        <v>0</v>
      </c>
      <c r="J54" s="23">
        <v>3952.4047764444476</v>
      </c>
      <c r="K54" s="80">
        <v>0</v>
      </c>
      <c r="L54" s="80">
        <v>0</v>
      </c>
      <c r="M54" s="80"/>
      <c r="N54" s="61">
        <f t="shared" si="16"/>
        <v>3952.4047764444476</v>
      </c>
      <c r="O54" s="25"/>
      <c r="P54" s="1"/>
      <c r="Q54" s="84">
        <v>5000</v>
      </c>
      <c r="R54" s="1"/>
      <c r="S54" s="90">
        <f t="shared" si="15"/>
        <v>5000</v>
      </c>
    </row>
    <row r="55" spans="1:20" ht="56" customHeight="1">
      <c r="A55" s="6" t="s">
        <v>289</v>
      </c>
      <c r="B55" s="6" t="s">
        <v>290</v>
      </c>
      <c r="C55" s="4" t="s">
        <v>110</v>
      </c>
      <c r="D55" s="4"/>
      <c r="E55" s="4"/>
      <c r="F55" s="37"/>
      <c r="G55" s="37"/>
      <c r="H55" s="56">
        <f t="shared" si="14"/>
        <v>160000</v>
      </c>
      <c r="I55" s="62"/>
      <c r="J55" s="23"/>
      <c r="K55" s="80"/>
      <c r="L55" s="80"/>
      <c r="M55" s="80"/>
      <c r="N55" s="61"/>
      <c r="O55" s="25"/>
      <c r="P55" s="23">
        <v>64000</v>
      </c>
      <c r="Q55" s="84"/>
      <c r="R55" s="23">
        <v>96000</v>
      </c>
      <c r="S55" s="90">
        <f t="shared" si="15"/>
        <v>160000</v>
      </c>
    </row>
    <row r="56" spans="1:20" s="10" customFormat="1" ht="42" customHeight="1">
      <c r="A56" s="6" t="s">
        <v>93</v>
      </c>
      <c r="B56" s="3" t="s">
        <v>51</v>
      </c>
      <c r="C56" s="4" t="s">
        <v>18</v>
      </c>
      <c r="D56" s="4" t="s">
        <v>227</v>
      </c>
      <c r="E56" s="4" t="s">
        <v>222</v>
      </c>
      <c r="F56" s="37" t="s">
        <v>228</v>
      </c>
      <c r="G56" s="37" t="s">
        <v>229</v>
      </c>
      <c r="H56" s="56">
        <f t="shared" si="14"/>
        <v>119125.15</v>
      </c>
      <c r="I56" s="62">
        <v>40017</v>
      </c>
      <c r="J56" s="23">
        <v>40024</v>
      </c>
      <c r="K56" s="80">
        <v>0</v>
      </c>
      <c r="L56" s="87">
        <v>39084.15</v>
      </c>
      <c r="M56" s="84"/>
      <c r="N56" s="61">
        <f t="shared" si="16"/>
        <v>79108.149999999994</v>
      </c>
      <c r="O56" s="1"/>
      <c r="P56" s="1"/>
      <c r="Q56" s="1"/>
      <c r="R56" s="1"/>
      <c r="S56" s="61">
        <f t="shared" si="15"/>
        <v>0</v>
      </c>
    </row>
    <row r="57" spans="1:20" s="10" customFormat="1" ht="42" customHeight="1">
      <c r="A57" s="6" t="s">
        <v>279</v>
      </c>
      <c r="B57" s="3" t="s">
        <v>51</v>
      </c>
      <c r="C57" s="4" t="s">
        <v>118</v>
      </c>
      <c r="D57" s="4" t="s">
        <v>227</v>
      </c>
      <c r="E57" s="4" t="s">
        <v>222</v>
      </c>
      <c r="F57" s="37" t="s">
        <v>230</v>
      </c>
      <c r="G57" s="37" t="s">
        <v>231</v>
      </c>
      <c r="H57" s="56">
        <f t="shared" si="14"/>
        <v>31500</v>
      </c>
      <c r="I57" s="62">
        <v>0</v>
      </c>
      <c r="J57" s="23">
        <v>0</v>
      </c>
      <c r="K57" s="80">
        <v>0</v>
      </c>
      <c r="L57" s="80">
        <v>12600</v>
      </c>
      <c r="M57" s="84"/>
      <c r="N57" s="61">
        <f t="shared" si="16"/>
        <v>12600</v>
      </c>
      <c r="O57" s="24">
        <v>18900</v>
      </c>
      <c r="P57" s="14"/>
      <c r="Q57" s="14"/>
      <c r="R57" s="14"/>
      <c r="S57" s="61">
        <f t="shared" si="15"/>
        <v>18900</v>
      </c>
    </row>
    <row r="58" spans="1:20" s="10" customFormat="1" ht="42" customHeight="1">
      <c r="A58" s="6" t="s">
        <v>280</v>
      </c>
      <c r="B58" s="3" t="s">
        <v>260</v>
      </c>
      <c r="C58" s="4"/>
      <c r="D58" s="4"/>
      <c r="E58" s="4"/>
      <c r="F58" s="37"/>
      <c r="G58" s="37"/>
      <c r="H58" s="56">
        <f t="shared" si="14"/>
        <v>23000</v>
      </c>
      <c r="I58" s="62">
        <v>0</v>
      </c>
      <c r="J58" s="23">
        <v>0</v>
      </c>
      <c r="K58" s="80">
        <v>0</v>
      </c>
      <c r="L58" s="80">
        <v>0</v>
      </c>
      <c r="M58" s="84">
        <v>23000</v>
      </c>
      <c r="N58" s="61">
        <f t="shared" si="16"/>
        <v>23000</v>
      </c>
      <c r="O58" s="7"/>
      <c r="P58" s="7"/>
      <c r="Q58" s="7"/>
      <c r="R58" s="1"/>
      <c r="S58" s="63">
        <f t="shared" si="15"/>
        <v>0</v>
      </c>
    </row>
    <row r="59" spans="1:20" s="10" customFormat="1" ht="42" customHeight="1">
      <c r="A59" s="6" t="s">
        <v>281</v>
      </c>
      <c r="B59" s="3" t="s">
        <v>261</v>
      </c>
      <c r="C59" s="4"/>
      <c r="D59" s="4"/>
      <c r="E59" s="4"/>
      <c r="F59" s="37"/>
      <c r="G59" s="37"/>
      <c r="H59" s="56">
        <f t="shared" si="14"/>
        <v>10000</v>
      </c>
      <c r="I59" s="62">
        <v>0</v>
      </c>
      <c r="J59" s="23">
        <v>0</v>
      </c>
      <c r="K59" s="80">
        <v>0</v>
      </c>
      <c r="L59" s="80">
        <v>0</v>
      </c>
      <c r="M59" s="84">
        <v>10000</v>
      </c>
      <c r="N59" s="61">
        <f t="shared" si="16"/>
        <v>10000</v>
      </c>
      <c r="O59" s="1"/>
      <c r="P59" s="1"/>
      <c r="Q59" s="1"/>
      <c r="R59" s="1"/>
      <c r="S59" s="63">
        <f t="shared" si="15"/>
        <v>0</v>
      </c>
    </row>
    <row r="60" spans="1:20" s="10" customFormat="1" ht="42" customHeight="1">
      <c r="A60" s="6" t="s">
        <v>282</v>
      </c>
      <c r="B60" s="3" t="s">
        <v>262</v>
      </c>
      <c r="C60" s="43"/>
      <c r="D60" s="4"/>
      <c r="E60" s="4"/>
      <c r="F60" s="37"/>
      <c r="G60" s="37"/>
      <c r="H60" s="56">
        <f t="shared" si="14"/>
        <v>7200</v>
      </c>
      <c r="I60" s="62">
        <v>0</v>
      </c>
      <c r="J60" s="23">
        <v>0</v>
      </c>
      <c r="K60" s="80">
        <v>0</v>
      </c>
      <c r="L60" s="80">
        <v>0</v>
      </c>
      <c r="M60" s="84">
        <v>7200</v>
      </c>
      <c r="N60" s="61">
        <f t="shared" si="16"/>
        <v>7200</v>
      </c>
      <c r="O60" s="1"/>
      <c r="P60" s="1"/>
      <c r="Q60" s="1"/>
      <c r="R60" s="1"/>
      <c r="S60" s="63">
        <f t="shared" si="15"/>
        <v>0</v>
      </c>
    </row>
    <row r="61" spans="1:20" s="10" customFormat="1" ht="42" customHeight="1">
      <c r="A61" s="6" t="s">
        <v>284</v>
      </c>
      <c r="B61" s="3" t="s">
        <v>273</v>
      </c>
      <c r="C61" s="4"/>
      <c r="D61" s="4"/>
      <c r="E61" s="4"/>
      <c r="F61" s="37"/>
      <c r="G61" s="37"/>
      <c r="H61" s="56">
        <f t="shared" si="14"/>
        <v>5000</v>
      </c>
      <c r="I61" s="62">
        <v>0</v>
      </c>
      <c r="J61" s="23">
        <v>0</v>
      </c>
      <c r="K61" s="80">
        <v>0</v>
      </c>
      <c r="L61" s="80">
        <v>0</v>
      </c>
      <c r="M61" s="84">
        <v>5000</v>
      </c>
      <c r="N61" s="61">
        <f t="shared" si="16"/>
        <v>5000</v>
      </c>
      <c r="O61" s="1"/>
      <c r="P61" s="1"/>
      <c r="Q61" s="1"/>
      <c r="R61" s="1"/>
      <c r="S61" s="63">
        <f t="shared" si="15"/>
        <v>0</v>
      </c>
    </row>
    <row r="62" spans="1:20" s="10" customFormat="1" ht="42" customHeight="1">
      <c r="A62" s="6" t="s">
        <v>94</v>
      </c>
      <c r="B62" s="3" t="s">
        <v>51</v>
      </c>
      <c r="C62" s="4" t="s">
        <v>49</v>
      </c>
      <c r="D62" s="4" t="s">
        <v>227</v>
      </c>
      <c r="E62" s="4" t="s">
        <v>222</v>
      </c>
      <c r="F62" s="37" t="s">
        <v>232</v>
      </c>
      <c r="G62" s="37" t="s">
        <v>233</v>
      </c>
      <c r="H62" s="56">
        <f t="shared" si="14"/>
        <v>216000</v>
      </c>
      <c r="I62" s="62">
        <v>0</v>
      </c>
      <c r="J62" s="23">
        <v>0</v>
      </c>
      <c r="K62" s="80">
        <v>0</v>
      </c>
      <c r="L62" s="80">
        <v>0</v>
      </c>
      <c r="M62" s="80"/>
      <c r="N62" s="61">
        <f t="shared" si="16"/>
        <v>0</v>
      </c>
      <c r="O62" s="79"/>
      <c r="P62" s="84">
        <v>72000</v>
      </c>
      <c r="Q62" s="84"/>
      <c r="R62" s="84">
        <v>144000</v>
      </c>
      <c r="S62" s="61">
        <f t="shared" si="15"/>
        <v>216000</v>
      </c>
      <c r="T62" s="119">
        <v>504000</v>
      </c>
    </row>
    <row r="63" spans="1:20" s="10" customFormat="1" ht="42" customHeight="1">
      <c r="A63" s="6" t="s">
        <v>95</v>
      </c>
      <c r="B63" s="3" t="s">
        <v>51</v>
      </c>
      <c r="C63" s="4" t="s">
        <v>50</v>
      </c>
      <c r="D63" s="4" t="s">
        <v>234</v>
      </c>
      <c r="E63" s="4" t="s">
        <v>148</v>
      </c>
      <c r="F63" s="37" t="s">
        <v>35</v>
      </c>
      <c r="G63" s="37" t="s">
        <v>235</v>
      </c>
      <c r="H63" s="56">
        <f t="shared" si="14"/>
        <v>80000</v>
      </c>
      <c r="I63" s="62">
        <v>0</v>
      </c>
      <c r="J63" s="23">
        <v>0</v>
      </c>
      <c r="K63" s="80">
        <v>0</v>
      </c>
      <c r="L63" s="80">
        <v>0</v>
      </c>
      <c r="M63" s="80"/>
      <c r="N63" s="61">
        <f t="shared" si="16"/>
        <v>0</v>
      </c>
      <c r="O63" s="79"/>
      <c r="P63" s="84"/>
      <c r="Q63" s="84"/>
      <c r="R63" s="84">
        <v>80000</v>
      </c>
      <c r="S63" s="61">
        <f t="shared" si="15"/>
        <v>80000</v>
      </c>
    </row>
    <row r="64" spans="1:20" ht="42" customHeight="1">
      <c r="A64" s="6" t="s">
        <v>96</v>
      </c>
      <c r="B64" s="4" t="s">
        <v>46</v>
      </c>
      <c r="C64" s="4" t="s">
        <v>45</v>
      </c>
      <c r="D64" s="4" t="s">
        <v>236</v>
      </c>
      <c r="E64" s="4" t="s">
        <v>222</v>
      </c>
      <c r="F64" s="37" t="s">
        <v>217</v>
      </c>
      <c r="G64" s="37" t="s">
        <v>237</v>
      </c>
      <c r="H64" s="56">
        <f t="shared" si="14"/>
        <v>30000</v>
      </c>
      <c r="I64" s="62">
        <v>0</v>
      </c>
      <c r="J64" s="23">
        <v>0</v>
      </c>
      <c r="K64" s="80">
        <v>0</v>
      </c>
      <c r="L64" s="80">
        <v>0</v>
      </c>
      <c r="M64" s="80"/>
      <c r="N64" s="61">
        <f t="shared" si="16"/>
        <v>0</v>
      </c>
      <c r="O64" s="23"/>
      <c r="P64" s="23">
        <v>15000</v>
      </c>
      <c r="Q64" s="23">
        <v>15000</v>
      </c>
      <c r="R64" s="105"/>
      <c r="S64" s="62">
        <f t="shared" si="15"/>
        <v>30000</v>
      </c>
    </row>
    <row r="65" spans="1:19" ht="56" customHeight="1">
      <c r="A65" s="6" t="s">
        <v>97</v>
      </c>
      <c r="B65" s="6" t="s">
        <v>46</v>
      </c>
      <c r="C65" s="11" t="s">
        <v>111</v>
      </c>
      <c r="D65" s="4" t="s">
        <v>215</v>
      </c>
      <c r="E65" s="4" t="s">
        <v>222</v>
      </c>
      <c r="F65" s="37" t="s">
        <v>217</v>
      </c>
      <c r="G65" s="37" t="s">
        <v>237</v>
      </c>
      <c r="H65" s="56"/>
      <c r="I65" s="62">
        <v>0</v>
      </c>
      <c r="J65" s="23">
        <v>0</v>
      </c>
      <c r="K65" s="80">
        <v>0</v>
      </c>
      <c r="L65" s="80">
        <v>0</v>
      </c>
      <c r="M65" s="80"/>
      <c r="N65" s="61">
        <f t="shared" si="16"/>
        <v>0</v>
      </c>
      <c r="O65" s="23"/>
      <c r="P65" s="84"/>
      <c r="Q65" s="1">
        <v>0</v>
      </c>
      <c r="R65" s="1"/>
      <c r="S65" s="62">
        <f t="shared" si="15"/>
        <v>0</v>
      </c>
    </row>
    <row r="66" spans="1:19" ht="49.25" customHeight="1">
      <c r="A66" s="6" t="s">
        <v>134</v>
      </c>
      <c r="B66" s="6" t="s">
        <v>52</v>
      </c>
      <c r="C66" s="4" t="s">
        <v>53</v>
      </c>
      <c r="D66" s="4" t="s">
        <v>215</v>
      </c>
      <c r="E66" s="4" t="s">
        <v>216</v>
      </c>
      <c r="F66" s="37" t="s">
        <v>238</v>
      </c>
      <c r="G66" s="37" t="s">
        <v>239</v>
      </c>
      <c r="H66" s="56">
        <f t="shared" si="14"/>
        <v>120000</v>
      </c>
      <c r="I66" s="62">
        <v>0</v>
      </c>
      <c r="J66" s="23">
        <v>36000</v>
      </c>
      <c r="K66" s="80">
        <v>0</v>
      </c>
      <c r="L66" s="80">
        <v>0</v>
      </c>
      <c r="M66" s="84">
        <v>84000</v>
      </c>
      <c r="N66" s="61">
        <f t="shared" si="16"/>
        <v>120000</v>
      </c>
      <c r="O66" s="1"/>
      <c r="P66" s="1"/>
      <c r="Q66" s="1"/>
      <c r="R66" s="1"/>
      <c r="S66" s="62">
        <f t="shared" si="15"/>
        <v>0</v>
      </c>
    </row>
    <row r="67" spans="1:19" ht="42" customHeight="1">
      <c r="A67" s="6" t="s">
        <v>133</v>
      </c>
      <c r="B67" s="18" t="s">
        <v>52</v>
      </c>
      <c r="C67" s="5" t="s">
        <v>116</v>
      </c>
      <c r="D67" s="4" t="s">
        <v>215</v>
      </c>
      <c r="E67" s="4" t="s">
        <v>216</v>
      </c>
      <c r="F67" s="39"/>
      <c r="G67" s="39"/>
      <c r="H67" s="56"/>
      <c r="I67" s="62">
        <v>0</v>
      </c>
      <c r="J67" s="23">
        <v>0</v>
      </c>
      <c r="K67" s="80">
        <v>0</v>
      </c>
      <c r="L67" s="80">
        <v>0</v>
      </c>
      <c r="M67" s="79"/>
      <c r="N67" s="63">
        <f t="shared" si="16"/>
        <v>0</v>
      </c>
      <c r="O67" s="79"/>
      <c r="P67" s="79"/>
      <c r="Q67" s="79"/>
      <c r="R67" s="79"/>
      <c r="S67" s="62">
        <f t="shared" si="15"/>
        <v>0</v>
      </c>
    </row>
    <row r="68" spans="1:19" ht="42" customHeight="1">
      <c r="A68" s="6" t="s">
        <v>98</v>
      </c>
      <c r="B68" s="6" t="s">
        <v>87</v>
      </c>
      <c r="C68" s="5" t="s">
        <v>88</v>
      </c>
      <c r="D68" s="4" t="s">
        <v>240</v>
      </c>
      <c r="E68" s="5" t="s">
        <v>152</v>
      </c>
      <c r="F68" s="40"/>
      <c r="G68" s="41" t="s">
        <v>241</v>
      </c>
      <c r="H68" s="56">
        <f>I68+N68+S68</f>
        <v>35588.545335888157</v>
      </c>
      <c r="I68" s="62">
        <v>0</v>
      </c>
      <c r="J68" s="23">
        <v>0</v>
      </c>
      <c r="K68" s="80">
        <v>3587.4953096374993</v>
      </c>
      <c r="L68" s="80">
        <v>2001.0500262506564</v>
      </c>
      <c r="M68" s="80">
        <v>6000</v>
      </c>
      <c r="N68" s="61">
        <f t="shared" si="16"/>
        <v>11588.545335888157</v>
      </c>
      <c r="O68" s="78">
        <v>6000</v>
      </c>
      <c r="P68" s="23">
        <v>6000</v>
      </c>
      <c r="Q68" s="23">
        <v>6000</v>
      </c>
      <c r="R68" s="23">
        <v>6000</v>
      </c>
      <c r="S68" s="61">
        <f t="shared" si="15"/>
        <v>24000</v>
      </c>
    </row>
    <row r="69" spans="1:19" ht="42" customHeight="1">
      <c r="A69" s="6" t="s">
        <v>291</v>
      </c>
      <c r="B69" s="6" t="s">
        <v>52</v>
      </c>
      <c r="C69" s="5"/>
      <c r="D69" s="4"/>
      <c r="E69" s="5"/>
      <c r="F69" s="40"/>
      <c r="G69" s="41"/>
      <c r="H69" s="56">
        <f>I69+N69+S69</f>
        <v>50000</v>
      </c>
      <c r="I69" s="62"/>
      <c r="J69" s="23"/>
      <c r="K69" s="80"/>
      <c r="L69" s="80"/>
      <c r="M69" s="80"/>
      <c r="N69" s="61"/>
      <c r="O69" s="78">
        <v>50000</v>
      </c>
      <c r="P69" s="23"/>
      <c r="Q69" s="23"/>
      <c r="R69" s="23"/>
      <c r="S69" s="61">
        <f t="shared" si="15"/>
        <v>50000</v>
      </c>
    </row>
    <row r="70" spans="1:19" ht="24">
      <c r="A70" s="295" t="s">
        <v>126</v>
      </c>
      <c r="B70" s="295"/>
      <c r="C70" s="295"/>
      <c r="D70" s="295"/>
      <c r="E70" s="295"/>
      <c r="F70" s="295"/>
      <c r="G70" s="295"/>
      <c r="H70" s="56">
        <f>SUM(H49:H69)</f>
        <v>1946354.1886281092</v>
      </c>
      <c r="I70" s="15">
        <f t="shared" ref="I70:R70" si="17">SUM(I49:I68)</f>
        <v>155196.45129465242</v>
      </c>
      <c r="J70" s="15">
        <f t="shared" si="17"/>
        <v>224730.04199756877</v>
      </c>
      <c r="K70" s="15">
        <f t="shared" si="17"/>
        <v>83587.495309637496</v>
      </c>
      <c r="L70" s="15">
        <f t="shared" si="17"/>
        <v>53685.200026250655</v>
      </c>
      <c r="M70" s="15">
        <f t="shared" si="17"/>
        <v>343255</v>
      </c>
      <c r="N70" s="15">
        <f t="shared" si="17"/>
        <v>705257.73733345687</v>
      </c>
      <c r="O70" s="15">
        <f>SUM(O49:O69)</f>
        <v>162900</v>
      </c>
      <c r="P70" s="15">
        <f t="shared" si="17"/>
        <v>345000</v>
      </c>
      <c r="Q70" s="15">
        <f t="shared" si="17"/>
        <v>141000</v>
      </c>
      <c r="R70" s="15">
        <f t="shared" si="17"/>
        <v>437000</v>
      </c>
      <c r="S70" s="15">
        <f>SUM(S49:S69)</f>
        <v>1085900</v>
      </c>
    </row>
    <row r="71" spans="1:19" s="16" customFormat="1" ht="21">
      <c r="A71" s="77">
        <v>3.2</v>
      </c>
      <c r="B71" s="282" t="s">
        <v>132</v>
      </c>
      <c r="C71" s="282"/>
      <c r="D71" s="282"/>
      <c r="E71" s="282"/>
      <c r="F71" s="282"/>
      <c r="G71" s="282"/>
      <c r="H71" s="282"/>
      <c r="I71" s="282"/>
      <c r="J71" s="282"/>
      <c r="K71" s="282"/>
      <c r="L71" s="282"/>
      <c r="M71" s="282"/>
      <c r="N71" s="282"/>
      <c r="O71" s="282"/>
      <c r="P71" s="282"/>
      <c r="Q71" s="282"/>
      <c r="R71" s="282"/>
      <c r="S71" s="296"/>
    </row>
    <row r="72" spans="1:19" ht="68.75" customHeight="1">
      <c r="A72" s="31" t="s">
        <v>4</v>
      </c>
      <c r="B72" s="6" t="s">
        <v>54</v>
      </c>
      <c r="C72" s="9" t="s">
        <v>292</v>
      </c>
      <c r="D72" s="31" t="s">
        <v>191</v>
      </c>
      <c r="E72" s="4" t="s">
        <v>152</v>
      </c>
      <c r="F72" s="37" t="s">
        <v>242</v>
      </c>
      <c r="G72" s="37" t="s">
        <v>243</v>
      </c>
      <c r="H72" s="56">
        <f>I72+N72+S72</f>
        <v>55085.975890504458</v>
      </c>
      <c r="I72" s="61">
        <v>8267.6967805252389</v>
      </c>
      <c r="J72" s="82">
        <v>4147.6665906398757</v>
      </c>
      <c r="K72" s="88">
        <v>706.31341186165082</v>
      </c>
      <c r="L72" s="88">
        <v>11964.299107477687</v>
      </c>
      <c r="M72" s="88">
        <v>10000</v>
      </c>
      <c r="N72" s="61">
        <f>J72+K72+L72+M72</f>
        <v>26818.279109979216</v>
      </c>
      <c r="O72" s="88">
        <v>10000</v>
      </c>
      <c r="P72" s="88">
        <v>10000</v>
      </c>
      <c r="Q72" s="88"/>
      <c r="R72" s="88"/>
      <c r="S72" s="91">
        <f>O72+P72+Q72+R72</f>
        <v>20000</v>
      </c>
    </row>
    <row r="73" spans="1:19" ht="37.5" customHeight="1">
      <c r="A73" s="6" t="s">
        <v>5</v>
      </c>
      <c r="B73" s="4" t="s">
        <v>13</v>
      </c>
      <c r="C73" s="12" t="s">
        <v>55</v>
      </c>
      <c r="D73" s="4" t="s">
        <v>244</v>
      </c>
      <c r="E73" s="4" t="s">
        <v>187</v>
      </c>
      <c r="F73" s="37" t="s">
        <v>245</v>
      </c>
      <c r="G73" s="37" t="s">
        <v>246</v>
      </c>
      <c r="H73" s="56">
        <f>I73+N73+S73</f>
        <v>36807.736488412207</v>
      </c>
      <c r="I73" s="61">
        <v>0</v>
      </c>
      <c r="J73" s="82">
        <v>0</v>
      </c>
      <c r="K73" s="88">
        <v>0</v>
      </c>
      <c r="L73" s="88">
        <v>12702.736488412211</v>
      </c>
      <c r="M73" s="85">
        <v>13000</v>
      </c>
      <c r="N73" s="61">
        <f>J73+K73+L73+M73</f>
        <v>25702.736488412211</v>
      </c>
      <c r="O73" s="85">
        <v>11105</v>
      </c>
      <c r="P73" s="89"/>
      <c r="Q73" s="89"/>
      <c r="R73" s="89">
        <v>0</v>
      </c>
      <c r="S73" s="91">
        <f>O73+P73+Q73+R73</f>
        <v>11105</v>
      </c>
    </row>
    <row r="74" spans="1:19" ht="39" customHeight="1">
      <c r="A74" s="6" t="s">
        <v>101</v>
      </c>
      <c r="B74" s="4" t="s">
        <v>57</v>
      </c>
      <c r="C74" s="4" t="s">
        <v>56</v>
      </c>
      <c r="D74" s="4" t="s">
        <v>244</v>
      </c>
      <c r="E74" s="4" t="s">
        <v>187</v>
      </c>
      <c r="F74" s="37" t="s">
        <v>247</v>
      </c>
      <c r="G74" s="37" t="s">
        <v>248</v>
      </c>
      <c r="H74" s="56">
        <f>I74+N74+S74</f>
        <v>15000</v>
      </c>
      <c r="I74" s="61">
        <v>0</v>
      </c>
      <c r="J74" s="82">
        <v>0</v>
      </c>
      <c r="K74" s="88">
        <v>0</v>
      </c>
      <c r="L74" s="88">
        <v>0</v>
      </c>
      <c r="M74" s="85"/>
      <c r="N74" s="61">
        <f>J74+K74+L74+M74</f>
        <v>0</v>
      </c>
      <c r="O74" s="84">
        <v>15000</v>
      </c>
      <c r="P74" s="89"/>
      <c r="Q74" s="89">
        <v>0</v>
      </c>
      <c r="R74" s="89"/>
      <c r="S74" s="91">
        <f>O74+P74+Q74+R74</f>
        <v>15000</v>
      </c>
    </row>
    <row r="75" spans="1:19" ht="45" customHeight="1">
      <c r="A75" s="31" t="s">
        <v>102</v>
      </c>
      <c r="B75" s="4" t="s">
        <v>285</v>
      </c>
      <c r="C75" s="4" t="s">
        <v>8</v>
      </c>
      <c r="D75" s="4" t="s">
        <v>215</v>
      </c>
      <c r="E75" s="4" t="s">
        <v>249</v>
      </c>
      <c r="F75" s="37" t="s">
        <v>250</v>
      </c>
      <c r="G75" s="37" t="s">
        <v>251</v>
      </c>
      <c r="H75" s="56">
        <f>I75+N75+S75</f>
        <v>30410.592445427876</v>
      </c>
      <c r="I75" s="61">
        <v>0</v>
      </c>
      <c r="J75" s="82">
        <v>5969.7164235273276</v>
      </c>
      <c r="K75" s="88">
        <v>0</v>
      </c>
      <c r="L75" s="88">
        <v>9440.8760219005471</v>
      </c>
      <c r="M75" s="85"/>
      <c r="N75" s="61">
        <f>J75+K75+L75+M75</f>
        <v>15410.592445427876</v>
      </c>
      <c r="O75" s="23">
        <v>7500</v>
      </c>
      <c r="P75" s="23"/>
      <c r="Q75" s="23">
        <v>7500</v>
      </c>
      <c r="R75" s="1"/>
      <c r="S75" s="62">
        <f>O75+P75+Q75+R75</f>
        <v>15000</v>
      </c>
    </row>
    <row r="76" spans="1:19" ht="24">
      <c r="A76" s="295" t="s">
        <v>278</v>
      </c>
      <c r="B76" s="295"/>
      <c r="C76" s="295"/>
      <c r="D76" s="295"/>
      <c r="E76" s="295"/>
      <c r="F76" s="295"/>
      <c r="G76" s="295"/>
      <c r="H76" s="56">
        <f>SUM(H72:H75)</f>
        <v>137304.30482434455</v>
      </c>
      <c r="I76" s="56">
        <f t="shared" ref="I76:S76" si="18">SUM(I72:I75)</f>
        <v>8267.6967805252389</v>
      </c>
      <c r="J76" s="56">
        <f t="shared" si="18"/>
        <v>10117.383014167204</v>
      </c>
      <c r="K76" s="56">
        <f t="shared" si="18"/>
        <v>706.31341186165082</v>
      </c>
      <c r="L76" s="56">
        <f t="shared" si="18"/>
        <v>34107.911617790443</v>
      </c>
      <c r="M76" s="56">
        <f t="shared" si="18"/>
        <v>23000</v>
      </c>
      <c r="N76" s="56">
        <f t="shared" si="18"/>
        <v>67931.608043819302</v>
      </c>
      <c r="O76" s="56">
        <f t="shared" si="18"/>
        <v>43605</v>
      </c>
      <c r="P76" s="56">
        <f t="shared" si="18"/>
        <v>10000</v>
      </c>
      <c r="Q76" s="56">
        <f t="shared" si="18"/>
        <v>7500</v>
      </c>
      <c r="R76" s="56">
        <f t="shared" si="18"/>
        <v>0</v>
      </c>
      <c r="S76" s="56">
        <f t="shared" si="18"/>
        <v>61105</v>
      </c>
    </row>
    <row r="77" spans="1:19" s="71" customFormat="1" ht="24">
      <c r="A77" s="291" t="s">
        <v>100</v>
      </c>
      <c r="B77" s="291"/>
      <c r="C77" s="291"/>
      <c r="D77" s="291"/>
      <c r="E77" s="291" t="s">
        <v>100</v>
      </c>
      <c r="F77" s="291"/>
      <c r="G77" s="291"/>
      <c r="H77" s="59">
        <f>H70+H76</f>
        <v>2083658.4934524538</v>
      </c>
      <c r="I77" s="59">
        <f t="shared" ref="I77:S77" si="19">I70+I76</f>
        <v>163464.14807517765</v>
      </c>
      <c r="J77" s="59">
        <f t="shared" si="19"/>
        <v>234847.42501173596</v>
      </c>
      <c r="K77" s="59">
        <f t="shared" si="19"/>
        <v>84293.808721499139</v>
      </c>
      <c r="L77" s="59">
        <f t="shared" si="19"/>
        <v>87793.111644041099</v>
      </c>
      <c r="M77" s="59">
        <f t="shared" si="19"/>
        <v>366255</v>
      </c>
      <c r="N77" s="59">
        <f t="shared" si="19"/>
        <v>773189.34537727619</v>
      </c>
      <c r="O77" s="59">
        <f t="shared" si="19"/>
        <v>206505</v>
      </c>
      <c r="P77" s="59">
        <f t="shared" si="19"/>
        <v>355000</v>
      </c>
      <c r="Q77" s="59">
        <f t="shared" si="19"/>
        <v>148500</v>
      </c>
      <c r="R77" s="59">
        <f t="shared" si="19"/>
        <v>437000</v>
      </c>
      <c r="S77" s="59">
        <f t="shared" si="19"/>
        <v>1147005</v>
      </c>
    </row>
    <row r="78" spans="1:19" s="107" customFormat="1" ht="30.5" customHeight="1">
      <c r="A78" s="297" t="s">
        <v>127</v>
      </c>
      <c r="B78" s="297"/>
      <c r="C78" s="297"/>
      <c r="D78" s="297"/>
      <c r="E78" s="297" t="s">
        <v>252</v>
      </c>
      <c r="F78" s="297"/>
      <c r="G78" s="297"/>
      <c r="H78" s="110">
        <f>H18+H46+H77</f>
        <v>3499999.8290373646</v>
      </c>
      <c r="I78" s="110">
        <f t="shared" ref="I78:S78" si="20">I18+I46+I77</f>
        <v>253964.89050981781</v>
      </c>
      <c r="J78" s="110">
        <f t="shared" si="20"/>
        <v>395399.54351548461</v>
      </c>
      <c r="K78" s="110">
        <f t="shared" si="20"/>
        <v>108016.44753783557</v>
      </c>
      <c r="L78" s="110">
        <f t="shared" si="20"/>
        <v>259318.94747422676</v>
      </c>
      <c r="M78" s="110">
        <f t="shared" si="20"/>
        <v>641895</v>
      </c>
      <c r="N78" s="110">
        <f t="shared" si="20"/>
        <v>1404629.9385275471</v>
      </c>
      <c r="O78" s="110">
        <f t="shared" si="20"/>
        <v>389255</v>
      </c>
      <c r="P78" s="110">
        <f t="shared" si="20"/>
        <v>547250</v>
      </c>
      <c r="Q78" s="110">
        <f t="shared" si="20"/>
        <v>325150</v>
      </c>
      <c r="R78" s="110">
        <f t="shared" si="20"/>
        <v>579750</v>
      </c>
      <c r="S78" s="110">
        <f t="shared" si="20"/>
        <v>1841405</v>
      </c>
    </row>
    <row r="79" spans="1:19" ht="29">
      <c r="A79" s="292"/>
      <c r="B79" s="292"/>
      <c r="C79" s="292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</row>
    <row r="80" spans="1:19" s="55" customFormat="1" ht="24">
      <c r="A80" s="293" t="s">
        <v>286</v>
      </c>
      <c r="B80" s="293"/>
      <c r="C80" s="111"/>
      <c r="D80" s="111"/>
      <c r="H80" s="112"/>
      <c r="I80" s="113">
        <f t="shared" ref="I80:S80" si="21">I78/3500000</f>
        <v>7.2561397288519375E-2</v>
      </c>
      <c r="J80" s="114">
        <f t="shared" si="21"/>
        <v>0.11297129814728131</v>
      </c>
      <c r="K80" s="114">
        <f t="shared" si="21"/>
        <v>3.0861842153667305E-2</v>
      </c>
      <c r="L80" s="114">
        <f t="shared" si="21"/>
        <v>7.4091127849779073E-2</v>
      </c>
      <c r="M80" s="114">
        <f t="shared" si="21"/>
        <v>0.18339857142857144</v>
      </c>
      <c r="N80" s="113">
        <f t="shared" si="21"/>
        <v>0.40132283957929915</v>
      </c>
      <c r="O80" s="114">
        <f t="shared" si="21"/>
        <v>0.11121571428571428</v>
      </c>
      <c r="P80" s="114">
        <f t="shared" si="21"/>
        <v>0.15635714285714286</v>
      </c>
      <c r="Q80" s="114">
        <f t="shared" si="21"/>
        <v>9.2899999999999996E-2</v>
      </c>
      <c r="R80" s="114">
        <f t="shared" si="21"/>
        <v>0.16564285714285715</v>
      </c>
      <c r="S80" s="113">
        <f t="shared" si="21"/>
        <v>0.52611571428571424</v>
      </c>
    </row>
    <row r="81" spans="1:19" s="55" customFormat="1" ht="24">
      <c r="A81" s="293" t="s">
        <v>293</v>
      </c>
      <c r="B81" s="293"/>
      <c r="H81" s="115" t="s">
        <v>112</v>
      </c>
      <c r="I81" s="113">
        <f>I80</f>
        <v>7.2561397288519375E-2</v>
      </c>
      <c r="J81" s="114">
        <f>I81+J80</f>
        <v>0.1855326954358007</v>
      </c>
      <c r="K81" s="114">
        <f>J81+K80</f>
        <v>0.216394537589468</v>
      </c>
      <c r="L81" s="114">
        <f>K81+L80</f>
        <v>0.29048566543924709</v>
      </c>
      <c r="M81" s="114">
        <f>L81+M80</f>
        <v>0.47388423686781855</v>
      </c>
      <c r="N81" s="113">
        <f>I81+N80</f>
        <v>0.47388423686781855</v>
      </c>
      <c r="O81" s="114">
        <f>N81+O80</f>
        <v>0.58509995115353286</v>
      </c>
      <c r="P81" s="114">
        <f>O81+P80</f>
        <v>0.74145709401067572</v>
      </c>
      <c r="Q81" s="114">
        <f>P81+Q80</f>
        <v>0.8343570940106757</v>
      </c>
      <c r="R81" s="114">
        <f>Q81+R80</f>
        <v>0.99999995115353291</v>
      </c>
      <c r="S81" s="113">
        <f>R81</f>
        <v>0.99999995115353291</v>
      </c>
    </row>
    <row r="82" spans="1:19" s="22" customFormat="1" ht="15.5" customHeight="1">
      <c r="E82" s="294" t="s">
        <v>253</v>
      </c>
      <c r="F82" s="294"/>
      <c r="H82" s="42" t="s">
        <v>112</v>
      </c>
    </row>
    <row r="83" spans="1:19" s="22" customFormat="1" ht="15.5" customHeight="1"/>
    <row r="84" spans="1:19" s="106" customFormat="1" ht="26">
      <c r="A84" s="116" t="s">
        <v>295</v>
      </c>
      <c r="B84" s="116"/>
      <c r="C84" s="116"/>
      <c r="D84" s="116"/>
      <c r="E84" s="116"/>
      <c r="F84" s="116"/>
      <c r="G84" s="116"/>
      <c r="H84" s="117">
        <f>H22+H23+H25+H26</f>
        <v>683932.1823788489</v>
      </c>
    </row>
    <row r="86" spans="1:19" ht="26">
      <c r="H86" s="107"/>
    </row>
  </sheetData>
  <mergeCells count="35">
    <mergeCell ref="T4:T5"/>
    <mergeCell ref="A79:S79"/>
    <mergeCell ref="A80:B80"/>
    <mergeCell ref="A81:B81"/>
    <mergeCell ref="E82:F82"/>
    <mergeCell ref="A70:G70"/>
    <mergeCell ref="B71:S71"/>
    <mergeCell ref="A76:G76"/>
    <mergeCell ref="A77:G77"/>
    <mergeCell ref="A78:G78"/>
    <mergeCell ref="B41:C41"/>
    <mergeCell ref="E41:F41"/>
    <mergeCell ref="A45:G45"/>
    <mergeCell ref="A46:G46"/>
    <mergeCell ref="A47:S47"/>
    <mergeCell ref="B48:S48"/>
    <mergeCell ref="B20:S20"/>
    <mergeCell ref="A32:G32"/>
    <mergeCell ref="B33:C33"/>
    <mergeCell ref="A40:G40"/>
    <mergeCell ref="A6:Q6"/>
    <mergeCell ref="B7:S7"/>
    <mergeCell ref="A18:G18"/>
    <mergeCell ref="A19:Q19"/>
    <mergeCell ref="A1:S1"/>
    <mergeCell ref="A2:S2"/>
    <mergeCell ref="A3:S3"/>
    <mergeCell ref="F4:F5"/>
    <mergeCell ref="G4:G5"/>
    <mergeCell ref="H4:H5"/>
    <mergeCell ref="A4:A5"/>
    <mergeCell ref="B4:B5"/>
    <mergeCell ref="C4:C5"/>
    <mergeCell ref="D4:D5"/>
    <mergeCell ref="E4:E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-0.249977111117893"/>
  </sheetPr>
  <dimension ref="A1:BE185"/>
  <sheetViews>
    <sheetView tabSelected="1" zoomScale="55" zoomScaleNormal="55" workbookViewId="0">
      <selection activeCell="H4" sqref="H4:H5"/>
    </sheetView>
  </sheetViews>
  <sheetFormatPr baseColWidth="10" defaultColWidth="18.1640625" defaultRowHeight="19"/>
  <cols>
    <col min="1" max="1" width="15" style="123" customWidth="1"/>
    <col min="2" max="2" width="62.6640625" style="123" customWidth="1"/>
    <col min="3" max="3" width="59.6640625" style="123" hidden="1" customWidth="1"/>
    <col min="4" max="4" width="65" style="123" hidden="1" customWidth="1"/>
    <col min="5" max="5" width="49.1640625" style="123" hidden="1" customWidth="1"/>
    <col min="6" max="6" width="48.5" style="123" hidden="1" customWidth="1"/>
    <col min="7" max="7" width="20.6640625" style="123" hidden="1" customWidth="1"/>
    <col min="8" max="8" width="22.5" style="123" customWidth="1"/>
    <col min="9" max="9" width="18.6640625" style="123" customWidth="1"/>
    <col min="10" max="10" width="18.6640625" style="123" hidden="1" customWidth="1"/>
    <col min="11" max="11" width="15.6640625" style="123" hidden="1" customWidth="1"/>
    <col min="12" max="12" width="0.1640625" style="123" hidden="1" customWidth="1"/>
    <col min="13" max="13" width="22.6640625" style="123" customWidth="1"/>
    <col min="14" max="14" width="16.5" style="134" customWidth="1"/>
    <col min="15" max="15" width="16.33203125" style="123" hidden="1" customWidth="1"/>
    <col min="16" max="16" width="17" style="123" hidden="1" customWidth="1"/>
    <col min="17" max="17" width="14.6640625" style="123" hidden="1" customWidth="1"/>
    <col min="18" max="18" width="15.33203125" style="126" hidden="1" customWidth="1"/>
    <col min="19" max="19" width="14.5" style="126" hidden="1" customWidth="1"/>
    <col min="20" max="20" width="11.1640625" style="126" hidden="1" customWidth="1"/>
    <col min="21" max="21" width="12.33203125" style="126" hidden="1" customWidth="1"/>
    <col min="22" max="22" width="11.83203125" style="126" hidden="1" customWidth="1"/>
    <col min="23" max="23" width="12.6640625" style="126" hidden="1" customWidth="1"/>
    <col min="24" max="24" width="24.33203125" style="126" customWidth="1"/>
    <col min="25" max="25" width="13.1640625" style="126" hidden="1" customWidth="1"/>
    <col min="26" max="26" width="12.6640625" style="126" hidden="1" customWidth="1"/>
    <col min="27" max="27" width="15" style="126" hidden="1" customWidth="1"/>
    <col min="28" max="28" width="26.33203125" style="126" customWidth="1"/>
    <col min="29" max="29" width="19" style="126" customWidth="1"/>
    <col min="30" max="30" width="14.6640625" style="126" customWidth="1"/>
    <col min="31" max="31" width="26.1640625" style="126" customWidth="1"/>
    <col min="32" max="32" width="25.6640625" style="185" customWidth="1"/>
    <col min="33" max="33" width="20.83203125" style="126" customWidth="1"/>
    <col min="34" max="34" width="28.6640625" style="126" hidden="1" customWidth="1"/>
    <col min="35" max="35" width="24.83203125" style="126" hidden="1" customWidth="1"/>
    <col min="36" max="36" width="21.33203125" style="123" hidden="1" customWidth="1"/>
    <col min="37" max="37" width="21.33203125" style="122" hidden="1" customWidth="1"/>
    <col min="38" max="38" width="20.6640625" style="122" hidden="1" customWidth="1"/>
    <col min="39" max="39" width="22.1640625" style="122" hidden="1" customWidth="1"/>
    <col min="40" max="40" width="21.1640625" style="122" hidden="1" customWidth="1"/>
    <col min="41" max="41" width="23.83203125" style="122" hidden="1" customWidth="1"/>
    <col min="42" max="42" width="3.6640625" style="123" hidden="1" customWidth="1"/>
    <col min="43" max="43" width="28.83203125" style="136" customWidth="1"/>
    <col min="44" max="44" width="1.6640625" style="136" customWidth="1"/>
    <col min="45" max="54" width="18.1640625" style="136"/>
    <col min="55" max="16384" width="18.1640625" style="123"/>
  </cols>
  <sheetData>
    <row r="1" spans="1:54" ht="32.25" customHeight="1">
      <c r="A1" s="315" t="s">
        <v>114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5"/>
      <c r="Y1" s="315"/>
      <c r="Z1" s="315"/>
      <c r="AA1" s="315"/>
      <c r="AB1" s="315"/>
      <c r="AC1" s="315"/>
      <c r="AD1" s="315"/>
      <c r="AE1" s="315"/>
      <c r="AF1" s="315"/>
      <c r="AG1" s="315"/>
      <c r="AH1" s="315"/>
      <c r="AI1" s="315"/>
      <c r="AJ1" s="315"/>
    </row>
    <row r="2" spans="1:54" ht="45" customHeight="1">
      <c r="A2" s="316" t="s">
        <v>396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  <c r="T2" s="316"/>
      <c r="U2" s="316"/>
      <c r="V2" s="316"/>
      <c r="W2" s="316"/>
      <c r="X2" s="316"/>
      <c r="Y2" s="316"/>
      <c r="Z2" s="316"/>
      <c r="AA2" s="316"/>
      <c r="AB2" s="316"/>
      <c r="AC2" s="316"/>
      <c r="AD2" s="316"/>
      <c r="AE2" s="316"/>
      <c r="AF2" s="316"/>
      <c r="AG2" s="316"/>
      <c r="AH2" s="316"/>
      <c r="AI2" s="316"/>
      <c r="AJ2" s="316"/>
      <c r="AK2" s="132"/>
      <c r="AL2" s="132"/>
      <c r="AM2" s="132"/>
      <c r="AN2" s="132"/>
      <c r="AO2" s="132"/>
      <c r="AP2" s="133"/>
    </row>
    <row r="3" spans="1:54" ht="45" customHeight="1">
      <c r="A3" s="299" t="s">
        <v>17</v>
      </c>
      <c r="B3" s="299"/>
      <c r="C3" s="299"/>
      <c r="D3" s="299"/>
      <c r="E3" s="299"/>
      <c r="F3" s="299"/>
      <c r="G3" s="299"/>
      <c r="H3" s="299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  <c r="X3" s="300"/>
      <c r="Y3" s="300"/>
      <c r="Z3" s="300"/>
      <c r="AA3" s="300"/>
      <c r="AB3" s="300"/>
      <c r="AC3" s="300"/>
      <c r="AD3" s="300"/>
      <c r="AE3" s="300"/>
      <c r="AF3" s="300"/>
      <c r="AG3" s="300"/>
      <c r="AH3" s="300"/>
      <c r="AI3" s="300"/>
      <c r="AJ3" s="300"/>
      <c r="AK3" s="132"/>
      <c r="AL3" s="132"/>
      <c r="AM3" s="132"/>
      <c r="AN3" s="132"/>
      <c r="AO3" s="132"/>
      <c r="AP3" s="133"/>
    </row>
    <row r="4" spans="1:54" ht="159.75" customHeight="1">
      <c r="A4" s="301" t="s">
        <v>1</v>
      </c>
      <c r="B4" s="301" t="s">
        <v>15</v>
      </c>
      <c r="C4" s="303" t="s">
        <v>0</v>
      </c>
      <c r="D4" s="303" t="s">
        <v>135</v>
      </c>
      <c r="E4" s="303" t="s">
        <v>136</v>
      </c>
      <c r="F4" s="303" t="s">
        <v>137</v>
      </c>
      <c r="G4" s="303" t="s">
        <v>138</v>
      </c>
      <c r="H4" s="301" t="s">
        <v>365</v>
      </c>
      <c r="I4" s="137">
        <v>2017</v>
      </c>
      <c r="J4" s="138" t="s">
        <v>139</v>
      </c>
      <c r="K4" s="138" t="s">
        <v>140</v>
      </c>
      <c r="L4" s="138" t="s">
        <v>141</v>
      </c>
      <c r="M4" s="138" t="s">
        <v>313</v>
      </c>
      <c r="N4" s="138" t="s">
        <v>314</v>
      </c>
      <c r="O4" s="139" t="s">
        <v>338</v>
      </c>
      <c r="P4" s="139" t="s">
        <v>267</v>
      </c>
      <c r="Q4" s="140" t="s">
        <v>341</v>
      </c>
      <c r="R4" s="141" t="s">
        <v>374</v>
      </c>
      <c r="S4" s="139" t="s">
        <v>376</v>
      </c>
      <c r="T4" s="141" t="s">
        <v>375</v>
      </c>
      <c r="U4" s="141" t="s">
        <v>368</v>
      </c>
      <c r="V4" s="141" t="s">
        <v>377</v>
      </c>
      <c r="W4" s="139" t="s">
        <v>378</v>
      </c>
      <c r="X4" s="138" t="s">
        <v>385</v>
      </c>
      <c r="Y4" s="139" t="s">
        <v>379</v>
      </c>
      <c r="Z4" s="141" t="s">
        <v>384</v>
      </c>
      <c r="AA4" s="141" t="s">
        <v>390</v>
      </c>
      <c r="AB4" s="184" t="s">
        <v>392</v>
      </c>
      <c r="AC4" s="141" t="s">
        <v>391</v>
      </c>
      <c r="AD4" s="141" t="s">
        <v>395</v>
      </c>
      <c r="AE4" s="184" t="s">
        <v>393</v>
      </c>
      <c r="AF4" s="142" t="s">
        <v>394</v>
      </c>
      <c r="AG4" s="142" t="s">
        <v>388</v>
      </c>
      <c r="AH4" s="142" t="s">
        <v>367</v>
      </c>
      <c r="AI4" s="142" t="s">
        <v>367</v>
      </c>
      <c r="AJ4" s="139" t="s">
        <v>269</v>
      </c>
      <c r="AK4" s="139" t="s">
        <v>332</v>
      </c>
      <c r="AL4" s="139" t="s">
        <v>317</v>
      </c>
      <c r="AM4" s="139" t="s">
        <v>318</v>
      </c>
      <c r="AN4" s="139" t="s">
        <v>319</v>
      </c>
      <c r="AO4" s="139" t="s">
        <v>339</v>
      </c>
      <c r="AP4" s="141" t="s">
        <v>340</v>
      </c>
    </row>
    <row r="5" spans="1:54" ht="45" customHeight="1">
      <c r="A5" s="302"/>
      <c r="B5" s="302"/>
      <c r="C5" s="304"/>
      <c r="D5" s="304"/>
      <c r="E5" s="304"/>
      <c r="F5" s="304"/>
      <c r="G5" s="304"/>
      <c r="H5" s="302"/>
      <c r="I5" s="137" t="s">
        <v>145</v>
      </c>
      <c r="J5" s="143" t="s">
        <v>145</v>
      </c>
      <c r="K5" s="138" t="s">
        <v>145</v>
      </c>
      <c r="L5" s="138" t="s">
        <v>145</v>
      </c>
      <c r="M5" s="138" t="s">
        <v>145</v>
      </c>
      <c r="N5" s="138" t="s">
        <v>145</v>
      </c>
      <c r="O5" s="138" t="s">
        <v>145</v>
      </c>
      <c r="P5" s="138" t="s">
        <v>145</v>
      </c>
      <c r="Q5" s="138" t="s">
        <v>145</v>
      </c>
      <c r="R5" s="139" t="s">
        <v>145</v>
      </c>
      <c r="S5" s="138" t="s">
        <v>145</v>
      </c>
      <c r="T5" s="139" t="s">
        <v>145</v>
      </c>
      <c r="U5" s="141" t="s">
        <v>145</v>
      </c>
      <c r="V5" s="141" t="s">
        <v>145</v>
      </c>
      <c r="W5" s="141" t="s">
        <v>145</v>
      </c>
      <c r="X5" s="141" t="s">
        <v>145</v>
      </c>
      <c r="Y5" s="141" t="s">
        <v>145</v>
      </c>
      <c r="Z5" s="141" t="s">
        <v>145</v>
      </c>
      <c r="AA5" s="139" t="s">
        <v>387</v>
      </c>
      <c r="AB5" s="139" t="s">
        <v>145</v>
      </c>
      <c r="AC5" s="139" t="s">
        <v>145</v>
      </c>
      <c r="AD5" s="139" t="s">
        <v>145</v>
      </c>
      <c r="AE5" s="139" t="s">
        <v>145</v>
      </c>
      <c r="AF5" s="139" t="s">
        <v>380</v>
      </c>
      <c r="AG5" s="139" t="s">
        <v>380</v>
      </c>
      <c r="AH5" s="139" t="s">
        <v>146</v>
      </c>
      <c r="AI5" s="139" t="s">
        <v>369</v>
      </c>
      <c r="AJ5" s="139" t="s">
        <v>146</v>
      </c>
      <c r="AK5" s="141" t="s">
        <v>146</v>
      </c>
      <c r="AL5" s="141" t="s">
        <v>146</v>
      </c>
      <c r="AM5" s="141" t="s">
        <v>146</v>
      </c>
      <c r="AN5" s="141" t="s">
        <v>146</v>
      </c>
      <c r="AO5" s="141" t="s">
        <v>146</v>
      </c>
      <c r="AP5" s="141" t="s">
        <v>146</v>
      </c>
    </row>
    <row r="6" spans="1:54" ht="45" customHeight="1">
      <c r="A6" s="194">
        <v>1.1000000000000001</v>
      </c>
      <c r="B6" s="196" t="s">
        <v>370</v>
      </c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196"/>
      <c r="R6" s="196"/>
      <c r="S6" s="196"/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6"/>
      <c r="AK6" s="144"/>
      <c r="AL6" s="144"/>
      <c r="AM6" s="144"/>
      <c r="AN6" s="144"/>
      <c r="AO6" s="144"/>
      <c r="AP6" s="145"/>
    </row>
    <row r="7" spans="1:54" ht="45" customHeight="1">
      <c r="A7" s="197" t="s">
        <v>62</v>
      </c>
      <c r="B7" s="198" t="s">
        <v>315</v>
      </c>
      <c r="C7" s="199" t="s">
        <v>25</v>
      </c>
      <c r="D7" s="199" t="s">
        <v>386</v>
      </c>
      <c r="E7" s="199" t="s">
        <v>148</v>
      </c>
      <c r="F7" s="200" t="s">
        <v>149</v>
      </c>
      <c r="G7" s="200" t="s">
        <v>150</v>
      </c>
      <c r="H7" s="201">
        <v>22928.5569639241</v>
      </c>
      <c r="I7" s="202">
        <v>0</v>
      </c>
      <c r="J7" s="202">
        <v>0</v>
      </c>
      <c r="K7" s="202">
        <v>0</v>
      </c>
      <c r="L7" s="202">
        <v>12278.556963924098</v>
      </c>
      <c r="M7" s="202">
        <v>0</v>
      </c>
      <c r="N7" s="202">
        <f t="shared" ref="N7:N16" si="0">SUM(J7:M7)</f>
        <v>12278.556963924098</v>
      </c>
      <c r="O7" s="202">
        <v>0</v>
      </c>
      <c r="P7" s="202">
        <v>0</v>
      </c>
      <c r="Q7" s="202">
        <v>0</v>
      </c>
      <c r="R7" s="202">
        <v>0</v>
      </c>
      <c r="S7" s="202">
        <f>Q7+R7</f>
        <v>0</v>
      </c>
      <c r="T7" s="202">
        <v>0</v>
      </c>
      <c r="U7" s="202">
        <v>0</v>
      </c>
      <c r="V7" s="202">
        <v>0</v>
      </c>
      <c r="W7" s="202">
        <f>T7+U7+V7</f>
        <v>0</v>
      </c>
      <c r="X7" s="203">
        <f t="shared" ref="X7:X16" si="1">W7+S7+P7+O7</f>
        <v>0</v>
      </c>
      <c r="Y7" s="202">
        <v>0</v>
      </c>
      <c r="Z7" s="202">
        <v>0</v>
      </c>
      <c r="AA7" s="202"/>
      <c r="AB7" s="202">
        <f t="shared" ref="AB7:AB16" si="2">Y7+Z7+AA7</f>
        <v>0</v>
      </c>
      <c r="AC7" s="202"/>
      <c r="AD7" s="202"/>
      <c r="AE7" s="202">
        <f t="shared" ref="AE7:AE16" si="3">I7+N7+X7+AB7+AC7+AD7</f>
        <v>12278.556963924098</v>
      </c>
      <c r="AF7" s="202">
        <f t="shared" ref="AF7:AF16" si="4">H7-(I7+N7+X7+AB7+AC7+AD7)</f>
        <v>10650.000000000002</v>
      </c>
      <c r="AG7" s="202">
        <v>10650</v>
      </c>
      <c r="AH7" s="158">
        <v>10650</v>
      </c>
      <c r="AI7" s="177">
        <v>10650</v>
      </c>
      <c r="AJ7" s="177"/>
      <c r="AK7" s="147">
        <v>10650</v>
      </c>
      <c r="AL7" s="147"/>
      <c r="AM7" s="147"/>
      <c r="AN7" s="147"/>
      <c r="AO7" s="147"/>
      <c r="AP7" s="148">
        <f t="shared" ref="AP7:AP16" si="5">AJ7+AK7+AL7+AM7+AN7+AO7</f>
        <v>10650</v>
      </c>
    </row>
    <row r="8" spans="1:54" ht="45" customHeight="1">
      <c r="A8" s="197" t="s">
        <v>63</v>
      </c>
      <c r="B8" s="198" t="s">
        <v>326</v>
      </c>
      <c r="C8" s="199" t="s">
        <v>25</v>
      </c>
      <c r="D8" s="199" t="s">
        <v>147</v>
      </c>
      <c r="E8" s="199" t="s">
        <v>148</v>
      </c>
      <c r="F8" s="204" t="s">
        <v>151</v>
      </c>
      <c r="G8" s="204" t="s">
        <v>150</v>
      </c>
      <c r="H8" s="201">
        <v>7941</v>
      </c>
      <c r="I8" s="205">
        <v>0</v>
      </c>
      <c r="J8" s="202">
        <v>0</v>
      </c>
      <c r="K8" s="202">
        <v>0</v>
      </c>
      <c r="L8" s="202">
        <v>0</v>
      </c>
      <c r="M8" s="202">
        <v>0</v>
      </c>
      <c r="N8" s="202">
        <f t="shared" si="0"/>
        <v>0</v>
      </c>
      <c r="O8" s="206"/>
      <c r="P8" s="207"/>
      <c r="Q8" s="208"/>
      <c r="R8" s="202">
        <v>7941</v>
      </c>
      <c r="S8" s="202">
        <f>Q8+R8</f>
        <v>7941</v>
      </c>
      <c r="T8" s="202"/>
      <c r="U8" s="202"/>
      <c r="V8" s="202"/>
      <c r="W8" s="202">
        <f t="shared" ref="W8:W16" si="6">T8+U8+V8</f>
        <v>0</v>
      </c>
      <c r="X8" s="203">
        <f t="shared" si="1"/>
        <v>7941</v>
      </c>
      <c r="Y8" s="202">
        <v>0</v>
      </c>
      <c r="Z8" s="202">
        <v>0</v>
      </c>
      <c r="AA8" s="202"/>
      <c r="AB8" s="202">
        <f t="shared" si="2"/>
        <v>0</v>
      </c>
      <c r="AC8" s="202"/>
      <c r="AD8" s="202"/>
      <c r="AE8" s="202">
        <f t="shared" si="3"/>
        <v>7941</v>
      </c>
      <c r="AF8" s="202">
        <f t="shared" si="4"/>
        <v>0</v>
      </c>
      <c r="AG8" s="202"/>
      <c r="AH8" s="149"/>
      <c r="AI8" s="149"/>
      <c r="AJ8" s="149"/>
      <c r="AK8" s="147"/>
      <c r="AL8" s="147"/>
      <c r="AM8" s="147"/>
      <c r="AN8" s="147"/>
      <c r="AO8" s="147"/>
      <c r="AP8" s="148">
        <f t="shared" si="5"/>
        <v>0</v>
      </c>
    </row>
    <row r="9" spans="1:54" ht="45" customHeight="1">
      <c r="A9" s="197" t="s">
        <v>64</v>
      </c>
      <c r="B9" s="198" t="s">
        <v>371</v>
      </c>
      <c r="C9" s="199" t="s">
        <v>107</v>
      </c>
      <c r="D9" s="199" t="s">
        <v>147</v>
      </c>
      <c r="E9" s="199" t="s">
        <v>152</v>
      </c>
      <c r="F9" s="200" t="s">
        <v>153</v>
      </c>
      <c r="G9" s="200" t="s">
        <v>372</v>
      </c>
      <c r="H9" s="201">
        <v>28592.584114602865</v>
      </c>
      <c r="I9" s="205">
        <v>0</v>
      </c>
      <c r="J9" s="202">
        <v>0</v>
      </c>
      <c r="K9" s="202">
        <v>0</v>
      </c>
      <c r="L9" s="202">
        <v>1980.9172729318234</v>
      </c>
      <c r="M9" s="202">
        <v>123.66684167104178</v>
      </c>
      <c r="N9" s="202">
        <f t="shared" si="0"/>
        <v>2104.5841146028652</v>
      </c>
      <c r="O9" s="206">
        <v>19387</v>
      </c>
      <c r="P9" s="207">
        <v>2101</v>
      </c>
      <c r="Q9" s="209"/>
      <c r="R9" s="202"/>
      <c r="S9" s="202">
        <f t="shared" ref="S9:S16" si="7">Q9+R9</f>
        <v>0</v>
      </c>
      <c r="T9" s="202"/>
      <c r="U9" s="202"/>
      <c r="V9" s="202"/>
      <c r="W9" s="202">
        <f t="shared" si="6"/>
        <v>0</v>
      </c>
      <c r="X9" s="203">
        <f t="shared" si="1"/>
        <v>21488</v>
      </c>
      <c r="Y9" s="202">
        <v>0</v>
      </c>
      <c r="Z9" s="202">
        <v>0</v>
      </c>
      <c r="AA9" s="202"/>
      <c r="AB9" s="202">
        <f t="shared" si="2"/>
        <v>0</v>
      </c>
      <c r="AC9" s="202"/>
      <c r="AD9" s="202"/>
      <c r="AE9" s="202">
        <f t="shared" si="3"/>
        <v>23592.584114602865</v>
      </c>
      <c r="AF9" s="202">
        <f t="shared" si="4"/>
        <v>5000</v>
      </c>
      <c r="AG9" s="202">
        <v>5000</v>
      </c>
      <c r="AH9" s="158">
        <v>5000</v>
      </c>
      <c r="AI9" s="149">
        <v>5000</v>
      </c>
      <c r="AJ9" s="149"/>
      <c r="AK9" s="147">
        <v>2500</v>
      </c>
      <c r="AL9" s="147">
        <v>2500</v>
      </c>
      <c r="AM9" s="147"/>
      <c r="AN9" s="147"/>
      <c r="AO9" s="147"/>
      <c r="AP9" s="148">
        <f t="shared" si="5"/>
        <v>5000</v>
      </c>
    </row>
    <row r="10" spans="1:54" ht="45" customHeight="1">
      <c r="A10" s="197" t="s">
        <v>65</v>
      </c>
      <c r="B10" s="198" t="s">
        <v>316</v>
      </c>
      <c r="C10" s="199" t="s">
        <v>107</v>
      </c>
      <c r="D10" s="199" t="s">
        <v>147</v>
      </c>
      <c r="E10" s="199" t="s">
        <v>152</v>
      </c>
      <c r="F10" s="200" t="s">
        <v>154</v>
      </c>
      <c r="G10" s="200" t="s">
        <v>372</v>
      </c>
      <c r="H10" s="201">
        <v>0</v>
      </c>
      <c r="I10" s="205">
        <v>0</v>
      </c>
      <c r="J10" s="202">
        <v>0</v>
      </c>
      <c r="K10" s="202">
        <v>0</v>
      </c>
      <c r="L10" s="202">
        <v>0</v>
      </c>
      <c r="M10" s="202">
        <v>0</v>
      </c>
      <c r="N10" s="202">
        <f t="shared" si="0"/>
        <v>0</v>
      </c>
      <c r="O10" s="206"/>
      <c r="P10" s="207"/>
      <c r="Q10" s="208"/>
      <c r="R10" s="202"/>
      <c r="S10" s="202">
        <f t="shared" si="7"/>
        <v>0</v>
      </c>
      <c r="T10" s="202"/>
      <c r="U10" s="202"/>
      <c r="V10" s="202"/>
      <c r="W10" s="202">
        <f t="shared" si="6"/>
        <v>0</v>
      </c>
      <c r="X10" s="203">
        <f t="shared" si="1"/>
        <v>0</v>
      </c>
      <c r="Y10" s="202">
        <v>0</v>
      </c>
      <c r="Z10" s="202">
        <v>0</v>
      </c>
      <c r="AA10" s="202"/>
      <c r="AB10" s="202">
        <f t="shared" si="2"/>
        <v>0</v>
      </c>
      <c r="AC10" s="202"/>
      <c r="AD10" s="202"/>
      <c r="AE10" s="202">
        <f t="shared" si="3"/>
        <v>0</v>
      </c>
      <c r="AF10" s="202">
        <f t="shared" si="4"/>
        <v>0</v>
      </c>
      <c r="AG10" s="202"/>
      <c r="AH10" s="149"/>
      <c r="AI10" s="178"/>
      <c r="AJ10" s="149"/>
      <c r="AK10" s="147"/>
      <c r="AL10" s="147"/>
      <c r="AM10" s="147"/>
      <c r="AN10" s="147"/>
      <c r="AO10" s="147"/>
      <c r="AP10" s="148">
        <f t="shared" si="5"/>
        <v>0</v>
      </c>
    </row>
    <row r="11" spans="1:54" ht="45" customHeight="1">
      <c r="A11" s="197" t="s">
        <v>67</v>
      </c>
      <c r="B11" s="210" t="s">
        <v>24</v>
      </c>
      <c r="C11" s="211" t="s">
        <v>257</v>
      </c>
      <c r="D11" s="199" t="s">
        <v>147</v>
      </c>
      <c r="E11" s="199" t="s">
        <v>152</v>
      </c>
      <c r="F11" s="200" t="s">
        <v>153</v>
      </c>
      <c r="G11" s="200" t="s">
        <v>155</v>
      </c>
      <c r="H11" s="201">
        <v>6815.1015525388138</v>
      </c>
      <c r="I11" s="205">
        <v>0</v>
      </c>
      <c r="J11" s="202">
        <v>0</v>
      </c>
      <c r="K11" s="202">
        <v>0</v>
      </c>
      <c r="L11" s="202">
        <v>0</v>
      </c>
      <c r="M11" s="202">
        <v>4062.1015525388134</v>
      </c>
      <c r="N11" s="202">
        <f t="shared" si="0"/>
        <v>4062.1015525388134</v>
      </c>
      <c r="O11" s="206">
        <v>2753</v>
      </c>
      <c r="P11" s="207"/>
      <c r="Q11" s="212"/>
      <c r="R11" s="202"/>
      <c r="S11" s="202">
        <f t="shared" si="7"/>
        <v>0</v>
      </c>
      <c r="T11" s="202"/>
      <c r="U11" s="202"/>
      <c r="V11" s="202"/>
      <c r="W11" s="202">
        <f t="shared" si="6"/>
        <v>0</v>
      </c>
      <c r="X11" s="203">
        <f t="shared" si="1"/>
        <v>2753</v>
      </c>
      <c r="Y11" s="202">
        <v>0</v>
      </c>
      <c r="Z11" s="202">
        <v>0</v>
      </c>
      <c r="AA11" s="202"/>
      <c r="AB11" s="202">
        <f t="shared" si="2"/>
        <v>0</v>
      </c>
      <c r="AC11" s="202"/>
      <c r="AD11" s="202"/>
      <c r="AE11" s="202">
        <f t="shared" si="3"/>
        <v>6815.1015525388138</v>
      </c>
      <c r="AF11" s="202">
        <f t="shared" si="4"/>
        <v>0</v>
      </c>
      <c r="AG11" s="202"/>
      <c r="AH11" s="149"/>
      <c r="AI11" s="149"/>
      <c r="AJ11" s="149"/>
      <c r="AK11" s="147"/>
      <c r="AL11" s="147"/>
      <c r="AM11" s="147"/>
      <c r="AN11" s="147"/>
      <c r="AO11" s="147"/>
      <c r="AP11" s="148">
        <f t="shared" si="5"/>
        <v>0</v>
      </c>
    </row>
    <row r="12" spans="1:54" ht="45" customHeight="1">
      <c r="A12" s="197" t="s">
        <v>68</v>
      </c>
      <c r="B12" s="210" t="s">
        <v>26</v>
      </c>
      <c r="C12" s="211" t="s">
        <v>27</v>
      </c>
      <c r="D12" s="199" t="s">
        <v>147</v>
      </c>
      <c r="E12" s="199" t="s">
        <v>148</v>
      </c>
      <c r="F12" s="213" t="s">
        <v>156</v>
      </c>
      <c r="G12" s="200" t="s">
        <v>157</v>
      </c>
      <c r="H12" s="201">
        <v>18866.36174296428</v>
      </c>
      <c r="I12" s="205">
        <v>0</v>
      </c>
      <c r="J12" s="202">
        <v>2706.2625904854667</v>
      </c>
      <c r="K12" s="202">
        <v>2736.068401710043</v>
      </c>
      <c r="L12" s="202">
        <v>0</v>
      </c>
      <c r="M12" s="202">
        <v>1230.0307507687692</v>
      </c>
      <c r="N12" s="202">
        <f t="shared" si="0"/>
        <v>6672.3617429642791</v>
      </c>
      <c r="O12" s="206"/>
      <c r="P12" s="206">
        <v>4964</v>
      </c>
      <c r="Q12" s="202">
        <f>1630</f>
        <v>1630</v>
      </c>
      <c r="R12" s="202"/>
      <c r="S12" s="202">
        <f t="shared" si="7"/>
        <v>1630</v>
      </c>
      <c r="T12" s="202"/>
      <c r="U12" s="202"/>
      <c r="V12" s="202"/>
      <c r="W12" s="202">
        <f t="shared" si="6"/>
        <v>0</v>
      </c>
      <c r="X12" s="203">
        <f t="shared" si="1"/>
        <v>6594</v>
      </c>
      <c r="Y12" s="202">
        <v>0</v>
      </c>
      <c r="Z12" s="202">
        <v>0</v>
      </c>
      <c r="AA12" s="202">
        <f>2310000/1501.06</f>
        <v>1538.9125018320387</v>
      </c>
      <c r="AB12" s="202">
        <f t="shared" si="2"/>
        <v>1538.9125018320387</v>
      </c>
      <c r="AC12" s="202"/>
      <c r="AD12" s="202"/>
      <c r="AE12" s="202">
        <f t="shared" si="3"/>
        <v>14805.274244796319</v>
      </c>
      <c r="AF12" s="202">
        <f t="shared" si="4"/>
        <v>4061.0874981679608</v>
      </c>
      <c r="AG12" s="202">
        <v>5600</v>
      </c>
      <c r="AH12" s="158">
        <v>5600</v>
      </c>
      <c r="AI12" s="149">
        <v>5600</v>
      </c>
      <c r="AJ12" s="149"/>
      <c r="AK12" s="147">
        <v>5600</v>
      </c>
      <c r="AL12" s="147"/>
      <c r="AM12" s="147"/>
      <c r="AN12" s="147"/>
      <c r="AO12" s="147"/>
      <c r="AP12" s="148">
        <f t="shared" si="5"/>
        <v>5600</v>
      </c>
    </row>
    <row r="13" spans="1:54" ht="45" customHeight="1">
      <c r="A13" s="214" t="s">
        <v>119</v>
      </c>
      <c r="B13" s="215" t="s">
        <v>28</v>
      </c>
      <c r="C13" s="199" t="s">
        <v>130</v>
      </c>
      <c r="D13" s="199" t="s">
        <v>147</v>
      </c>
      <c r="E13" s="211" t="s">
        <v>158</v>
      </c>
      <c r="F13" s="200" t="s">
        <v>159</v>
      </c>
      <c r="G13" s="200" t="s">
        <v>160</v>
      </c>
      <c r="H13" s="201">
        <v>5097.5649824064985</v>
      </c>
      <c r="I13" s="205">
        <v>575.45436433267662</v>
      </c>
      <c r="J13" s="202">
        <v>1279.7945601723743</v>
      </c>
      <c r="K13" s="202">
        <v>0</v>
      </c>
      <c r="L13" s="202">
        <v>2642.3160579014475</v>
      </c>
      <c r="M13" s="202"/>
      <c r="N13" s="205">
        <f t="shared" si="0"/>
        <v>3922.1106180738216</v>
      </c>
      <c r="O13" s="206"/>
      <c r="P13" s="206"/>
      <c r="Q13" s="216"/>
      <c r="R13" s="202"/>
      <c r="S13" s="202">
        <f t="shared" si="7"/>
        <v>0</v>
      </c>
      <c r="T13" s="202">
        <v>442</v>
      </c>
      <c r="U13" s="202"/>
      <c r="V13" s="202"/>
      <c r="W13" s="202">
        <f>T13+U13+V13</f>
        <v>442</v>
      </c>
      <c r="X13" s="203">
        <f t="shared" si="1"/>
        <v>442</v>
      </c>
      <c r="Y13" s="202">
        <v>0</v>
      </c>
      <c r="Z13" s="202">
        <v>9</v>
      </c>
      <c r="AA13" s="202"/>
      <c r="AB13" s="202">
        <f t="shared" si="2"/>
        <v>9</v>
      </c>
      <c r="AC13" s="202"/>
      <c r="AD13" s="202"/>
      <c r="AE13" s="202">
        <f t="shared" si="3"/>
        <v>4948.5649824064985</v>
      </c>
      <c r="AF13" s="202">
        <f t="shared" si="4"/>
        <v>149</v>
      </c>
      <c r="AG13" s="202">
        <v>149</v>
      </c>
      <c r="AH13" s="150"/>
      <c r="AI13" s="150"/>
      <c r="AJ13" s="149"/>
      <c r="AK13" s="147">
        <v>158</v>
      </c>
      <c r="AL13" s="147"/>
      <c r="AM13" s="147"/>
      <c r="AN13" s="147"/>
      <c r="AO13" s="147"/>
      <c r="AP13" s="148">
        <f t="shared" si="5"/>
        <v>158</v>
      </c>
    </row>
    <row r="14" spans="1:54" ht="45" customHeight="1">
      <c r="A14" s="214" t="s">
        <v>120</v>
      </c>
      <c r="B14" s="215" t="s">
        <v>122</v>
      </c>
      <c r="C14" s="199" t="s">
        <v>122</v>
      </c>
      <c r="D14" s="199" t="s">
        <v>147</v>
      </c>
      <c r="E14" s="211" t="s">
        <v>158</v>
      </c>
      <c r="F14" s="200" t="s">
        <v>161</v>
      </c>
      <c r="G14" s="200" t="s">
        <v>162</v>
      </c>
      <c r="H14" s="201">
        <v>0</v>
      </c>
      <c r="I14" s="205">
        <v>0</v>
      </c>
      <c r="J14" s="202">
        <v>0</v>
      </c>
      <c r="K14" s="202">
        <v>0</v>
      </c>
      <c r="L14" s="202">
        <v>0</v>
      </c>
      <c r="M14" s="202">
        <v>0</v>
      </c>
      <c r="N14" s="202">
        <f t="shared" si="0"/>
        <v>0</v>
      </c>
      <c r="O14" s="206"/>
      <c r="P14" s="207"/>
      <c r="Q14" s="208"/>
      <c r="R14" s="202"/>
      <c r="S14" s="202">
        <f t="shared" si="7"/>
        <v>0</v>
      </c>
      <c r="T14" s="202"/>
      <c r="U14" s="202"/>
      <c r="V14" s="202"/>
      <c r="W14" s="202">
        <f t="shared" si="6"/>
        <v>0</v>
      </c>
      <c r="X14" s="203">
        <f t="shared" si="1"/>
        <v>0</v>
      </c>
      <c r="Y14" s="202">
        <v>0</v>
      </c>
      <c r="Z14" s="202">
        <v>0</v>
      </c>
      <c r="AA14" s="202"/>
      <c r="AB14" s="202">
        <f t="shared" si="2"/>
        <v>0</v>
      </c>
      <c r="AC14" s="202"/>
      <c r="AD14" s="202"/>
      <c r="AE14" s="202">
        <f t="shared" si="3"/>
        <v>0</v>
      </c>
      <c r="AF14" s="202">
        <f t="shared" si="4"/>
        <v>0</v>
      </c>
      <c r="AG14" s="202"/>
      <c r="AH14" s="203"/>
      <c r="AI14" s="150"/>
      <c r="AJ14" s="149"/>
      <c r="AK14" s="147"/>
      <c r="AL14" s="147"/>
      <c r="AM14" s="147"/>
      <c r="AN14" s="147"/>
      <c r="AO14" s="147"/>
      <c r="AP14" s="148">
        <f t="shared" si="5"/>
        <v>0</v>
      </c>
    </row>
    <row r="15" spans="1:54" s="183" customFormat="1" ht="45" customHeight="1">
      <c r="A15" s="197" t="s">
        <v>69</v>
      </c>
      <c r="B15" s="215" t="s">
        <v>29</v>
      </c>
      <c r="C15" s="199" t="s">
        <v>30</v>
      </c>
      <c r="D15" s="199" t="s">
        <v>147</v>
      </c>
      <c r="E15" s="211" t="s">
        <v>163</v>
      </c>
      <c r="F15" s="200" t="s">
        <v>164</v>
      </c>
      <c r="G15" s="200" t="s">
        <v>165</v>
      </c>
      <c r="H15" s="201">
        <v>3000</v>
      </c>
      <c r="I15" s="205">
        <v>0</v>
      </c>
      <c r="J15" s="202">
        <v>0</v>
      </c>
      <c r="K15" s="202">
        <v>0</v>
      </c>
      <c r="L15" s="202">
        <v>0</v>
      </c>
      <c r="M15" s="202">
        <v>0</v>
      </c>
      <c r="N15" s="202">
        <f t="shared" si="0"/>
        <v>0</v>
      </c>
      <c r="O15" s="206"/>
      <c r="P15" s="207"/>
      <c r="Q15" s="208"/>
      <c r="R15" s="202"/>
      <c r="S15" s="202">
        <f t="shared" si="7"/>
        <v>0</v>
      </c>
      <c r="T15" s="202"/>
      <c r="U15" s="202"/>
      <c r="V15" s="202"/>
      <c r="W15" s="217">
        <f t="shared" si="6"/>
        <v>0</v>
      </c>
      <c r="X15" s="218">
        <f t="shared" si="1"/>
        <v>0</v>
      </c>
      <c r="Y15" s="202">
        <v>0</v>
      </c>
      <c r="Z15" s="202">
        <v>0</v>
      </c>
      <c r="AA15" s="202"/>
      <c r="AB15" s="202">
        <f t="shared" si="2"/>
        <v>0</v>
      </c>
      <c r="AC15" s="202"/>
      <c r="AD15" s="202"/>
      <c r="AE15" s="202">
        <f t="shared" si="3"/>
        <v>0</v>
      </c>
      <c r="AF15" s="202">
        <f t="shared" si="4"/>
        <v>3000</v>
      </c>
      <c r="AG15" s="202">
        <v>3000</v>
      </c>
      <c r="AH15" s="158">
        <v>3000</v>
      </c>
      <c r="AI15" s="159"/>
      <c r="AJ15" s="158"/>
      <c r="AK15" s="182">
        <v>3000</v>
      </c>
      <c r="AL15" s="182"/>
      <c r="AM15" s="182"/>
      <c r="AN15" s="182"/>
      <c r="AO15" s="182"/>
      <c r="AP15" s="181">
        <f t="shared" si="5"/>
        <v>3000</v>
      </c>
      <c r="AQ15" s="136"/>
      <c r="AR15" s="136"/>
      <c r="AS15" s="136"/>
      <c r="AT15" s="136"/>
      <c r="AU15" s="136"/>
      <c r="AV15" s="136"/>
      <c r="AW15" s="136"/>
      <c r="AX15" s="136"/>
      <c r="AY15" s="136"/>
      <c r="AZ15" s="136"/>
      <c r="BA15" s="136"/>
      <c r="BB15" s="136"/>
    </row>
    <row r="16" spans="1:54" s="125" customFormat="1" ht="45" customHeight="1">
      <c r="A16" s="219" t="s">
        <v>70</v>
      </c>
      <c r="B16" s="220" t="s">
        <v>60</v>
      </c>
      <c r="C16" s="221" t="s">
        <v>60</v>
      </c>
      <c r="D16" s="222" t="s">
        <v>147</v>
      </c>
      <c r="E16" s="222" t="s">
        <v>152</v>
      </c>
      <c r="F16" s="223" t="s">
        <v>166</v>
      </c>
      <c r="G16" s="223" t="s">
        <v>167</v>
      </c>
      <c r="H16" s="201">
        <v>0</v>
      </c>
      <c r="I16" s="205">
        <v>0</v>
      </c>
      <c r="J16" s="202">
        <v>0</v>
      </c>
      <c r="K16" s="202">
        <v>0</v>
      </c>
      <c r="L16" s="202">
        <v>0</v>
      </c>
      <c r="M16" s="202">
        <v>0</v>
      </c>
      <c r="N16" s="202">
        <f t="shared" si="0"/>
        <v>0</v>
      </c>
      <c r="O16" s="206"/>
      <c r="P16" s="207"/>
      <c r="Q16" s="212"/>
      <c r="R16" s="202"/>
      <c r="S16" s="202">
        <f t="shared" si="7"/>
        <v>0</v>
      </c>
      <c r="T16" s="202"/>
      <c r="U16" s="202"/>
      <c r="V16" s="202"/>
      <c r="W16" s="202">
        <f t="shared" si="6"/>
        <v>0</v>
      </c>
      <c r="X16" s="203">
        <f t="shared" si="1"/>
        <v>0</v>
      </c>
      <c r="Y16" s="202">
        <f t="shared" ref="Y16" si="8">V16+W16+X16</f>
        <v>0</v>
      </c>
      <c r="Z16" s="202">
        <v>0</v>
      </c>
      <c r="AA16" s="202"/>
      <c r="AB16" s="202">
        <f t="shared" si="2"/>
        <v>0</v>
      </c>
      <c r="AC16" s="202"/>
      <c r="AD16" s="202"/>
      <c r="AE16" s="202">
        <f t="shared" si="3"/>
        <v>0</v>
      </c>
      <c r="AF16" s="202">
        <f t="shared" si="4"/>
        <v>0</v>
      </c>
      <c r="AG16" s="202"/>
      <c r="AH16" s="203"/>
      <c r="AI16" s="152"/>
      <c r="AJ16" s="153"/>
      <c r="AK16" s="147"/>
      <c r="AL16" s="147"/>
      <c r="AM16" s="147"/>
      <c r="AN16" s="147"/>
      <c r="AO16" s="147"/>
      <c r="AP16" s="148">
        <f t="shared" si="5"/>
        <v>0</v>
      </c>
      <c r="AQ16" s="191"/>
      <c r="AR16" s="191"/>
      <c r="AS16" s="191"/>
      <c r="AT16" s="191"/>
      <c r="AU16" s="191"/>
      <c r="AV16" s="191"/>
      <c r="AW16" s="191"/>
      <c r="AX16" s="191"/>
      <c r="AY16" s="191"/>
      <c r="AZ16" s="191"/>
      <c r="BA16" s="191"/>
      <c r="BB16" s="191"/>
    </row>
    <row r="17" spans="1:54" s="126" customFormat="1" ht="45" customHeight="1">
      <c r="A17" s="305" t="s">
        <v>104</v>
      </c>
      <c r="B17" s="305"/>
      <c r="C17" s="305"/>
      <c r="D17" s="305"/>
      <c r="E17" s="305"/>
      <c r="F17" s="305"/>
      <c r="G17" s="305"/>
      <c r="H17" s="154">
        <v>93241.169356436556</v>
      </c>
      <c r="I17" s="154">
        <f t="shared" ref="I17:AP17" si="9">SUM(I7:I16)</f>
        <v>575.45436433267662</v>
      </c>
      <c r="J17" s="154">
        <f t="shared" si="9"/>
        <v>3986.0571506578408</v>
      </c>
      <c r="K17" s="154">
        <f t="shared" si="9"/>
        <v>2736.068401710043</v>
      </c>
      <c r="L17" s="154">
        <f t="shared" si="9"/>
        <v>16901.790294757368</v>
      </c>
      <c r="M17" s="154">
        <f t="shared" si="9"/>
        <v>5415.799144978625</v>
      </c>
      <c r="N17" s="154">
        <f t="shared" si="9"/>
        <v>29039.714992103876</v>
      </c>
      <c r="O17" s="154">
        <f t="shared" si="9"/>
        <v>22140</v>
      </c>
      <c r="P17" s="154">
        <f t="shared" si="9"/>
        <v>7065</v>
      </c>
      <c r="Q17" s="154">
        <f t="shared" si="9"/>
        <v>1630</v>
      </c>
      <c r="R17" s="154">
        <f t="shared" si="9"/>
        <v>7941</v>
      </c>
      <c r="S17" s="154">
        <f t="shared" si="9"/>
        <v>9571</v>
      </c>
      <c r="T17" s="154">
        <f t="shared" si="9"/>
        <v>442</v>
      </c>
      <c r="U17" s="154">
        <f t="shared" si="9"/>
        <v>0</v>
      </c>
      <c r="V17" s="154">
        <f t="shared" si="9"/>
        <v>0</v>
      </c>
      <c r="W17" s="154">
        <f t="shared" si="9"/>
        <v>442</v>
      </c>
      <c r="X17" s="154">
        <f>SUM(X7:X16)</f>
        <v>39218</v>
      </c>
      <c r="Y17" s="154">
        <f t="shared" si="9"/>
        <v>0</v>
      </c>
      <c r="Z17" s="154">
        <f t="shared" si="9"/>
        <v>9</v>
      </c>
      <c r="AA17" s="154">
        <f t="shared" ref="AA17:AF17" si="10">SUM(AA7:AA16)</f>
        <v>1538.9125018320387</v>
      </c>
      <c r="AB17" s="154">
        <f t="shared" si="10"/>
        <v>1547.9125018320387</v>
      </c>
      <c r="AC17" s="154">
        <f t="shared" si="10"/>
        <v>0</v>
      </c>
      <c r="AD17" s="154">
        <f t="shared" si="10"/>
        <v>0</v>
      </c>
      <c r="AE17" s="154">
        <f t="shared" si="10"/>
        <v>70381.081858268604</v>
      </c>
      <c r="AF17" s="154">
        <f t="shared" si="10"/>
        <v>22860.087498167963</v>
      </c>
      <c r="AG17" s="154">
        <f t="shared" si="9"/>
        <v>24399</v>
      </c>
      <c r="AH17" s="154">
        <f t="shared" si="9"/>
        <v>24250</v>
      </c>
      <c r="AI17" s="154">
        <f t="shared" si="9"/>
        <v>21250</v>
      </c>
      <c r="AJ17" s="154">
        <f t="shared" si="9"/>
        <v>0</v>
      </c>
      <c r="AK17" s="154">
        <f t="shared" si="9"/>
        <v>21908</v>
      </c>
      <c r="AL17" s="154">
        <f t="shared" si="9"/>
        <v>2500</v>
      </c>
      <c r="AM17" s="154">
        <f t="shared" si="9"/>
        <v>0</v>
      </c>
      <c r="AN17" s="154">
        <f t="shared" si="9"/>
        <v>0</v>
      </c>
      <c r="AO17" s="154">
        <f t="shared" si="9"/>
        <v>0</v>
      </c>
      <c r="AP17" s="154">
        <f t="shared" si="9"/>
        <v>24408</v>
      </c>
      <c r="AQ17" s="136"/>
      <c r="AR17" s="136"/>
      <c r="AS17" s="136"/>
      <c r="AT17" s="136"/>
      <c r="AU17" s="136"/>
      <c r="AV17" s="136"/>
      <c r="AW17" s="136"/>
      <c r="AX17" s="136"/>
      <c r="AY17" s="136"/>
      <c r="AZ17" s="136"/>
      <c r="BA17" s="136"/>
      <c r="BB17" s="136"/>
    </row>
    <row r="18" spans="1:54" s="124" customFormat="1" ht="45" customHeight="1">
      <c r="A18" s="224" t="s">
        <v>31</v>
      </c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92"/>
      <c r="AR18" s="192"/>
      <c r="AS18" s="192"/>
      <c r="AT18" s="192"/>
      <c r="AU18" s="192"/>
      <c r="AV18" s="192"/>
      <c r="AW18" s="192"/>
      <c r="AX18" s="192"/>
      <c r="AY18" s="192"/>
      <c r="AZ18" s="192"/>
      <c r="BA18" s="192"/>
      <c r="BB18" s="192"/>
    </row>
    <row r="19" spans="1:54" ht="45" customHeight="1">
      <c r="A19" s="195">
        <v>2.1</v>
      </c>
      <c r="B19" s="225" t="s">
        <v>105</v>
      </c>
      <c r="C19" s="225"/>
      <c r="D19" s="225"/>
      <c r="E19" s="225"/>
      <c r="F19" s="225"/>
      <c r="G19" s="225"/>
      <c r="H19" s="225"/>
      <c r="I19" s="225"/>
      <c r="J19" s="225"/>
      <c r="K19" s="225"/>
      <c r="L19" s="225"/>
      <c r="M19" s="225"/>
      <c r="N19" s="225"/>
      <c r="O19" s="225"/>
      <c r="P19" s="225"/>
      <c r="Q19" s="225"/>
      <c r="R19" s="225"/>
      <c r="S19" s="225"/>
      <c r="T19" s="225"/>
      <c r="U19" s="225"/>
      <c r="V19" s="225"/>
      <c r="W19" s="225"/>
      <c r="X19" s="225"/>
      <c r="Y19" s="225"/>
      <c r="Z19" s="225"/>
      <c r="AA19" s="225"/>
      <c r="AB19" s="225"/>
      <c r="AC19" s="225"/>
      <c r="AD19" s="225"/>
      <c r="AE19" s="225"/>
      <c r="AF19" s="225"/>
      <c r="AG19" s="225"/>
      <c r="AH19" s="225"/>
      <c r="AI19" s="225"/>
      <c r="AJ19" s="225"/>
      <c r="AK19" s="155"/>
      <c r="AL19" s="155"/>
      <c r="AM19" s="155"/>
      <c r="AN19" s="155"/>
      <c r="AO19" s="155"/>
      <c r="AP19" s="156"/>
    </row>
    <row r="20" spans="1:54" ht="39" customHeight="1">
      <c r="A20" s="226" t="s">
        <v>75</v>
      </c>
      <c r="B20" s="227" t="s">
        <v>389</v>
      </c>
      <c r="C20" s="228" t="s">
        <v>7</v>
      </c>
      <c r="D20" s="229" t="s">
        <v>168</v>
      </c>
      <c r="E20" s="229" t="s">
        <v>169</v>
      </c>
      <c r="F20" s="230" t="s">
        <v>170</v>
      </c>
      <c r="G20" s="230" t="s">
        <v>171</v>
      </c>
      <c r="H20" s="201">
        <v>114623</v>
      </c>
      <c r="I20" s="202">
        <v>2101</v>
      </c>
      <c r="J20" s="231">
        <v>1543</v>
      </c>
      <c r="K20" s="231">
        <v>1253</v>
      </c>
      <c r="L20" s="231">
        <v>2683</v>
      </c>
      <c r="M20" s="231">
        <v>1709</v>
      </c>
      <c r="N20" s="202">
        <f t="shared" ref="N20:N31" si="11">SUM(J20:M20)</f>
        <v>7188</v>
      </c>
      <c r="O20" s="206">
        <v>1825</v>
      </c>
      <c r="P20" s="206">
        <v>2342</v>
      </c>
      <c r="Q20" s="202">
        <f>402+679.21</f>
        <v>1081.21</v>
      </c>
      <c r="R20" s="202">
        <v>947</v>
      </c>
      <c r="S20" s="202">
        <f>Q20+R20</f>
        <v>2028.21</v>
      </c>
      <c r="T20" s="202">
        <v>469</v>
      </c>
      <c r="U20" s="202">
        <v>320</v>
      </c>
      <c r="V20" s="202">
        <v>790</v>
      </c>
      <c r="W20" s="202">
        <f t="shared" ref="W20:W31" si="12">T20+U20+V20</f>
        <v>1579</v>
      </c>
      <c r="X20" s="203">
        <f>W20+S20+P20+O20</f>
        <v>7774.21</v>
      </c>
      <c r="Y20" s="202">
        <v>708</v>
      </c>
      <c r="Z20" s="202">
        <v>655</v>
      </c>
      <c r="AA20" s="202">
        <f>(97000+120205+173329.6+199500+40000+162000+195000+98000+243000+13400+214000)/1501.06</f>
        <v>1036.2241349446392</v>
      </c>
      <c r="AB20" s="202">
        <f t="shared" ref="AB20:AB31" si="13">Y20+Z20+AA20</f>
        <v>2399.2241349446394</v>
      </c>
      <c r="AC20" s="202">
        <f>(138000+72632+84475.99)/1501.06</f>
        <v>196.59972952446938</v>
      </c>
      <c r="AD20" s="202">
        <f>(67000+468200+88600)/1501.06</f>
        <v>415.57299508347438</v>
      </c>
      <c r="AE20" s="202">
        <f t="shared" ref="AE20:AE31" si="14">I20+N20+X20+AB20+AC20+AD20</f>
        <v>20074.606859552587</v>
      </c>
      <c r="AF20" s="202">
        <f t="shared" ref="AF20:AF31" si="15">H20-(I20+N20+X20+AB20+AC20+AD20)</f>
        <v>94548.393140447413</v>
      </c>
      <c r="AG20" s="149">
        <v>96204</v>
      </c>
      <c r="AH20" s="158">
        <v>96859</v>
      </c>
      <c r="AI20" s="157">
        <f t="shared" ref="AI20:AI25" si="16">AJ20+AK20+AL20+AM20+AN20+AO20</f>
        <v>96859</v>
      </c>
      <c r="AJ20" s="202"/>
      <c r="AK20" s="232">
        <v>3000</v>
      </c>
      <c r="AL20" s="232">
        <v>3000</v>
      </c>
      <c r="AM20" s="232">
        <v>3000</v>
      </c>
      <c r="AN20" s="232">
        <f>12300+10000</f>
        <v>22300</v>
      </c>
      <c r="AO20" s="232">
        <f>47659+17900</f>
        <v>65559</v>
      </c>
      <c r="AP20" s="148">
        <f>SUM(AJ20:AO20)</f>
        <v>96859</v>
      </c>
      <c r="AQ20" s="268"/>
      <c r="AT20" s="269"/>
    </row>
    <row r="21" spans="1:54" ht="45" customHeight="1">
      <c r="A21" s="226" t="s">
        <v>72</v>
      </c>
      <c r="B21" s="233" t="s">
        <v>271</v>
      </c>
      <c r="C21" s="228" t="s">
        <v>21</v>
      </c>
      <c r="D21" s="229" t="s">
        <v>172</v>
      </c>
      <c r="E21" s="229" t="s">
        <v>173</v>
      </c>
      <c r="F21" s="230" t="s">
        <v>174</v>
      </c>
      <c r="G21" s="230" t="s">
        <v>175</v>
      </c>
      <c r="H21" s="201">
        <v>589182.1059741606</v>
      </c>
      <c r="I21" s="202">
        <v>43920.631424375912</v>
      </c>
      <c r="J21" s="234">
        <v>65176.28419183915</v>
      </c>
      <c r="K21" s="234">
        <v>13117.587939698493</v>
      </c>
      <c r="L21" s="234">
        <v>71704.604372795991</v>
      </c>
      <c r="M21" s="234">
        <v>13651.818045451137</v>
      </c>
      <c r="N21" s="202">
        <f t="shared" si="11"/>
        <v>163650.29454978477</v>
      </c>
      <c r="O21" s="206">
        <v>52516</v>
      </c>
      <c r="P21" s="206">
        <v>34762</v>
      </c>
      <c r="Q21" s="202">
        <f>13940+26665.18</f>
        <v>40605.18</v>
      </c>
      <c r="R21" s="202">
        <v>26566</v>
      </c>
      <c r="S21" s="202">
        <f t="shared" ref="S21:S31" si="17">Q21+R21</f>
        <v>67171.179999999993</v>
      </c>
      <c r="T21" s="202"/>
      <c r="U21" s="202">
        <v>15409</v>
      </c>
      <c r="V21" s="202"/>
      <c r="W21" s="202">
        <f t="shared" si="12"/>
        <v>15409</v>
      </c>
      <c r="X21" s="203">
        <f t="shared" ref="X21:X31" si="18">W21+S21+P21+O21</f>
        <v>169858.18</v>
      </c>
      <c r="Y21" s="202">
        <v>28386</v>
      </c>
      <c r="Z21" s="202">
        <v>15191</v>
      </c>
      <c r="AA21" s="202">
        <f>22303855.83/1501.06</f>
        <v>14858.737045820953</v>
      </c>
      <c r="AB21" s="202">
        <f t="shared" si="13"/>
        <v>58435.737045820955</v>
      </c>
      <c r="AC21" s="202">
        <f>(21605659.9+21527683.3+114000)/1501.06</f>
        <v>28811.202217099919</v>
      </c>
      <c r="AD21" s="202"/>
      <c r="AE21" s="202">
        <f t="shared" si="14"/>
        <v>464676.04523708153</v>
      </c>
      <c r="AF21" s="202">
        <f t="shared" si="15"/>
        <v>124506.06073707907</v>
      </c>
      <c r="AG21" s="202">
        <v>168176</v>
      </c>
      <c r="AH21" s="158">
        <v>168116</v>
      </c>
      <c r="AI21" s="159">
        <f t="shared" si="16"/>
        <v>168116</v>
      </c>
      <c r="AJ21" s="202"/>
      <c r="AK21" s="202">
        <v>42000</v>
      </c>
      <c r="AL21" s="202">
        <v>60000</v>
      </c>
      <c r="AM21" s="202">
        <v>66116</v>
      </c>
      <c r="AN21" s="232"/>
      <c r="AO21" s="232"/>
      <c r="AP21" s="201">
        <f>SUM(AJ21:AO21)</f>
        <v>168116</v>
      </c>
    </row>
    <row r="22" spans="1:54" ht="45" customHeight="1">
      <c r="A22" s="226" t="s">
        <v>270</v>
      </c>
      <c r="B22" s="233" t="s">
        <v>32</v>
      </c>
      <c r="C22" s="229" t="s">
        <v>33</v>
      </c>
      <c r="D22" s="229" t="s">
        <v>172</v>
      </c>
      <c r="E22" s="229" t="s">
        <v>173</v>
      </c>
      <c r="F22" s="230" t="s">
        <v>174</v>
      </c>
      <c r="G22" s="230" t="s">
        <v>176</v>
      </c>
      <c r="H22" s="201">
        <v>136625.37074719329</v>
      </c>
      <c r="I22" s="202">
        <v>10438.018654210848</v>
      </c>
      <c r="J22" s="234">
        <v>21284.596087875474</v>
      </c>
      <c r="K22" s="234">
        <v>0</v>
      </c>
      <c r="L22" s="234">
        <v>17263.44600510694</v>
      </c>
      <c r="M22" s="235">
        <v>0</v>
      </c>
      <c r="N22" s="202">
        <f t="shared" si="11"/>
        <v>38548.042092982418</v>
      </c>
      <c r="O22" s="206">
        <v>14988</v>
      </c>
      <c r="P22" s="206">
        <v>7041</v>
      </c>
      <c r="Q22" s="202">
        <f>5851+1225.04</f>
        <v>7076.04</v>
      </c>
      <c r="R22" s="202">
        <v>7238</v>
      </c>
      <c r="S22" s="202">
        <f t="shared" si="17"/>
        <v>14314.04</v>
      </c>
      <c r="T22" s="202"/>
      <c r="U22" s="202">
        <v>5213</v>
      </c>
      <c r="V22" s="202"/>
      <c r="W22" s="202">
        <f t="shared" si="12"/>
        <v>5213</v>
      </c>
      <c r="X22" s="203">
        <f t="shared" si="18"/>
        <v>41556.04</v>
      </c>
      <c r="Y22" s="202">
        <v>5668</v>
      </c>
      <c r="Z22" s="202">
        <v>2239.27</v>
      </c>
      <c r="AA22" s="202">
        <f>(979805+613700)/1501.06</f>
        <v>1061.5864788882523</v>
      </c>
      <c r="AB22" s="202">
        <f t="shared" si="13"/>
        <v>8968.8564788882522</v>
      </c>
      <c r="AC22" s="202">
        <f>(531705+48500)/1501.06</f>
        <v>386.5301853356961</v>
      </c>
      <c r="AD22" s="202"/>
      <c r="AE22" s="202">
        <f t="shared" si="14"/>
        <v>99897.487411417213</v>
      </c>
      <c r="AF22" s="202">
        <f t="shared" si="15"/>
        <v>36727.883335776074</v>
      </c>
      <c r="AG22" s="202">
        <v>38176</v>
      </c>
      <c r="AH22" s="158">
        <v>38658</v>
      </c>
      <c r="AI22" s="159">
        <f t="shared" si="16"/>
        <v>38658</v>
      </c>
      <c r="AJ22" s="202"/>
      <c r="AK22" s="232">
        <v>8475</v>
      </c>
      <c r="AL22" s="232">
        <v>12000</v>
      </c>
      <c r="AM22" s="232">
        <v>18183</v>
      </c>
      <c r="AN22" s="232"/>
      <c r="AO22" s="232"/>
      <c r="AP22" s="201">
        <f>SUM(AJ22:AO22)</f>
        <v>38658</v>
      </c>
    </row>
    <row r="23" spans="1:54" ht="45" customHeight="1">
      <c r="A23" s="226" t="s">
        <v>121</v>
      </c>
      <c r="B23" s="233" t="s">
        <v>117</v>
      </c>
      <c r="C23" s="236" t="s">
        <v>115</v>
      </c>
      <c r="D23" s="236" t="s">
        <v>172</v>
      </c>
      <c r="E23" s="236" t="s">
        <v>173</v>
      </c>
      <c r="F23" s="230" t="s">
        <v>177</v>
      </c>
      <c r="G23" s="230" t="s">
        <v>178</v>
      </c>
      <c r="H23" s="201">
        <v>3215.3194329858247</v>
      </c>
      <c r="I23" s="202">
        <v>0</v>
      </c>
      <c r="J23" s="234">
        <v>0</v>
      </c>
      <c r="K23" s="234">
        <v>0</v>
      </c>
      <c r="L23" s="234">
        <v>777.31943298582462</v>
      </c>
      <c r="M23" s="235">
        <v>0</v>
      </c>
      <c r="N23" s="202">
        <f t="shared" si="11"/>
        <v>777.31943298582462</v>
      </c>
      <c r="O23" s="206"/>
      <c r="P23" s="206">
        <v>1650</v>
      </c>
      <c r="Q23" s="202"/>
      <c r="R23" s="202">
        <v>788</v>
      </c>
      <c r="S23" s="202">
        <f t="shared" si="17"/>
        <v>788</v>
      </c>
      <c r="T23" s="202"/>
      <c r="U23" s="202"/>
      <c r="V23" s="202"/>
      <c r="W23" s="202">
        <f t="shared" si="12"/>
        <v>0</v>
      </c>
      <c r="X23" s="203">
        <f t="shared" si="18"/>
        <v>2438</v>
      </c>
      <c r="Y23" s="202">
        <v>0</v>
      </c>
      <c r="Z23" s="202">
        <v>0</v>
      </c>
      <c r="AA23" s="202"/>
      <c r="AB23" s="202">
        <f t="shared" si="13"/>
        <v>0</v>
      </c>
      <c r="AC23" s="202"/>
      <c r="AD23" s="202"/>
      <c r="AE23" s="202">
        <f t="shared" si="14"/>
        <v>3215.3194329858247</v>
      </c>
      <c r="AF23" s="202">
        <f t="shared" si="15"/>
        <v>0</v>
      </c>
      <c r="AG23" s="202"/>
      <c r="AH23" s="150"/>
      <c r="AI23" s="203"/>
      <c r="AJ23" s="202"/>
      <c r="AK23" s="232"/>
      <c r="AL23" s="232"/>
      <c r="AM23" s="232"/>
      <c r="AN23" s="232"/>
      <c r="AO23" s="232"/>
      <c r="AP23" s="201">
        <f t="shared" ref="AP23:AP31" si="19">AJ23+AK23+AL23+AM23+AN23+AO23</f>
        <v>0</v>
      </c>
      <c r="AQ23" s="189"/>
      <c r="AT23" s="189"/>
    </row>
    <row r="24" spans="1:54" ht="45" customHeight="1">
      <c r="A24" s="226" t="s">
        <v>73</v>
      </c>
      <c r="B24" s="233" t="s">
        <v>272</v>
      </c>
      <c r="C24" s="228" t="s">
        <v>22</v>
      </c>
      <c r="D24" s="229" t="s">
        <v>172</v>
      </c>
      <c r="E24" s="229" t="s">
        <v>173</v>
      </c>
      <c r="F24" s="230" t="s">
        <v>179</v>
      </c>
      <c r="G24" s="230" t="s">
        <v>180</v>
      </c>
      <c r="H24" s="201">
        <v>88193.105411128679</v>
      </c>
      <c r="I24" s="202">
        <v>9031.9438602705159</v>
      </c>
      <c r="J24" s="234">
        <v>12382.2615283576</v>
      </c>
      <c r="K24" s="234">
        <v>0</v>
      </c>
      <c r="L24" s="234">
        <v>36000.900022500566</v>
      </c>
      <c r="M24" s="235">
        <v>0</v>
      </c>
      <c r="N24" s="202">
        <f t="shared" si="11"/>
        <v>48383.161550858167</v>
      </c>
      <c r="O24" s="206"/>
      <c r="P24" s="206"/>
      <c r="Q24" s="202"/>
      <c r="R24" s="202">
        <v>30778</v>
      </c>
      <c r="S24" s="202">
        <f t="shared" si="17"/>
        <v>30778</v>
      </c>
      <c r="T24" s="202"/>
      <c r="U24" s="202"/>
      <c r="V24" s="202"/>
      <c r="W24" s="202">
        <f t="shared" si="12"/>
        <v>0</v>
      </c>
      <c r="X24" s="203">
        <f t="shared" si="18"/>
        <v>30778</v>
      </c>
      <c r="Y24" s="202">
        <v>0</v>
      </c>
      <c r="Z24" s="202">
        <v>0</v>
      </c>
      <c r="AA24" s="202"/>
      <c r="AB24" s="202">
        <f t="shared" si="13"/>
        <v>0</v>
      </c>
      <c r="AC24" s="202"/>
      <c r="AD24" s="202"/>
      <c r="AE24" s="202">
        <f t="shared" si="14"/>
        <v>88193.105411128679</v>
      </c>
      <c r="AF24" s="202">
        <f t="shared" si="15"/>
        <v>0</v>
      </c>
      <c r="AG24" s="202"/>
      <c r="AH24" s="150"/>
      <c r="AI24" s="159">
        <f>AJ24+AK24+AL24+AM24+AN24+AO24</f>
        <v>0</v>
      </c>
      <c r="AJ24" s="202"/>
      <c r="AK24" s="232"/>
      <c r="AL24" s="232"/>
      <c r="AM24" s="232"/>
      <c r="AN24" s="232"/>
      <c r="AO24" s="232"/>
      <c r="AP24" s="201">
        <f t="shared" si="19"/>
        <v>0</v>
      </c>
    </row>
    <row r="25" spans="1:54" ht="39" customHeight="1">
      <c r="A25" s="226" t="s">
        <v>74</v>
      </c>
      <c r="B25" s="233" t="s">
        <v>34</v>
      </c>
      <c r="C25" s="228" t="s">
        <v>35</v>
      </c>
      <c r="D25" s="229" t="s">
        <v>181</v>
      </c>
      <c r="E25" s="229" t="s">
        <v>148</v>
      </c>
      <c r="F25" s="230" t="s">
        <v>182</v>
      </c>
      <c r="G25" s="230" t="s">
        <v>254</v>
      </c>
      <c r="H25" s="201">
        <v>32492.788110892201</v>
      </c>
      <c r="I25" s="202">
        <v>9958.6035906404268</v>
      </c>
      <c r="J25" s="234">
        <v>4526.1845202517725</v>
      </c>
      <c r="K25" s="234">
        <v>0</v>
      </c>
      <c r="L25" s="234">
        <v>0</v>
      </c>
      <c r="M25" s="235">
        <v>0</v>
      </c>
      <c r="N25" s="202">
        <f t="shared" si="11"/>
        <v>4526.1845202517725</v>
      </c>
      <c r="O25" s="206"/>
      <c r="P25" s="206"/>
      <c r="Q25" s="202"/>
      <c r="R25" s="202">
        <v>17677</v>
      </c>
      <c r="S25" s="202">
        <f t="shared" si="17"/>
        <v>17677</v>
      </c>
      <c r="T25" s="202">
        <v>324</v>
      </c>
      <c r="U25" s="202"/>
      <c r="V25" s="202"/>
      <c r="W25" s="202">
        <f t="shared" si="12"/>
        <v>324</v>
      </c>
      <c r="X25" s="203">
        <f>W25+S25+P25+O25</f>
        <v>18001</v>
      </c>
      <c r="Y25" s="202">
        <v>0</v>
      </c>
      <c r="Z25" s="202">
        <v>7</v>
      </c>
      <c r="AA25" s="202"/>
      <c r="AB25" s="202">
        <f t="shared" si="13"/>
        <v>7</v>
      </c>
      <c r="AC25" s="202"/>
      <c r="AD25" s="202"/>
      <c r="AE25" s="202">
        <f t="shared" si="14"/>
        <v>32492.788110892201</v>
      </c>
      <c r="AF25" s="202">
        <f t="shared" si="15"/>
        <v>0</v>
      </c>
      <c r="AG25" s="202">
        <v>0</v>
      </c>
      <c r="AH25" s="158"/>
      <c r="AI25" s="203">
        <f t="shared" si="16"/>
        <v>0</v>
      </c>
      <c r="AJ25" s="149">
        <v>0</v>
      </c>
      <c r="AK25" s="147"/>
      <c r="AL25" s="147"/>
      <c r="AM25" s="147"/>
      <c r="AN25" s="147"/>
      <c r="AO25" s="147"/>
      <c r="AP25" s="148">
        <f t="shared" si="19"/>
        <v>0</v>
      </c>
    </row>
    <row r="26" spans="1:54" ht="31.5" customHeight="1">
      <c r="A26" s="226" t="s">
        <v>76</v>
      </c>
      <c r="B26" s="237" t="s">
        <v>37</v>
      </c>
      <c r="C26" s="229" t="s">
        <v>9</v>
      </c>
      <c r="D26" s="216" t="s">
        <v>186</v>
      </c>
      <c r="E26" s="216" t="s">
        <v>187</v>
      </c>
      <c r="F26" s="216"/>
      <c r="G26" s="216"/>
      <c r="H26" s="201">
        <v>0</v>
      </c>
      <c r="I26" s="202"/>
      <c r="J26" s="234">
        <v>0</v>
      </c>
      <c r="K26" s="234">
        <v>0</v>
      </c>
      <c r="L26" s="234">
        <v>0</v>
      </c>
      <c r="M26" s="235">
        <v>0</v>
      </c>
      <c r="N26" s="202"/>
      <c r="O26" s="206"/>
      <c r="P26" s="206"/>
      <c r="Q26" s="202"/>
      <c r="R26" s="202"/>
      <c r="S26" s="202">
        <f t="shared" si="17"/>
        <v>0</v>
      </c>
      <c r="T26" s="202"/>
      <c r="U26" s="202"/>
      <c r="V26" s="202"/>
      <c r="W26" s="202">
        <f t="shared" si="12"/>
        <v>0</v>
      </c>
      <c r="X26" s="203">
        <f t="shared" si="18"/>
        <v>0</v>
      </c>
      <c r="Y26" s="202">
        <v>0</v>
      </c>
      <c r="Z26" s="202">
        <v>0</v>
      </c>
      <c r="AA26" s="202"/>
      <c r="AB26" s="202">
        <f t="shared" si="13"/>
        <v>0</v>
      </c>
      <c r="AC26" s="202"/>
      <c r="AD26" s="202"/>
      <c r="AE26" s="202">
        <f t="shared" si="14"/>
        <v>0</v>
      </c>
      <c r="AF26" s="202">
        <f t="shared" si="15"/>
        <v>0</v>
      </c>
      <c r="AG26" s="202"/>
      <c r="AH26" s="203"/>
      <c r="AI26" s="150"/>
      <c r="AJ26" s="149"/>
      <c r="AK26" s="147"/>
      <c r="AL26" s="147"/>
      <c r="AM26" s="147"/>
      <c r="AN26" s="147"/>
      <c r="AO26" s="147"/>
      <c r="AP26" s="148">
        <f t="shared" si="19"/>
        <v>0</v>
      </c>
    </row>
    <row r="27" spans="1:54" ht="45" customHeight="1">
      <c r="A27" s="226" t="s">
        <v>77</v>
      </c>
      <c r="B27" s="237" t="s">
        <v>10</v>
      </c>
      <c r="C27" s="228" t="s">
        <v>10</v>
      </c>
      <c r="D27" s="229" t="s">
        <v>172</v>
      </c>
      <c r="E27" s="229" t="s">
        <v>184</v>
      </c>
      <c r="F27" s="230" t="s">
        <v>188</v>
      </c>
      <c r="G27" s="230" t="s">
        <v>189</v>
      </c>
      <c r="H27" s="201">
        <v>78709.227126124024</v>
      </c>
      <c r="I27" s="202">
        <v>8192.0498085139352</v>
      </c>
      <c r="J27" s="234">
        <v>23326.052664493771</v>
      </c>
      <c r="K27" s="234">
        <v>3048.5487137178429</v>
      </c>
      <c r="L27" s="234">
        <v>7020</v>
      </c>
      <c r="M27" s="234">
        <v>3807.5759393984849</v>
      </c>
      <c r="N27" s="202">
        <f t="shared" si="11"/>
        <v>37202.177317610098</v>
      </c>
      <c r="O27" s="206">
        <v>6602</v>
      </c>
      <c r="P27" s="206">
        <v>3376</v>
      </c>
      <c r="Q27" s="202">
        <f>3538+2567</f>
        <v>6105</v>
      </c>
      <c r="R27" s="202">
        <v>3598</v>
      </c>
      <c r="S27" s="202">
        <f t="shared" si="17"/>
        <v>9703</v>
      </c>
      <c r="T27" s="202"/>
      <c r="U27" s="202"/>
      <c r="V27" s="202"/>
      <c r="W27" s="202">
        <f t="shared" si="12"/>
        <v>0</v>
      </c>
      <c r="X27" s="203">
        <f t="shared" si="18"/>
        <v>19681</v>
      </c>
      <c r="Y27" s="202">
        <v>7134</v>
      </c>
      <c r="Z27" s="202">
        <v>0</v>
      </c>
      <c r="AA27" s="202">
        <f>(4765723+693300)/1501.06</f>
        <v>3636.7786764020093</v>
      </c>
      <c r="AB27" s="202">
        <f t="shared" si="13"/>
        <v>10770.778676402009</v>
      </c>
      <c r="AC27" s="202"/>
      <c r="AD27" s="202"/>
      <c r="AE27" s="202">
        <f t="shared" si="14"/>
        <v>75846.005802526037</v>
      </c>
      <c r="AF27" s="202">
        <f t="shared" si="15"/>
        <v>2863.2213235979871</v>
      </c>
      <c r="AG27" s="202">
        <f>4631+1869</f>
        <v>6500</v>
      </c>
      <c r="AH27" s="158">
        <v>6500</v>
      </c>
      <c r="AI27" s="150">
        <v>6500</v>
      </c>
      <c r="AJ27" s="149"/>
      <c r="AK27" s="149"/>
      <c r="AL27" s="149">
        <v>6500</v>
      </c>
      <c r="AM27" s="149"/>
      <c r="AN27" s="149"/>
      <c r="AO27" s="147"/>
      <c r="AP27" s="148">
        <f t="shared" si="19"/>
        <v>6500</v>
      </c>
    </row>
    <row r="28" spans="1:54" ht="45" customHeight="1">
      <c r="A28" s="226" t="s">
        <v>78</v>
      </c>
      <c r="B28" s="237" t="s">
        <v>38</v>
      </c>
      <c r="C28" s="228" t="s">
        <v>11</v>
      </c>
      <c r="D28" s="229" t="s">
        <v>172</v>
      </c>
      <c r="E28" s="229" t="s">
        <v>184</v>
      </c>
      <c r="F28" s="230" t="s">
        <v>190</v>
      </c>
      <c r="G28" s="230" t="s">
        <v>256</v>
      </c>
      <c r="H28" s="201">
        <v>24609.66805159174</v>
      </c>
      <c r="I28" s="202">
        <v>3767.6923531017787</v>
      </c>
      <c r="J28" s="234">
        <v>2866.3570830245726</v>
      </c>
      <c r="K28" s="234">
        <v>2961.7520438010952</v>
      </c>
      <c r="L28" s="234">
        <v>2398.3349583739596</v>
      </c>
      <c r="M28" s="234">
        <v>2794.5316132903322</v>
      </c>
      <c r="N28" s="202">
        <f t="shared" si="11"/>
        <v>11020.97569848996</v>
      </c>
      <c r="O28" s="206">
        <v>2233</v>
      </c>
      <c r="P28" s="206">
        <v>3108</v>
      </c>
      <c r="Q28" s="202">
        <v>732</v>
      </c>
      <c r="R28" s="202">
        <v>713</v>
      </c>
      <c r="S28" s="202">
        <f t="shared" si="17"/>
        <v>1445</v>
      </c>
      <c r="T28" s="202">
        <v>133</v>
      </c>
      <c r="U28" s="202"/>
      <c r="V28" s="202">
        <v>200</v>
      </c>
      <c r="W28" s="202">
        <f t="shared" si="12"/>
        <v>333</v>
      </c>
      <c r="X28" s="203">
        <f t="shared" si="18"/>
        <v>7119</v>
      </c>
      <c r="Y28" s="202">
        <v>0</v>
      </c>
      <c r="Z28" s="202">
        <v>218</v>
      </c>
      <c r="AA28" s="202">
        <f>(108450+174200+148230+396900+642650)/1501.06</f>
        <v>979.59441994324015</v>
      </c>
      <c r="AB28" s="202">
        <f t="shared" si="13"/>
        <v>1197.5944199432402</v>
      </c>
      <c r="AC28" s="202"/>
      <c r="AD28" s="202"/>
      <c r="AE28" s="202">
        <f t="shared" si="14"/>
        <v>23105.262471534981</v>
      </c>
      <c r="AF28" s="202">
        <f t="shared" si="15"/>
        <v>1504.4055800567585</v>
      </c>
      <c r="AG28" s="202">
        <v>2484</v>
      </c>
      <c r="AH28" s="158">
        <v>2702</v>
      </c>
      <c r="AI28" s="150">
        <v>2702</v>
      </c>
      <c r="AJ28" s="149"/>
      <c r="AK28" s="149">
        <v>1400</v>
      </c>
      <c r="AL28" s="149">
        <v>1302</v>
      </c>
      <c r="AM28" s="149"/>
      <c r="AN28" s="149"/>
      <c r="AO28" s="147"/>
      <c r="AP28" s="148">
        <f t="shared" si="19"/>
        <v>2702</v>
      </c>
    </row>
    <row r="29" spans="1:54" ht="45" customHeight="1">
      <c r="A29" s="226" t="s">
        <v>344</v>
      </c>
      <c r="B29" s="237" t="s">
        <v>345</v>
      </c>
      <c r="C29" s="228"/>
      <c r="D29" s="229"/>
      <c r="E29" s="229"/>
      <c r="F29" s="230"/>
      <c r="G29" s="230"/>
      <c r="H29" s="201">
        <v>2400</v>
      </c>
      <c r="I29" s="202"/>
      <c r="J29" s="234"/>
      <c r="K29" s="234"/>
      <c r="L29" s="234"/>
      <c r="M29" s="234"/>
      <c r="N29" s="202"/>
      <c r="O29" s="206"/>
      <c r="P29" s="206"/>
      <c r="Q29" s="202"/>
      <c r="R29" s="202">
        <v>2400</v>
      </c>
      <c r="S29" s="202">
        <f t="shared" si="17"/>
        <v>2400</v>
      </c>
      <c r="T29" s="202"/>
      <c r="U29" s="202"/>
      <c r="V29" s="202"/>
      <c r="W29" s="202">
        <f t="shared" si="12"/>
        <v>0</v>
      </c>
      <c r="X29" s="203">
        <f>W29+S29+P29+O29</f>
        <v>2400</v>
      </c>
      <c r="Y29" s="202">
        <v>0</v>
      </c>
      <c r="Z29" s="202">
        <v>0</v>
      </c>
      <c r="AA29" s="202"/>
      <c r="AB29" s="202">
        <f t="shared" si="13"/>
        <v>0</v>
      </c>
      <c r="AC29" s="202"/>
      <c r="AD29" s="202"/>
      <c r="AE29" s="202">
        <f t="shared" si="14"/>
        <v>2400</v>
      </c>
      <c r="AF29" s="202">
        <f t="shared" si="15"/>
        <v>0</v>
      </c>
      <c r="AG29" s="202"/>
      <c r="AH29" s="202"/>
      <c r="AI29" s="150"/>
      <c r="AJ29" s="149"/>
      <c r="AK29" s="147"/>
      <c r="AL29" s="147"/>
      <c r="AM29" s="147"/>
      <c r="AN29" s="147"/>
      <c r="AO29" s="147"/>
      <c r="AP29" s="148">
        <f t="shared" si="19"/>
        <v>0</v>
      </c>
    </row>
    <row r="30" spans="1:54" ht="45" customHeight="1">
      <c r="A30" s="226" t="s">
        <v>346</v>
      </c>
      <c r="B30" s="237" t="s">
        <v>347</v>
      </c>
      <c r="C30" s="228"/>
      <c r="D30" s="229"/>
      <c r="E30" s="229"/>
      <c r="F30" s="230"/>
      <c r="G30" s="230"/>
      <c r="H30" s="201">
        <v>537</v>
      </c>
      <c r="I30" s="202"/>
      <c r="J30" s="234"/>
      <c r="K30" s="234"/>
      <c r="L30" s="234"/>
      <c r="M30" s="234"/>
      <c r="N30" s="202"/>
      <c r="O30" s="206"/>
      <c r="P30" s="206"/>
      <c r="Q30" s="202"/>
      <c r="R30" s="202">
        <v>537</v>
      </c>
      <c r="S30" s="202">
        <f t="shared" si="17"/>
        <v>537</v>
      </c>
      <c r="T30" s="202"/>
      <c r="U30" s="202"/>
      <c r="V30" s="202"/>
      <c r="W30" s="202">
        <f t="shared" si="12"/>
        <v>0</v>
      </c>
      <c r="X30" s="203">
        <f t="shared" si="18"/>
        <v>537</v>
      </c>
      <c r="Y30" s="202">
        <v>0</v>
      </c>
      <c r="Z30" s="202">
        <v>0</v>
      </c>
      <c r="AA30" s="202"/>
      <c r="AB30" s="202">
        <f t="shared" si="13"/>
        <v>0</v>
      </c>
      <c r="AC30" s="202"/>
      <c r="AD30" s="202"/>
      <c r="AE30" s="202">
        <f t="shared" si="14"/>
        <v>537</v>
      </c>
      <c r="AF30" s="202">
        <f t="shared" si="15"/>
        <v>0</v>
      </c>
      <c r="AG30" s="202"/>
      <c r="AH30" s="202"/>
      <c r="AI30" s="150"/>
      <c r="AJ30" s="149"/>
      <c r="AK30" s="147"/>
      <c r="AL30" s="147"/>
      <c r="AM30" s="147"/>
      <c r="AN30" s="147"/>
      <c r="AO30" s="147"/>
      <c r="AP30" s="148">
        <f t="shared" si="19"/>
        <v>0</v>
      </c>
    </row>
    <row r="31" spans="1:54" ht="45" customHeight="1">
      <c r="A31" s="226" t="s">
        <v>79</v>
      </c>
      <c r="B31" s="226" t="s">
        <v>259</v>
      </c>
      <c r="C31" s="228"/>
      <c r="D31" s="229"/>
      <c r="E31" s="229"/>
      <c r="F31" s="230"/>
      <c r="G31" s="230"/>
      <c r="H31" s="201">
        <v>15493</v>
      </c>
      <c r="I31" s="202">
        <v>2515</v>
      </c>
      <c r="J31" s="234">
        <v>3691</v>
      </c>
      <c r="K31" s="234">
        <v>1066</v>
      </c>
      <c r="L31" s="234">
        <v>461</v>
      </c>
      <c r="M31" s="235">
        <v>0</v>
      </c>
      <c r="N31" s="202">
        <f t="shared" si="11"/>
        <v>5218</v>
      </c>
      <c r="O31" s="206">
        <v>3603</v>
      </c>
      <c r="P31" s="206">
        <v>810</v>
      </c>
      <c r="Q31" s="202">
        <f>232</f>
        <v>232</v>
      </c>
      <c r="R31" s="202"/>
      <c r="S31" s="202">
        <f t="shared" si="17"/>
        <v>232</v>
      </c>
      <c r="T31" s="202">
        <v>3115</v>
      </c>
      <c r="U31" s="202"/>
      <c r="V31" s="202"/>
      <c r="W31" s="202">
        <f t="shared" si="12"/>
        <v>3115</v>
      </c>
      <c r="X31" s="203">
        <f t="shared" si="18"/>
        <v>7760</v>
      </c>
      <c r="Y31" s="202">
        <v>0</v>
      </c>
      <c r="Z31" s="202">
        <v>0</v>
      </c>
      <c r="AA31" s="202"/>
      <c r="AB31" s="202">
        <f t="shared" si="13"/>
        <v>0</v>
      </c>
      <c r="AC31" s="202"/>
      <c r="AD31" s="202"/>
      <c r="AE31" s="202">
        <f t="shared" si="14"/>
        <v>15493</v>
      </c>
      <c r="AF31" s="202">
        <f t="shared" si="15"/>
        <v>0</v>
      </c>
      <c r="AG31" s="202"/>
      <c r="AH31" s="202"/>
      <c r="AI31" s="150"/>
      <c r="AJ31" s="149"/>
      <c r="AK31" s="147"/>
      <c r="AL31" s="147"/>
      <c r="AM31" s="147"/>
      <c r="AN31" s="147"/>
      <c r="AO31" s="147"/>
      <c r="AP31" s="148">
        <f t="shared" si="19"/>
        <v>0</v>
      </c>
    </row>
    <row r="32" spans="1:54" ht="45" customHeight="1">
      <c r="A32" s="306" t="s">
        <v>123</v>
      </c>
      <c r="B32" s="307"/>
      <c r="C32" s="307"/>
      <c r="D32" s="307"/>
      <c r="E32" s="307"/>
      <c r="F32" s="307"/>
      <c r="G32" s="308"/>
      <c r="H32" s="154">
        <v>1086080.5848540764</v>
      </c>
      <c r="I32" s="154">
        <f t="shared" ref="I32:AP32" si="20">SUM(I20:I31)</f>
        <v>89924.939691113424</v>
      </c>
      <c r="J32" s="154">
        <f t="shared" si="20"/>
        <v>134795.73607584235</v>
      </c>
      <c r="K32" s="154">
        <f t="shared" si="20"/>
        <v>21446.88869721743</v>
      </c>
      <c r="L32" s="154">
        <f t="shared" si="20"/>
        <v>138308.60479176327</v>
      </c>
      <c r="M32" s="154">
        <f t="shared" si="20"/>
        <v>21962.925598139955</v>
      </c>
      <c r="N32" s="154">
        <f t="shared" si="20"/>
        <v>316514.15516296303</v>
      </c>
      <c r="O32" s="154">
        <f t="shared" si="20"/>
        <v>81767</v>
      </c>
      <c r="P32" s="154">
        <f t="shared" si="20"/>
        <v>53089</v>
      </c>
      <c r="Q32" s="154">
        <f t="shared" si="20"/>
        <v>55831.43</v>
      </c>
      <c r="R32" s="154">
        <f t="shared" si="20"/>
        <v>91242</v>
      </c>
      <c r="S32" s="154">
        <f t="shared" si="20"/>
        <v>147073.43</v>
      </c>
      <c r="T32" s="154">
        <f t="shared" si="20"/>
        <v>4041</v>
      </c>
      <c r="U32" s="154">
        <f t="shared" si="20"/>
        <v>20942</v>
      </c>
      <c r="V32" s="154">
        <f t="shared" si="20"/>
        <v>990</v>
      </c>
      <c r="W32" s="154">
        <f t="shared" si="20"/>
        <v>25973</v>
      </c>
      <c r="X32" s="154">
        <f>W32+S32+P32+O32</f>
        <v>307902.43</v>
      </c>
      <c r="Y32" s="154">
        <f t="shared" si="20"/>
        <v>41896</v>
      </c>
      <c r="Z32" s="154">
        <f t="shared" si="20"/>
        <v>18310.27</v>
      </c>
      <c r="AA32" s="154">
        <f t="shared" ref="AA32:AF32" si="21">SUM(AA20:AA31)</f>
        <v>21572.920755999097</v>
      </c>
      <c r="AB32" s="154">
        <f t="shared" si="21"/>
        <v>81779.190755999109</v>
      </c>
      <c r="AC32" s="154">
        <f t="shared" si="21"/>
        <v>29394.332131960087</v>
      </c>
      <c r="AD32" s="154">
        <f t="shared" si="21"/>
        <v>415.57299508347438</v>
      </c>
      <c r="AE32" s="154">
        <f t="shared" si="21"/>
        <v>825930.62073711911</v>
      </c>
      <c r="AF32" s="154">
        <f t="shared" si="21"/>
        <v>260149.96411695733</v>
      </c>
      <c r="AG32" s="154">
        <f t="shared" si="20"/>
        <v>311540</v>
      </c>
      <c r="AH32" s="160">
        <f t="shared" si="20"/>
        <v>312835</v>
      </c>
      <c r="AI32" s="160">
        <f t="shared" si="20"/>
        <v>312835</v>
      </c>
      <c r="AJ32" s="160">
        <f t="shared" si="20"/>
        <v>0</v>
      </c>
      <c r="AK32" s="160">
        <f t="shared" si="20"/>
        <v>54875</v>
      </c>
      <c r="AL32" s="160">
        <f t="shared" si="20"/>
        <v>82802</v>
      </c>
      <c r="AM32" s="160">
        <f t="shared" si="20"/>
        <v>87299</v>
      </c>
      <c r="AN32" s="160">
        <f t="shared" si="20"/>
        <v>22300</v>
      </c>
      <c r="AO32" s="160">
        <f t="shared" si="20"/>
        <v>65559</v>
      </c>
      <c r="AP32" s="160">
        <f t="shared" si="20"/>
        <v>312835</v>
      </c>
    </row>
    <row r="33" spans="1:54" ht="45" customHeight="1">
      <c r="A33" s="194">
        <v>2.2000000000000002</v>
      </c>
      <c r="B33" s="224" t="s">
        <v>129</v>
      </c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  <c r="AM33" s="145"/>
      <c r="AN33" s="145"/>
      <c r="AO33" s="145"/>
      <c r="AP33" s="145"/>
    </row>
    <row r="34" spans="1:54" ht="45" customHeight="1">
      <c r="A34" s="237" t="s">
        <v>82</v>
      </c>
      <c r="B34" s="227" t="s">
        <v>299</v>
      </c>
      <c r="C34" s="226" t="s">
        <v>12</v>
      </c>
      <c r="D34" s="226" t="s">
        <v>191</v>
      </c>
      <c r="E34" s="226" t="s">
        <v>184</v>
      </c>
      <c r="F34" s="238" t="s">
        <v>166</v>
      </c>
      <c r="G34" s="238" t="s">
        <v>167</v>
      </c>
      <c r="H34" s="201">
        <v>0</v>
      </c>
      <c r="I34" s="205">
        <v>0</v>
      </c>
      <c r="J34" s="202">
        <v>0</v>
      </c>
      <c r="K34" s="202">
        <v>0</v>
      </c>
      <c r="L34" s="202">
        <v>0</v>
      </c>
      <c r="M34" s="202">
        <v>0</v>
      </c>
      <c r="N34" s="202">
        <f t="shared" ref="N34:N40" si="22">SUM(J34:M34)</f>
        <v>0</v>
      </c>
      <c r="O34" s="202"/>
      <c r="P34" s="202"/>
      <c r="Q34" s="202"/>
      <c r="R34" s="202"/>
      <c r="S34" s="202">
        <f>Q34+R34</f>
        <v>0</v>
      </c>
      <c r="T34" s="202"/>
      <c r="U34" s="202"/>
      <c r="V34" s="202"/>
      <c r="W34" s="202">
        <f t="shared" ref="W34:W40" si="23">T34+U34+V34</f>
        <v>0</v>
      </c>
      <c r="X34" s="203">
        <f>W34+S34+P34+O34</f>
        <v>0</v>
      </c>
      <c r="Y34" s="202">
        <v>0</v>
      </c>
      <c r="Z34" s="202">
        <v>0</v>
      </c>
      <c r="AA34" s="202"/>
      <c r="AB34" s="202">
        <f t="shared" ref="AB34:AB40" si="24">Y34+Z34+AA34</f>
        <v>0</v>
      </c>
      <c r="AC34" s="202"/>
      <c r="AD34" s="202"/>
      <c r="AE34" s="202">
        <f t="shared" ref="AE34:AE40" si="25">I34+N34+X34+AB34+AC34+AD34</f>
        <v>0</v>
      </c>
      <c r="AF34" s="202">
        <f t="shared" ref="AF34:AF40" si="26">H34-(I34+N34+X34+AB34+AC34+AD34)</f>
        <v>0</v>
      </c>
      <c r="AG34" s="202"/>
      <c r="AH34" s="202"/>
      <c r="AI34" s="203"/>
      <c r="AJ34" s="203"/>
      <c r="AK34" s="232"/>
      <c r="AL34" s="232"/>
      <c r="AM34" s="232"/>
      <c r="AN34" s="232"/>
      <c r="AO34" s="232"/>
      <c r="AP34" s="201">
        <f t="shared" ref="AP34:AP40" si="27">AJ34+AK34+AL34+AM34+AN34+AO34</f>
        <v>0</v>
      </c>
    </row>
    <row r="35" spans="1:54" ht="56.25" customHeight="1">
      <c r="A35" s="237" t="s">
        <v>83</v>
      </c>
      <c r="B35" s="227" t="s">
        <v>296</v>
      </c>
      <c r="C35" s="233" t="s">
        <v>58</v>
      </c>
      <c r="D35" s="226" t="s">
        <v>192</v>
      </c>
      <c r="E35" s="226" t="s">
        <v>193</v>
      </c>
      <c r="F35" s="238" t="s">
        <v>194</v>
      </c>
      <c r="G35" s="238" t="s">
        <v>195</v>
      </c>
      <c r="H35" s="201">
        <v>2444.3111077776944</v>
      </c>
      <c r="I35" s="205">
        <v>0</v>
      </c>
      <c r="J35" s="202">
        <v>0</v>
      </c>
      <c r="K35" s="202">
        <v>0</v>
      </c>
      <c r="L35" s="202">
        <v>2444.3111077776944</v>
      </c>
      <c r="M35" s="202">
        <v>0</v>
      </c>
      <c r="N35" s="202">
        <f t="shared" si="22"/>
        <v>2444.3111077776944</v>
      </c>
      <c r="O35" s="202"/>
      <c r="P35" s="202"/>
      <c r="Q35" s="202"/>
      <c r="R35" s="202"/>
      <c r="S35" s="202">
        <f t="shared" ref="S35:S40" si="28">Q35+R35</f>
        <v>0</v>
      </c>
      <c r="T35" s="202"/>
      <c r="U35" s="202"/>
      <c r="V35" s="202"/>
      <c r="W35" s="202">
        <f t="shared" si="23"/>
        <v>0</v>
      </c>
      <c r="X35" s="203">
        <f t="shared" ref="X35:X40" si="29">W35+S35+P35+O35</f>
        <v>0</v>
      </c>
      <c r="Y35" s="202">
        <v>0</v>
      </c>
      <c r="Z35" s="202">
        <v>0</v>
      </c>
      <c r="AA35" s="202"/>
      <c r="AB35" s="202">
        <f t="shared" si="24"/>
        <v>0</v>
      </c>
      <c r="AC35" s="202"/>
      <c r="AD35" s="202"/>
      <c r="AE35" s="202">
        <f t="shared" si="25"/>
        <v>2444.3111077776944</v>
      </c>
      <c r="AF35" s="202">
        <f t="shared" si="26"/>
        <v>0</v>
      </c>
      <c r="AG35" s="202"/>
      <c r="AH35" s="202"/>
      <c r="AI35" s="239"/>
      <c r="AJ35" s="240"/>
      <c r="AK35" s="232"/>
      <c r="AL35" s="232"/>
      <c r="AM35" s="232"/>
      <c r="AN35" s="232"/>
      <c r="AO35" s="232"/>
      <c r="AP35" s="201">
        <f t="shared" si="27"/>
        <v>0</v>
      </c>
    </row>
    <row r="36" spans="1:54" ht="45" customHeight="1">
      <c r="A36" s="237" t="s">
        <v>320</v>
      </c>
      <c r="B36" s="227" t="s">
        <v>321</v>
      </c>
      <c r="C36" s="233" t="s">
        <v>322</v>
      </c>
      <c r="D36" s="226" t="s">
        <v>196</v>
      </c>
      <c r="E36" s="226" t="s">
        <v>197</v>
      </c>
      <c r="F36" s="238" t="s">
        <v>198</v>
      </c>
      <c r="G36" s="238" t="s">
        <v>199</v>
      </c>
      <c r="H36" s="201">
        <v>5238</v>
      </c>
      <c r="I36" s="205">
        <v>0</v>
      </c>
      <c r="J36" s="202">
        <v>3224</v>
      </c>
      <c r="K36" s="202">
        <v>0</v>
      </c>
      <c r="L36" s="202">
        <v>0</v>
      </c>
      <c r="M36" s="202">
        <v>0</v>
      </c>
      <c r="N36" s="202">
        <f t="shared" si="22"/>
        <v>3224</v>
      </c>
      <c r="O36" s="202"/>
      <c r="P36" s="202">
        <v>2014</v>
      </c>
      <c r="Q36" s="202"/>
      <c r="R36" s="202"/>
      <c r="S36" s="202">
        <f t="shared" si="28"/>
        <v>0</v>
      </c>
      <c r="T36" s="202"/>
      <c r="U36" s="202"/>
      <c r="V36" s="202"/>
      <c r="W36" s="202">
        <f t="shared" si="23"/>
        <v>0</v>
      </c>
      <c r="X36" s="203">
        <f t="shared" si="29"/>
        <v>2014</v>
      </c>
      <c r="Y36" s="202">
        <v>0</v>
      </c>
      <c r="Z36" s="202">
        <v>0</v>
      </c>
      <c r="AA36" s="202"/>
      <c r="AB36" s="202">
        <f t="shared" si="24"/>
        <v>0</v>
      </c>
      <c r="AC36" s="202"/>
      <c r="AD36" s="202"/>
      <c r="AE36" s="202">
        <f t="shared" si="25"/>
        <v>5238</v>
      </c>
      <c r="AF36" s="202">
        <f t="shared" si="26"/>
        <v>0</v>
      </c>
      <c r="AG36" s="202"/>
      <c r="AH36" s="202"/>
      <c r="AI36" s="166"/>
      <c r="AJ36" s="240"/>
      <c r="AK36" s="232"/>
      <c r="AL36" s="232"/>
      <c r="AM36" s="232"/>
      <c r="AN36" s="232"/>
      <c r="AO36" s="232"/>
      <c r="AP36" s="201">
        <f t="shared" si="27"/>
        <v>0</v>
      </c>
    </row>
    <row r="37" spans="1:54" ht="45" customHeight="1">
      <c r="A37" s="237" t="s">
        <v>356</v>
      </c>
      <c r="B37" s="227" t="s">
        <v>363</v>
      </c>
      <c r="C37" s="227" t="s">
        <v>357</v>
      </c>
      <c r="D37" s="226" t="s">
        <v>358</v>
      </c>
      <c r="E37" s="226" t="s">
        <v>197</v>
      </c>
      <c r="F37" s="238"/>
      <c r="G37" s="238"/>
      <c r="H37" s="201">
        <v>0</v>
      </c>
      <c r="I37" s="205"/>
      <c r="J37" s="202"/>
      <c r="K37" s="202"/>
      <c r="L37" s="202"/>
      <c r="M37" s="202"/>
      <c r="N37" s="202"/>
      <c r="O37" s="202"/>
      <c r="P37" s="202"/>
      <c r="Q37" s="202"/>
      <c r="R37" s="202"/>
      <c r="S37" s="202">
        <f t="shared" si="28"/>
        <v>0</v>
      </c>
      <c r="T37" s="202"/>
      <c r="U37" s="202"/>
      <c r="V37" s="202"/>
      <c r="W37" s="202">
        <f t="shared" si="23"/>
        <v>0</v>
      </c>
      <c r="X37" s="203">
        <f t="shared" si="29"/>
        <v>0</v>
      </c>
      <c r="Y37" s="202">
        <v>0</v>
      </c>
      <c r="Z37" s="202">
        <v>0</v>
      </c>
      <c r="AA37" s="202"/>
      <c r="AB37" s="202">
        <f t="shared" si="24"/>
        <v>0</v>
      </c>
      <c r="AC37" s="202"/>
      <c r="AD37" s="202"/>
      <c r="AE37" s="202">
        <f t="shared" si="25"/>
        <v>0</v>
      </c>
      <c r="AF37" s="202">
        <f t="shared" si="26"/>
        <v>0</v>
      </c>
      <c r="AG37" s="202"/>
      <c r="AH37" s="202"/>
      <c r="AI37" s="166"/>
      <c r="AJ37" s="240"/>
      <c r="AK37" s="232"/>
      <c r="AL37" s="232"/>
      <c r="AM37" s="232"/>
      <c r="AN37" s="232"/>
      <c r="AO37" s="232"/>
      <c r="AP37" s="201">
        <f t="shared" si="27"/>
        <v>0</v>
      </c>
    </row>
    <row r="38" spans="1:54" ht="45" customHeight="1">
      <c r="A38" s="237" t="s">
        <v>2</v>
      </c>
      <c r="B38" s="241" t="s">
        <v>47</v>
      </c>
      <c r="C38" s="242" t="s">
        <v>382</v>
      </c>
      <c r="D38" s="226" t="s">
        <v>192</v>
      </c>
      <c r="E38" s="226" t="s">
        <v>184</v>
      </c>
      <c r="F38" s="243" t="s">
        <v>200</v>
      </c>
      <c r="G38" s="243" t="s">
        <v>201</v>
      </c>
      <c r="H38" s="201">
        <v>12115</v>
      </c>
      <c r="I38" s="205">
        <v>0</v>
      </c>
      <c r="J38" s="202">
        <v>0</v>
      </c>
      <c r="K38" s="202">
        <v>0</v>
      </c>
      <c r="L38" s="202">
        <v>0</v>
      </c>
      <c r="M38" s="202">
        <v>0</v>
      </c>
      <c r="N38" s="202">
        <f t="shared" si="22"/>
        <v>0</v>
      </c>
      <c r="O38" s="202">
        <v>270</v>
      </c>
      <c r="P38" s="202">
        <v>5456</v>
      </c>
      <c r="Q38" s="202"/>
      <c r="R38" s="202">
        <v>1222</v>
      </c>
      <c r="S38" s="202">
        <f t="shared" si="28"/>
        <v>1222</v>
      </c>
      <c r="T38" s="202"/>
      <c r="U38" s="202">
        <v>1284</v>
      </c>
      <c r="V38" s="202"/>
      <c r="W38" s="202">
        <f t="shared" si="23"/>
        <v>1284</v>
      </c>
      <c r="X38" s="203">
        <f t="shared" si="29"/>
        <v>8232</v>
      </c>
      <c r="Y38" s="202">
        <v>0</v>
      </c>
      <c r="Z38" s="202">
        <v>0</v>
      </c>
      <c r="AA38" s="202"/>
      <c r="AB38" s="202">
        <f t="shared" si="24"/>
        <v>0</v>
      </c>
      <c r="AC38" s="202"/>
      <c r="AD38" s="202"/>
      <c r="AE38" s="202">
        <f t="shared" si="25"/>
        <v>8232</v>
      </c>
      <c r="AF38" s="202">
        <f t="shared" si="26"/>
        <v>3883</v>
      </c>
      <c r="AG38" s="202">
        <f>9694-5811</f>
        <v>3883</v>
      </c>
      <c r="AH38" s="202">
        <v>3883</v>
      </c>
      <c r="AI38" s="203">
        <v>3883</v>
      </c>
      <c r="AJ38" s="202"/>
      <c r="AK38" s="240"/>
      <c r="AL38" s="232">
        <v>3883</v>
      </c>
      <c r="AM38" s="232"/>
      <c r="AN38" s="232"/>
      <c r="AO38" s="232"/>
      <c r="AP38" s="201">
        <f t="shared" si="27"/>
        <v>3883</v>
      </c>
    </row>
    <row r="39" spans="1:54" ht="45" customHeight="1">
      <c r="A39" s="237" t="s">
        <v>85</v>
      </c>
      <c r="B39" s="227" t="s">
        <v>20</v>
      </c>
      <c r="C39" s="242" t="s">
        <v>383</v>
      </c>
      <c r="D39" s="226" t="s">
        <v>191</v>
      </c>
      <c r="E39" s="226" t="s">
        <v>193</v>
      </c>
      <c r="F39" s="238" t="s">
        <v>202</v>
      </c>
      <c r="G39" s="238" t="s">
        <v>203</v>
      </c>
      <c r="H39" s="201">
        <v>9487.9419485487142</v>
      </c>
      <c r="I39" s="202">
        <v>0</v>
      </c>
      <c r="J39" s="202">
        <v>0</v>
      </c>
      <c r="K39" s="202">
        <v>0</v>
      </c>
      <c r="L39" s="202">
        <v>2957.9419485487138</v>
      </c>
      <c r="M39" s="202">
        <v>0</v>
      </c>
      <c r="N39" s="202">
        <f t="shared" si="22"/>
        <v>2957.9419485487138</v>
      </c>
      <c r="O39" s="202">
        <v>2330</v>
      </c>
      <c r="P39" s="202"/>
      <c r="Q39" s="202"/>
      <c r="R39" s="202"/>
      <c r="S39" s="202">
        <f t="shared" si="28"/>
        <v>0</v>
      </c>
      <c r="T39" s="202"/>
      <c r="U39" s="202"/>
      <c r="V39" s="202"/>
      <c r="W39" s="202">
        <f t="shared" si="23"/>
        <v>0</v>
      </c>
      <c r="X39" s="203">
        <f t="shared" si="29"/>
        <v>2330</v>
      </c>
      <c r="Y39" s="202">
        <v>0</v>
      </c>
      <c r="Z39" s="202">
        <v>0</v>
      </c>
      <c r="AA39" s="202"/>
      <c r="AB39" s="202">
        <f t="shared" si="24"/>
        <v>0</v>
      </c>
      <c r="AC39" s="202"/>
      <c r="AD39" s="202"/>
      <c r="AE39" s="202">
        <f t="shared" si="25"/>
        <v>5287.9419485487142</v>
      </c>
      <c r="AF39" s="202">
        <f t="shared" si="26"/>
        <v>4200</v>
      </c>
      <c r="AG39" s="202">
        <v>4200</v>
      </c>
      <c r="AH39" s="202">
        <v>4200</v>
      </c>
      <c r="AI39" s="203">
        <v>4200</v>
      </c>
      <c r="AJ39" s="202"/>
      <c r="AK39" s="232">
        <v>1050</v>
      </c>
      <c r="AL39" s="232">
        <v>1050</v>
      </c>
      <c r="AM39" s="232">
        <v>1050</v>
      </c>
      <c r="AN39" s="232">
        <v>1050</v>
      </c>
      <c r="AO39" s="232"/>
      <c r="AP39" s="201">
        <f t="shared" si="27"/>
        <v>4200</v>
      </c>
    </row>
    <row r="40" spans="1:54" s="127" customFormat="1" ht="45" customHeight="1">
      <c r="A40" s="197" t="s">
        <v>86</v>
      </c>
      <c r="B40" s="219" t="s">
        <v>20</v>
      </c>
      <c r="C40" s="197" t="s">
        <v>71</v>
      </c>
      <c r="D40" s="201" t="s">
        <v>204</v>
      </c>
      <c r="E40" s="201"/>
      <c r="F40" s="201" t="s">
        <v>205</v>
      </c>
      <c r="G40" s="201" t="s">
        <v>206</v>
      </c>
      <c r="H40" s="201">
        <v>10000</v>
      </c>
      <c r="I40" s="202">
        <v>0</v>
      </c>
      <c r="J40" s="202">
        <v>0</v>
      </c>
      <c r="K40" s="202">
        <v>0</v>
      </c>
      <c r="L40" s="202">
        <v>0</v>
      </c>
      <c r="M40" s="202">
        <v>10000</v>
      </c>
      <c r="N40" s="202">
        <f t="shared" si="22"/>
        <v>10000</v>
      </c>
      <c r="O40" s="202"/>
      <c r="P40" s="202"/>
      <c r="Q40" s="202"/>
      <c r="R40" s="202"/>
      <c r="S40" s="202">
        <f t="shared" si="28"/>
        <v>0</v>
      </c>
      <c r="T40" s="202"/>
      <c r="U40" s="202"/>
      <c r="V40" s="202"/>
      <c r="W40" s="202">
        <f t="shared" si="23"/>
        <v>0</v>
      </c>
      <c r="X40" s="203">
        <f t="shared" si="29"/>
        <v>0</v>
      </c>
      <c r="Y40" s="202">
        <v>0</v>
      </c>
      <c r="Z40" s="202">
        <v>0</v>
      </c>
      <c r="AA40" s="202"/>
      <c r="AB40" s="202">
        <f t="shared" si="24"/>
        <v>0</v>
      </c>
      <c r="AC40" s="202"/>
      <c r="AD40" s="202"/>
      <c r="AE40" s="202">
        <f t="shared" si="25"/>
        <v>10000</v>
      </c>
      <c r="AF40" s="202">
        <f t="shared" si="26"/>
        <v>0</v>
      </c>
      <c r="AG40" s="202"/>
      <c r="AH40" s="202"/>
      <c r="AI40" s="203"/>
      <c r="AJ40" s="202"/>
      <c r="AK40" s="232"/>
      <c r="AL40" s="232"/>
      <c r="AM40" s="232"/>
      <c r="AN40" s="232"/>
      <c r="AO40" s="232"/>
      <c r="AP40" s="201">
        <f t="shared" si="27"/>
        <v>0</v>
      </c>
      <c r="AQ40" s="270"/>
      <c r="AR40" s="270"/>
      <c r="AS40" s="270"/>
      <c r="AT40" s="270"/>
      <c r="AU40" s="270"/>
      <c r="AV40" s="270"/>
      <c r="AW40" s="270"/>
      <c r="AX40" s="270"/>
      <c r="AY40" s="270"/>
      <c r="AZ40" s="270"/>
      <c r="BA40" s="270"/>
      <c r="BB40" s="270"/>
    </row>
    <row r="41" spans="1:54" ht="45" customHeight="1">
      <c r="A41" s="305" t="s">
        <v>124</v>
      </c>
      <c r="B41" s="305"/>
      <c r="C41" s="305"/>
      <c r="D41" s="305"/>
      <c r="E41" s="305"/>
      <c r="F41" s="305"/>
      <c r="G41" s="305"/>
      <c r="H41" s="187">
        <v>39285.253056326408</v>
      </c>
      <c r="I41" s="187">
        <f t="shared" ref="I41:AP41" si="30">SUM(I34:I40)</f>
        <v>0</v>
      </c>
      <c r="J41" s="187">
        <f t="shared" si="30"/>
        <v>3224</v>
      </c>
      <c r="K41" s="187">
        <f t="shared" si="30"/>
        <v>0</v>
      </c>
      <c r="L41" s="187">
        <f t="shared" si="30"/>
        <v>5402.2530563264081</v>
      </c>
      <c r="M41" s="187">
        <f t="shared" si="30"/>
        <v>10000</v>
      </c>
      <c r="N41" s="187">
        <f t="shared" si="30"/>
        <v>18626.253056326408</v>
      </c>
      <c r="O41" s="187">
        <f t="shared" si="30"/>
        <v>2600</v>
      </c>
      <c r="P41" s="187">
        <f t="shared" si="30"/>
        <v>7470</v>
      </c>
      <c r="Q41" s="187">
        <f t="shared" si="30"/>
        <v>0</v>
      </c>
      <c r="R41" s="187">
        <f t="shared" si="30"/>
        <v>1222</v>
      </c>
      <c r="S41" s="187">
        <f t="shared" si="30"/>
        <v>1222</v>
      </c>
      <c r="T41" s="187">
        <f t="shared" si="30"/>
        <v>0</v>
      </c>
      <c r="U41" s="187">
        <f t="shared" si="30"/>
        <v>1284</v>
      </c>
      <c r="V41" s="187">
        <f t="shared" si="30"/>
        <v>0</v>
      </c>
      <c r="W41" s="187">
        <f t="shared" si="30"/>
        <v>1284</v>
      </c>
      <c r="X41" s="187">
        <f>W41+S41+P41+O41</f>
        <v>12576</v>
      </c>
      <c r="Y41" s="179">
        <v>0</v>
      </c>
      <c r="Z41" s="179">
        <v>0</v>
      </c>
      <c r="AA41" s="187">
        <f t="shared" ref="AA41:AF41" si="31">SUM(AA34:AA40)</f>
        <v>0</v>
      </c>
      <c r="AB41" s="187">
        <f t="shared" si="31"/>
        <v>0</v>
      </c>
      <c r="AC41" s="187">
        <f t="shared" si="31"/>
        <v>0</v>
      </c>
      <c r="AD41" s="187">
        <f t="shared" si="31"/>
        <v>0</v>
      </c>
      <c r="AE41" s="187">
        <f t="shared" si="31"/>
        <v>31202.253056326408</v>
      </c>
      <c r="AF41" s="187">
        <f t="shared" si="31"/>
        <v>8083</v>
      </c>
      <c r="AG41" s="187">
        <f t="shared" si="30"/>
        <v>8083</v>
      </c>
      <c r="AH41" s="244">
        <f t="shared" si="30"/>
        <v>8083</v>
      </c>
      <c r="AI41" s="244">
        <f t="shared" si="30"/>
        <v>8083</v>
      </c>
      <c r="AJ41" s="244">
        <f t="shared" si="30"/>
        <v>0</v>
      </c>
      <c r="AK41" s="244">
        <f t="shared" si="30"/>
        <v>1050</v>
      </c>
      <c r="AL41" s="244">
        <f t="shared" si="30"/>
        <v>4933</v>
      </c>
      <c r="AM41" s="244">
        <f t="shared" si="30"/>
        <v>1050</v>
      </c>
      <c r="AN41" s="244">
        <f t="shared" si="30"/>
        <v>1050</v>
      </c>
      <c r="AO41" s="244">
        <f t="shared" si="30"/>
        <v>0</v>
      </c>
      <c r="AP41" s="244">
        <f t="shared" si="30"/>
        <v>8083</v>
      </c>
    </row>
    <row r="42" spans="1:54" ht="45" customHeight="1">
      <c r="A42" s="193">
        <v>2.2999999999999998</v>
      </c>
      <c r="B42" s="245" t="s">
        <v>128</v>
      </c>
      <c r="C42" s="246"/>
      <c r="D42" s="246"/>
      <c r="E42" s="246"/>
      <c r="F42" s="246"/>
      <c r="G42" s="246"/>
      <c r="H42" s="246"/>
      <c r="I42" s="246"/>
      <c r="J42" s="246"/>
      <c r="K42" s="246"/>
      <c r="L42" s="246"/>
      <c r="M42" s="246"/>
      <c r="N42" s="246"/>
      <c r="O42" s="246"/>
      <c r="P42" s="246"/>
      <c r="Q42" s="246"/>
      <c r="R42" s="246"/>
      <c r="S42" s="246"/>
      <c r="T42" s="246"/>
      <c r="U42" s="246"/>
      <c r="V42" s="246"/>
      <c r="W42" s="246"/>
      <c r="X42" s="246"/>
      <c r="Y42" s="246"/>
      <c r="Z42" s="246"/>
      <c r="AA42" s="246"/>
      <c r="AB42" s="246"/>
      <c r="AC42" s="246"/>
      <c r="AD42" s="246"/>
      <c r="AE42" s="246"/>
      <c r="AF42" s="246"/>
      <c r="AG42" s="246"/>
      <c r="AH42" s="246"/>
      <c r="AI42" s="246"/>
      <c r="AJ42" s="246"/>
      <c r="AK42" s="246"/>
      <c r="AL42" s="246"/>
      <c r="AM42" s="246"/>
      <c r="AN42" s="246"/>
      <c r="AO42" s="246"/>
      <c r="AP42" s="246"/>
    </row>
    <row r="43" spans="1:54" ht="45" customHeight="1">
      <c r="A43" s="237" t="s">
        <v>89</v>
      </c>
      <c r="B43" s="233" t="s">
        <v>14</v>
      </c>
      <c r="C43" s="226" t="s">
        <v>40</v>
      </c>
      <c r="D43" s="226" t="s">
        <v>207</v>
      </c>
      <c r="E43" s="226" t="s">
        <v>193</v>
      </c>
      <c r="F43" s="238" t="s">
        <v>208</v>
      </c>
      <c r="G43" s="238" t="s">
        <v>209</v>
      </c>
      <c r="H43" s="201">
        <v>34749.263295856203</v>
      </c>
      <c r="I43" s="247">
        <v>0</v>
      </c>
      <c r="J43" s="247">
        <v>10632.558803243885</v>
      </c>
      <c r="K43" s="247">
        <v>0</v>
      </c>
      <c r="L43" s="247">
        <v>10549.189979749493</v>
      </c>
      <c r="M43" s="247">
        <v>3180.5145128628219</v>
      </c>
      <c r="N43" s="202">
        <f>SUM(J43:M43)</f>
        <v>24362.263295856199</v>
      </c>
      <c r="O43" s="206">
        <v>10387</v>
      </c>
      <c r="P43" s="248"/>
      <c r="Q43" s="249"/>
      <c r="R43" s="247"/>
      <c r="S43" s="247">
        <f>Q43+R43</f>
        <v>0</v>
      </c>
      <c r="T43" s="247"/>
      <c r="U43" s="247"/>
      <c r="V43" s="247"/>
      <c r="W43" s="202">
        <f t="shared" ref="W43:W44" si="32">T43+U43+V43</f>
        <v>0</v>
      </c>
      <c r="X43" s="203">
        <f>W43+S43+P43+O43</f>
        <v>10387</v>
      </c>
      <c r="Y43" s="202">
        <v>0</v>
      </c>
      <c r="Z43" s="202">
        <v>0</v>
      </c>
      <c r="AA43" s="202"/>
      <c r="AB43" s="202">
        <f>Y43+Z43+AA43</f>
        <v>0</v>
      </c>
      <c r="AC43" s="202"/>
      <c r="AD43" s="202"/>
      <c r="AE43" s="202">
        <f>I43+N43+X43+AB43+AC43+AD43</f>
        <v>34749.263295856203</v>
      </c>
      <c r="AF43" s="202">
        <f>H43-(I43+N43+X43+AB43+AC43+AD43)</f>
        <v>0</v>
      </c>
      <c r="AG43" s="202"/>
      <c r="AH43" s="202"/>
      <c r="AI43" s="250"/>
      <c r="AJ43" s="249"/>
      <c r="AK43" s="232"/>
      <c r="AL43" s="232"/>
      <c r="AM43" s="232"/>
      <c r="AN43" s="232"/>
      <c r="AO43" s="232"/>
      <c r="AP43" s="201">
        <f>AJ43+AK43+AL43+AM43+AN43+AO43</f>
        <v>0</v>
      </c>
    </row>
    <row r="44" spans="1:54" ht="45" customHeight="1">
      <c r="A44" s="237" t="s">
        <v>90</v>
      </c>
      <c r="B44" s="233" t="s">
        <v>80</v>
      </c>
      <c r="C44" s="233" t="s">
        <v>61</v>
      </c>
      <c r="D44" s="226" t="s">
        <v>213</v>
      </c>
      <c r="E44" s="226"/>
      <c r="F44" s="251" t="s">
        <v>214</v>
      </c>
      <c r="G44" s="251" t="s">
        <v>214</v>
      </c>
      <c r="H44" s="201">
        <v>0</v>
      </c>
      <c r="I44" s="205">
        <v>0</v>
      </c>
      <c r="J44" s="202">
        <v>0</v>
      </c>
      <c r="K44" s="202">
        <v>0</v>
      </c>
      <c r="L44" s="202">
        <v>0</v>
      </c>
      <c r="M44" s="202">
        <v>0</v>
      </c>
      <c r="N44" s="202">
        <f>SUM(J44:M44)</f>
        <v>0</v>
      </c>
      <c r="O44" s="252"/>
      <c r="P44" s="252"/>
      <c r="Q44" s="205"/>
      <c r="R44" s="202"/>
      <c r="S44" s="247">
        <f>Q44+R44</f>
        <v>0</v>
      </c>
      <c r="T44" s="202"/>
      <c r="U44" s="202"/>
      <c r="V44" s="202"/>
      <c r="W44" s="202">
        <f t="shared" si="32"/>
        <v>0</v>
      </c>
      <c r="X44" s="203">
        <f>W44+S44+P44+O44</f>
        <v>0</v>
      </c>
      <c r="Y44" s="202">
        <v>0</v>
      </c>
      <c r="Z44" s="202">
        <v>0</v>
      </c>
      <c r="AA44" s="202"/>
      <c r="AB44" s="202">
        <f>Y44+Z44+AA44</f>
        <v>0</v>
      </c>
      <c r="AC44" s="202"/>
      <c r="AD44" s="202"/>
      <c r="AE44" s="202">
        <f>I44+N44+X44+AB44+AC44+AD44</f>
        <v>0</v>
      </c>
      <c r="AF44" s="202">
        <f>H44-(I44+N44+X44+AB44+AC44+AD44)</f>
        <v>0</v>
      </c>
      <c r="AG44" s="202"/>
      <c r="AH44" s="202"/>
      <c r="AI44" s="201"/>
      <c r="AJ44" s="205"/>
      <c r="AK44" s="232"/>
      <c r="AL44" s="232"/>
      <c r="AM44" s="232"/>
      <c r="AN44" s="232"/>
      <c r="AO44" s="232"/>
      <c r="AP44" s="201">
        <f>AJ44+AK44+AL44+AM44+AN44+AO44</f>
        <v>0</v>
      </c>
    </row>
    <row r="45" spans="1:54" ht="45" customHeight="1">
      <c r="A45" s="309" t="s">
        <v>125</v>
      </c>
      <c r="B45" s="309"/>
      <c r="C45" s="309"/>
      <c r="D45" s="309"/>
      <c r="E45" s="309"/>
      <c r="F45" s="309"/>
      <c r="G45" s="309"/>
      <c r="H45" s="146">
        <v>34749.263295856203</v>
      </c>
      <c r="I45" s="146">
        <f t="shared" ref="I45:AP45" si="33">SUM(I43:I44)</f>
        <v>0</v>
      </c>
      <c r="J45" s="146">
        <f t="shared" si="33"/>
        <v>10632.558803243885</v>
      </c>
      <c r="K45" s="146">
        <f t="shared" si="33"/>
        <v>0</v>
      </c>
      <c r="L45" s="146">
        <f t="shared" si="33"/>
        <v>10549.189979749493</v>
      </c>
      <c r="M45" s="146">
        <f t="shared" si="33"/>
        <v>3180.5145128628219</v>
      </c>
      <c r="N45" s="146">
        <f t="shared" si="33"/>
        <v>24362.263295856199</v>
      </c>
      <c r="O45" s="146">
        <f t="shared" si="33"/>
        <v>10387</v>
      </c>
      <c r="P45" s="146">
        <f t="shared" si="33"/>
        <v>0</v>
      </c>
      <c r="Q45" s="146">
        <f t="shared" si="33"/>
        <v>0</v>
      </c>
      <c r="R45" s="146">
        <f t="shared" si="33"/>
        <v>0</v>
      </c>
      <c r="S45" s="146">
        <f t="shared" si="33"/>
        <v>0</v>
      </c>
      <c r="T45" s="146">
        <f t="shared" si="33"/>
        <v>0</v>
      </c>
      <c r="U45" s="146">
        <f t="shared" si="33"/>
        <v>0</v>
      </c>
      <c r="V45" s="146">
        <f t="shared" si="33"/>
        <v>0</v>
      </c>
      <c r="W45" s="146">
        <f t="shared" si="33"/>
        <v>0</v>
      </c>
      <c r="X45" s="146">
        <f>W45+S45+P45+O45</f>
        <v>10387</v>
      </c>
      <c r="Y45" s="146">
        <f t="shared" si="33"/>
        <v>0</v>
      </c>
      <c r="Z45" s="146">
        <f t="shared" si="33"/>
        <v>0</v>
      </c>
      <c r="AA45" s="146">
        <f t="shared" ref="AA45:AF45" si="34">SUM(AA43:AA44)</f>
        <v>0</v>
      </c>
      <c r="AB45" s="146">
        <f t="shared" si="34"/>
        <v>0</v>
      </c>
      <c r="AC45" s="146">
        <f t="shared" si="34"/>
        <v>0</v>
      </c>
      <c r="AD45" s="146">
        <f t="shared" si="34"/>
        <v>0</v>
      </c>
      <c r="AE45" s="146">
        <f t="shared" si="34"/>
        <v>34749.263295856203</v>
      </c>
      <c r="AF45" s="146">
        <f t="shared" si="34"/>
        <v>0</v>
      </c>
      <c r="AG45" s="146">
        <f t="shared" si="33"/>
        <v>0</v>
      </c>
      <c r="AH45" s="146">
        <f t="shared" si="33"/>
        <v>0</v>
      </c>
      <c r="AI45" s="146">
        <f t="shared" si="33"/>
        <v>0</v>
      </c>
      <c r="AJ45" s="146">
        <f t="shared" si="33"/>
        <v>0</v>
      </c>
      <c r="AK45" s="146">
        <f t="shared" si="33"/>
        <v>0</v>
      </c>
      <c r="AL45" s="146">
        <f t="shared" si="33"/>
        <v>0</v>
      </c>
      <c r="AM45" s="146">
        <f t="shared" si="33"/>
        <v>0</v>
      </c>
      <c r="AN45" s="146">
        <f t="shared" si="33"/>
        <v>0</v>
      </c>
      <c r="AO45" s="146">
        <f t="shared" si="33"/>
        <v>0</v>
      </c>
      <c r="AP45" s="146">
        <f t="shared" si="33"/>
        <v>0</v>
      </c>
    </row>
    <row r="46" spans="1:54" s="128" customFormat="1" ht="45" customHeight="1">
      <c r="A46" s="310" t="s">
        <v>99</v>
      </c>
      <c r="B46" s="310"/>
      <c r="C46" s="310"/>
      <c r="D46" s="310"/>
      <c r="E46" s="310" t="s">
        <v>99</v>
      </c>
      <c r="F46" s="310"/>
      <c r="G46" s="310"/>
      <c r="H46" s="154">
        <v>1160115.1012062591</v>
      </c>
      <c r="I46" s="154">
        <f t="shared" ref="I46:AP46" si="35">I32+I41+I45</f>
        <v>89924.939691113424</v>
      </c>
      <c r="J46" s="154">
        <f t="shared" si="35"/>
        <v>148652.29487908623</v>
      </c>
      <c r="K46" s="154">
        <f t="shared" si="35"/>
        <v>21446.88869721743</v>
      </c>
      <c r="L46" s="154">
        <f t="shared" si="35"/>
        <v>154260.04782783918</v>
      </c>
      <c r="M46" s="154">
        <f t="shared" si="35"/>
        <v>35143.440111002776</v>
      </c>
      <c r="N46" s="154">
        <f t="shared" si="35"/>
        <v>359502.67151514563</v>
      </c>
      <c r="O46" s="154">
        <f t="shared" si="35"/>
        <v>94754</v>
      </c>
      <c r="P46" s="154">
        <f t="shared" si="35"/>
        <v>60559</v>
      </c>
      <c r="Q46" s="154">
        <f t="shared" si="35"/>
        <v>55831.43</v>
      </c>
      <c r="R46" s="154">
        <f t="shared" si="35"/>
        <v>92464</v>
      </c>
      <c r="S46" s="154">
        <f t="shared" si="35"/>
        <v>148295.43</v>
      </c>
      <c r="T46" s="154">
        <f t="shared" si="35"/>
        <v>4041</v>
      </c>
      <c r="U46" s="154">
        <f t="shared" si="35"/>
        <v>22226</v>
      </c>
      <c r="V46" s="154">
        <f t="shared" si="35"/>
        <v>990</v>
      </c>
      <c r="W46" s="154">
        <f t="shared" si="35"/>
        <v>27257</v>
      </c>
      <c r="X46" s="154">
        <f>X32+X41+X45</f>
        <v>330865.43</v>
      </c>
      <c r="Y46" s="154">
        <f t="shared" si="35"/>
        <v>41896</v>
      </c>
      <c r="Z46" s="154">
        <f t="shared" si="35"/>
        <v>18310.27</v>
      </c>
      <c r="AA46" s="154">
        <f t="shared" ref="AA46:AF46" si="36">AA32+AA41+AA45</f>
        <v>21572.920755999097</v>
      </c>
      <c r="AB46" s="154">
        <f t="shared" si="36"/>
        <v>81779.190755999109</v>
      </c>
      <c r="AC46" s="154">
        <f t="shared" si="36"/>
        <v>29394.332131960087</v>
      </c>
      <c r="AD46" s="154">
        <f t="shared" si="36"/>
        <v>415.57299508347438</v>
      </c>
      <c r="AE46" s="154">
        <f t="shared" si="36"/>
        <v>891882.13708930172</v>
      </c>
      <c r="AF46" s="154">
        <f t="shared" si="36"/>
        <v>268232.96411695733</v>
      </c>
      <c r="AG46" s="154">
        <f t="shared" si="35"/>
        <v>319623</v>
      </c>
      <c r="AH46" s="154">
        <f t="shared" si="35"/>
        <v>320918</v>
      </c>
      <c r="AI46" s="154">
        <f t="shared" si="35"/>
        <v>320918</v>
      </c>
      <c r="AJ46" s="154">
        <f t="shared" si="35"/>
        <v>0</v>
      </c>
      <c r="AK46" s="154">
        <f t="shared" si="35"/>
        <v>55925</v>
      </c>
      <c r="AL46" s="154">
        <f t="shared" si="35"/>
        <v>87735</v>
      </c>
      <c r="AM46" s="154">
        <f t="shared" si="35"/>
        <v>88349</v>
      </c>
      <c r="AN46" s="154">
        <f t="shared" si="35"/>
        <v>23350</v>
      </c>
      <c r="AO46" s="154">
        <f t="shared" si="35"/>
        <v>65559</v>
      </c>
      <c r="AP46" s="154">
        <f t="shared" si="35"/>
        <v>320918</v>
      </c>
      <c r="AQ46" s="269"/>
      <c r="AR46" s="269"/>
      <c r="AS46" s="269"/>
      <c r="AT46" s="269"/>
      <c r="AU46" s="269"/>
      <c r="AV46" s="269"/>
      <c r="AW46" s="269"/>
      <c r="AX46" s="269"/>
      <c r="AY46" s="269"/>
      <c r="AZ46" s="269"/>
      <c r="BA46" s="269"/>
      <c r="BB46" s="269"/>
    </row>
    <row r="47" spans="1:54" ht="51" customHeight="1">
      <c r="A47" s="253" t="s">
        <v>41</v>
      </c>
      <c r="B47" s="254"/>
      <c r="C47" s="254"/>
      <c r="D47" s="254"/>
      <c r="E47" s="254"/>
      <c r="F47" s="254"/>
      <c r="G47" s="254"/>
      <c r="H47" s="254"/>
      <c r="I47" s="254"/>
      <c r="J47" s="254"/>
      <c r="K47" s="254"/>
      <c r="L47" s="254"/>
      <c r="M47" s="254"/>
      <c r="N47" s="254"/>
      <c r="O47" s="254"/>
      <c r="P47" s="254"/>
      <c r="Q47" s="254"/>
      <c r="R47" s="254"/>
      <c r="S47" s="254"/>
      <c r="T47" s="254"/>
      <c r="U47" s="254"/>
      <c r="V47" s="254"/>
      <c r="W47" s="254"/>
      <c r="X47" s="254"/>
      <c r="Y47" s="254"/>
      <c r="Z47" s="254"/>
      <c r="AA47" s="254"/>
      <c r="AB47" s="254"/>
      <c r="AC47" s="254"/>
      <c r="AD47" s="254"/>
      <c r="AE47" s="254"/>
      <c r="AF47" s="254"/>
      <c r="AG47" s="254"/>
      <c r="AH47" s="254"/>
      <c r="AI47" s="254"/>
      <c r="AJ47" s="254"/>
      <c r="AK47" s="254"/>
      <c r="AL47" s="254"/>
      <c r="AM47" s="254"/>
      <c r="AN47" s="254"/>
      <c r="AO47" s="254"/>
      <c r="AP47" s="254"/>
    </row>
    <row r="48" spans="1:54" ht="45" customHeight="1">
      <c r="A48" s="164">
        <v>3.1</v>
      </c>
      <c r="B48" s="312" t="s">
        <v>131</v>
      </c>
      <c r="C48" s="313"/>
      <c r="D48" s="313"/>
      <c r="E48" s="313"/>
      <c r="F48" s="313"/>
      <c r="G48" s="313"/>
      <c r="H48" s="313"/>
      <c r="I48" s="313"/>
      <c r="J48" s="313"/>
      <c r="K48" s="313"/>
      <c r="L48" s="313"/>
      <c r="M48" s="313"/>
      <c r="N48" s="313"/>
      <c r="O48" s="313"/>
      <c r="P48" s="313"/>
      <c r="Q48" s="313"/>
      <c r="R48" s="313"/>
      <c r="S48" s="313"/>
      <c r="T48" s="313"/>
      <c r="U48" s="313"/>
      <c r="V48" s="313"/>
      <c r="W48" s="313"/>
      <c r="X48" s="313"/>
      <c r="Y48" s="313"/>
      <c r="Z48" s="313"/>
      <c r="AA48" s="313"/>
      <c r="AB48" s="313"/>
      <c r="AC48" s="313"/>
      <c r="AD48" s="313"/>
      <c r="AE48" s="313"/>
      <c r="AF48" s="313"/>
      <c r="AG48" s="313"/>
      <c r="AH48" s="255"/>
      <c r="AI48" s="255"/>
      <c r="AJ48" s="255"/>
      <c r="AK48" s="255"/>
      <c r="AL48" s="255"/>
      <c r="AM48" s="255"/>
      <c r="AN48" s="255"/>
      <c r="AO48" s="255"/>
      <c r="AP48" s="255"/>
    </row>
    <row r="49" spans="1:54" ht="45" customHeight="1">
      <c r="A49" s="237" t="s">
        <v>92</v>
      </c>
      <c r="B49" s="256" t="s">
        <v>6</v>
      </c>
      <c r="C49" s="257" t="s">
        <v>323</v>
      </c>
      <c r="D49" s="226" t="s">
        <v>215</v>
      </c>
      <c r="E49" s="226" t="s">
        <v>216</v>
      </c>
      <c r="F49" s="243" t="s">
        <v>217</v>
      </c>
      <c r="G49" s="243" t="s">
        <v>218</v>
      </c>
      <c r="H49" s="201">
        <v>0</v>
      </c>
      <c r="I49" s="205">
        <v>0</v>
      </c>
      <c r="J49" s="202">
        <v>0</v>
      </c>
      <c r="K49" s="202">
        <v>0</v>
      </c>
      <c r="L49" s="202">
        <v>0</v>
      </c>
      <c r="M49" s="202">
        <v>0</v>
      </c>
      <c r="N49" s="202">
        <f t="shared" ref="N49:N73" si="37">SUM(J49:M49)</f>
        <v>0</v>
      </c>
      <c r="O49" s="203"/>
      <c r="P49" s="203"/>
      <c r="Q49" s="205"/>
      <c r="R49" s="202"/>
      <c r="S49" s="202">
        <f>Q49+R49</f>
        <v>0</v>
      </c>
      <c r="T49" s="202"/>
      <c r="U49" s="202"/>
      <c r="V49" s="202"/>
      <c r="W49" s="202">
        <f t="shared" ref="W49:W77" si="38">T49+U49+V49</f>
        <v>0</v>
      </c>
      <c r="X49" s="203">
        <f>W49+S49+P49+O49</f>
        <v>0</v>
      </c>
      <c r="Y49" s="202">
        <v>0</v>
      </c>
      <c r="Z49" s="202">
        <v>0</v>
      </c>
      <c r="AA49" s="202"/>
      <c r="AB49" s="202">
        <f t="shared" ref="AB49:AB77" si="39">Y49+Z49+AA49</f>
        <v>0</v>
      </c>
      <c r="AC49" s="202"/>
      <c r="AD49" s="202"/>
      <c r="AE49" s="202">
        <f t="shared" ref="AE49:AE77" si="40">I49+N49+X49+AB49+AC49+AD49</f>
        <v>0</v>
      </c>
      <c r="AF49" s="202">
        <f t="shared" ref="AF49:AF77" si="41">H49-(I49+N49+X49+AB49+AC49+AD49)</f>
        <v>0</v>
      </c>
      <c r="AG49" s="202"/>
      <c r="AH49" s="203"/>
      <c r="AI49" s="150"/>
      <c r="AJ49" s="147"/>
      <c r="AK49" s="147"/>
      <c r="AL49" s="147"/>
      <c r="AM49" s="147"/>
      <c r="AN49" s="147"/>
      <c r="AO49" s="147"/>
      <c r="AP49" s="148">
        <f t="shared" ref="AP49:AP77" si="42">AJ49+AK49+AL49+AM49+AN49+AO49</f>
        <v>0</v>
      </c>
    </row>
    <row r="50" spans="1:54" ht="45" customHeight="1">
      <c r="A50" s="237" t="s">
        <v>330</v>
      </c>
      <c r="B50" s="237" t="s">
        <v>300</v>
      </c>
      <c r="C50" s="226"/>
      <c r="D50" s="226"/>
      <c r="E50" s="226"/>
      <c r="F50" s="243"/>
      <c r="G50" s="243"/>
      <c r="H50" s="201">
        <v>270890</v>
      </c>
      <c r="I50" s="205">
        <v>110740</v>
      </c>
      <c r="J50" s="202">
        <v>83055</v>
      </c>
      <c r="K50" s="202">
        <v>0</v>
      </c>
      <c r="L50" s="202">
        <v>0</v>
      </c>
      <c r="M50" s="202">
        <v>0</v>
      </c>
      <c r="N50" s="202">
        <f t="shared" si="37"/>
        <v>83055</v>
      </c>
      <c r="O50" s="205">
        <v>77095</v>
      </c>
      <c r="P50" s="202"/>
      <c r="Q50" s="205"/>
      <c r="R50" s="202"/>
      <c r="S50" s="202">
        <f t="shared" ref="S50:S77" si="43">Q50+R50</f>
        <v>0</v>
      </c>
      <c r="T50" s="202"/>
      <c r="U50" s="202"/>
      <c r="V50" s="202"/>
      <c r="W50" s="202">
        <f t="shared" si="38"/>
        <v>0</v>
      </c>
      <c r="X50" s="203">
        <f t="shared" ref="X50:X77" si="44">W50+S50+P50+O50</f>
        <v>77095</v>
      </c>
      <c r="Y50" s="202">
        <v>0</v>
      </c>
      <c r="Z50" s="202">
        <v>0</v>
      </c>
      <c r="AA50" s="202"/>
      <c r="AB50" s="202">
        <f t="shared" si="39"/>
        <v>0</v>
      </c>
      <c r="AC50" s="202"/>
      <c r="AD50" s="202"/>
      <c r="AE50" s="202">
        <f t="shared" si="40"/>
        <v>270890</v>
      </c>
      <c r="AF50" s="202">
        <f t="shared" si="41"/>
        <v>0</v>
      </c>
      <c r="AG50" s="202"/>
      <c r="AH50" s="202"/>
      <c r="AI50" s="148"/>
      <c r="AJ50" s="148"/>
      <c r="AK50" s="147"/>
      <c r="AL50" s="147"/>
      <c r="AM50" s="147"/>
      <c r="AN50" s="147"/>
      <c r="AO50" s="147"/>
      <c r="AP50" s="148">
        <f t="shared" si="42"/>
        <v>0</v>
      </c>
    </row>
    <row r="51" spans="1:54" ht="45" customHeight="1">
      <c r="A51" s="237" t="s">
        <v>351</v>
      </c>
      <c r="B51" s="237" t="s">
        <v>301</v>
      </c>
      <c r="C51" s="226"/>
      <c r="D51" s="226"/>
      <c r="E51" s="226"/>
      <c r="F51" s="243"/>
      <c r="G51" s="243"/>
      <c r="H51" s="201">
        <v>248084</v>
      </c>
      <c r="I51" s="205"/>
      <c r="J51" s="202">
        <v>0</v>
      </c>
      <c r="K51" s="202">
        <v>0</v>
      </c>
      <c r="L51" s="202">
        <v>0</v>
      </c>
      <c r="M51" s="202">
        <v>0</v>
      </c>
      <c r="N51" s="202">
        <f t="shared" si="37"/>
        <v>0</v>
      </c>
      <c r="O51" s="202"/>
      <c r="P51" s="202">
        <v>173898</v>
      </c>
      <c r="Q51" s="205">
        <v>74186</v>
      </c>
      <c r="R51" s="202"/>
      <c r="S51" s="202">
        <f t="shared" si="43"/>
        <v>74186</v>
      </c>
      <c r="T51" s="202"/>
      <c r="U51" s="202"/>
      <c r="V51" s="202"/>
      <c r="W51" s="202">
        <f t="shared" si="38"/>
        <v>0</v>
      </c>
      <c r="X51" s="203">
        <f t="shared" si="44"/>
        <v>248084</v>
      </c>
      <c r="Y51" s="202">
        <v>0</v>
      </c>
      <c r="Z51" s="202">
        <v>0</v>
      </c>
      <c r="AA51" s="202"/>
      <c r="AB51" s="202">
        <f t="shared" si="39"/>
        <v>0</v>
      </c>
      <c r="AC51" s="202"/>
      <c r="AD51" s="202"/>
      <c r="AE51" s="202">
        <f t="shared" si="40"/>
        <v>248084</v>
      </c>
      <c r="AF51" s="202">
        <f t="shared" si="41"/>
        <v>0</v>
      </c>
      <c r="AG51" s="202"/>
      <c r="AH51" s="202"/>
      <c r="AI51" s="148"/>
      <c r="AJ51" s="148"/>
      <c r="AK51" s="147"/>
      <c r="AL51" s="147"/>
      <c r="AM51" s="147"/>
      <c r="AN51" s="147"/>
      <c r="AO51" s="147"/>
      <c r="AP51" s="148">
        <f t="shared" si="42"/>
        <v>0</v>
      </c>
    </row>
    <row r="52" spans="1:54" ht="45" customHeight="1">
      <c r="A52" s="237" t="s">
        <v>351</v>
      </c>
      <c r="B52" s="237" t="s">
        <v>302</v>
      </c>
      <c r="C52" s="226" t="s">
        <v>373</v>
      </c>
      <c r="D52" s="226" t="s">
        <v>221</v>
      </c>
      <c r="E52" s="226" t="s">
        <v>222</v>
      </c>
      <c r="F52" s="258" t="s">
        <v>223</v>
      </c>
      <c r="G52" s="243" t="s">
        <v>224</v>
      </c>
      <c r="H52" s="201">
        <v>370460</v>
      </c>
      <c r="I52" s="205"/>
      <c r="J52" s="202">
        <v>0</v>
      </c>
      <c r="K52" s="202">
        <v>0</v>
      </c>
      <c r="L52" s="202">
        <v>0</v>
      </c>
      <c r="M52" s="202">
        <v>0</v>
      </c>
      <c r="N52" s="202">
        <f t="shared" si="37"/>
        <v>0</v>
      </c>
      <c r="O52" s="202"/>
      <c r="P52" s="202"/>
      <c r="Q52" s="202"/>
      <c r="R52" s="202"/>
      <c r="S52" s="202">
        <f t="shared" si="43"/>
        <v>0</v>
      </c>
      <c r="T52" s="202"/>
      <c r="U52" s="202"/>
      <c r="V52" s="202"/>
      <c r="W52" s="202">
        <f t="shared" si="38"/>
        <v>0</v>
      </c>
      <c r="X52" s="203">
        <f t="shared" si="44"/>
        <v>0</v>
      </c>
      <c r="Y52" s="202">
        <v>0</v>
      </c>
      <c r="Z52" s="202">
        <v>0</v>
      </c>
      <c r="AA52" s="202"/>
      <c r="AB52" s="202">
        <f t="shared" si="39"/>
        <v>0</v>
      </c>
      <c r="AC52" s="202">
        <v>148184</v>
      </c>
      <c r="AD52" s="202"/>
      <c r="AE52" s="202">
        <f t="shared" si="40"/>
        <v>148184</v>
      </c>
      <c r="AF52" s="202">
        <f t="shared" si="41"/>
        <v>222276</v>
      </c>
      <c r="AG52" s="202">
        <v>370460</v>
      </c>
      <c r="AH52" s="158">
        <v>370460</v>
      </c>
      <c r="AI52" s="150">
        <v>370460</v>
      </c>
      <c r="AJ52" s="165"/>
      <c r="AK52" s="165">
        <v>370460</v>
      </c>
      <c r="AL52" s="147"/>
      <c r="AM52" s="147"/>
      <c r="AN52" s="147"/>
      <c r="AO52" s="147"/>
      <c r="AP52" s="148">
        <f t="shared" si="42"/>
        <v>370460</v>
      </c>
    </row>
    <row r="53" spans="1:54" ht="45" customHeight="1">
      <c r="A53" s="237" t="s">
        <v>351</v>
      </c>
      <c r="B53" s="237" t="s">
        <v>302</v>
      </c>
      <c r="C53" s="226"/>
      <c r="D53" s="226"/>
      <c r="E53" s="226"/>
      <c r="F53" s="258"/>
      <c r="G53" s="243"/>
      <c r="H53" s="201">
        <v>0</v>
      </c>
      <c r="I53" s="205"/>
      <c r="J53" s="202"/>
      <c r="K53" s="202"/>
      <c r="L53" s="202"/>
      <c r="M53" s="202"/>
      <c r="N53" s="202"/>
      <c r="O53" s="202"/>
      <c r="P53" s="202"/>
      <c r="Q53" s="202"/>
      <c r="R53" s="202"/>
      <c r="S53" s="202">
        <f t="shared" si="43"/>
        <v>0</v>
      </c>
      <c r="T53" s="202"/>
      <c r="U53" s="202"/>
      <c r="V53" s="202"/>
      <c r="W53" s="202">
        <f t="shared" si="38"/>
        <v>0</v>
      </c>
      <c r="X53" s="203">
        <f t="shared" si="44"/>
        <v>0</v>
      </c>
      <c r="Y53" s="202">
        <v>0</v>
      </c>
      <c r="Z53" s="202">
        <v>0</v>
      </c>
      <c r="AA53" s="202"/>
      <c r="AB53" s="202">
        <f t="shared" si="39"/>
        <v>0</v>
      </c>
      <c r="AC53" s="202"/>
      <c r="AD53" s="202"/>
      <c r="AE53" s="202">
        <f t="shared" si="40"/>
        <v>0</v>
      </c>
      <c r="AF53" s="202">
        <f t="shared" si="41"/>
        <v>0</v>
      </c>
      <c r="AG53" s="202"/>
      <c r="AH53" s="202"/>
      <c r="AI53" s="150"/>
      <c r="AJ53" s="165"/>
      <c r="AK53" s="161"/>
      <c r="AL53" s="147"/>
      <c r="AM53" s="147"/>
      <c r="AN53" s="147"/>
      <c r="AO53" s="147"/>
      <c r="AP53" s="148">
        <f t="shared" si="42"/>
        <v>0</v>
      </c>
    </row>
    <row r="54" spans="1:54" ht="45" customHeight="1">
      <c r="A54" s="237" t="s">
        <v>330</v>
      </c>
      <c r="B54" s="237" t="s">
        <v>331</v>
      </c>
      <c r="C54" s="226"/>
      <c r="D54" s="226"/>
      <c r="E54" s="226"/>
      <c r="F54" s="258"/>
      <c r="G54" s="243"/>
      <c r="H54" s="201">
        <v>0</v>
      </c>
      <c r="I54" s="205"/>
      <c r="J54" s="202"/>
      <c r="K54" s="202"/>
      <c r="L54" s="202"/>
      <c r="M54" s="202"/>
      <c r="N54" s="202"/>
      <c r="O54" s="202"/>
      <c r="P54" s="202"/>
      <c r="Q54" s="202"/>
      <c r="R54" s="202"/>
      <c r="S54" s="202">
        <f t="shared" si="43"/>
        <v>0</v>
      </c>
      <c r="T54" s="202"/>
      <c r="U54" s="202"/>
      <c r="V54" s="202"/>
      <c r="W54" s="202">
        <f t="shared" si="38"/>
        <v>0</v>
      </c>
      <c r="X54" s="203">
        <f t="shared" si="44"/>
        <v>0</v>
      </c>
      <c r="Y54" s="202">
        <v>0</v>
      </c>
      <c r="Z54" s="202">
        <v>0</v>
      </c>
      <c r="AA54" s="202"/>
      <c r="AB54" s="202">
        <f t="shared" si="39"/>
        <v>0</v>
      </c>
      <c r="AC54" s="202"/>
      <c r="AD54" s="202"/>
      <c r="AE54" s="202">
        <f t="shared" si="40"/>
        <v>0</v>
      </c>
      <c r="AF54" s="202">
        <f t="shared" si="41"/>
        <v>0</v>
      </c>
      <c r="AG54" s="202"/>
      <c r="AH54" s="202"/>
      <c r="AI54" s="150"/>
      <c r="AJ54" s="162"/>
      <c r="AK54" s="161"/>
      <c r="AL54" s="147"/>
      <c r="AM54" s="147"/>
      <c r="AN54" s="147"/>
      <c r="AO54" s="147"/>
      <c r="AP54" s="148">
        <f t="shared" si="42"/>
        <v>0</v>
      </c>
    </row>
    <row r="55" spans="1:54" ht="45" customHeight="1">
      <c r="A55" s="237" t="s">
        <v>274</v>
      </c>
      <c r="B55" s="237" t="s">
        <v>303</v>
      </c>
      <c r="C55" s="226" t="s">
        <v>108</v>
      </c>
      <c r="D55" s="226"/>
      <c r="E55" s="226"/>
      <c r="F55" s="258"/>
      <c r="G55" s="243"/>
      <c r="H55" s="201">
        <v>21543.451294652412</v>
      </c>
      <c r="I55" s="205">
        <v>4439.4512946524101</v>
      </c>
      <c r="J55" s="202">
        <v>10484</v>
      </c>
      <c r="K55" s="202">
        <v>0</v>
      </c>
      <c r="L55" s="202">
        <v>0</v>
      </c>
      <c r="M55" s="202">
        <v>0</v>
      </c>
      <c r="N55" s="202">
        <f t="shared" si="37"/>
        <v>10484</v>
      </c>
      <c r="O55" s="202">
        <v>4744</v>
      </c>
      <c r="P55" s="202">
        <v>1876</v>
      </c>
      <c r="Q55" s="202"/>
      <c r="R55" s="202"/>
      <c r="S55" s="202">
        <f t="shared" si="43"/>
        <v>0</v>
      </c>
      <c r="T55" s="202"/>
      <c r="U55" s="202"/>
      <c r="V55" s="202"/>
      <c r="W55" s="202">
        <f t="shared" si="38"/>
        <v>0</v>
      </c>
      <c r="X55" s="203">
        <f t="shared" si="44"/>
        <v>6620</v>
      </c>
      <c r="Y55" s="202">
        <v>0</v>
      </c>
      <c r="Z55" s="202">
        <v>0</v>
      </c>
      <c r="AA55" s="202"/>
      <c r="AB55" s="202">
        <f t="shared" si="39"/>
        <v>0</v>
      </c>
      <c r="AC55" s="202"/>
      <c r="AD55" s="202"/>
      <c r="AE55" s="202">
        <f t="shared" si="40"/>
        <v>21543.451294652412</v>
      </c>
      <c r="AF55" s="202">
        <f t="shared" si="41"/>
        <v>0</v>
      </c>
      <c r="AG55" s="202"/>
      <c r="AH55" s="202"/>
      <c r="AI55" s="150"/>
      <c r="AJ55" s="149"/>
      <c r="AK55" s="151"/>
      <c r="AL55" s="147"/>
      <c r="AM55" s="147"/>
      <c r="AN55" s="147"/>
      <c r="AO55" s="147"/>
      <c r="AP55" s="148">
        <f t="shared" si="42"/>
        <v>0</v>
      </c>
    </row>
    <row r="56" spans="1:54" ht="45" customHeight="1">
      <c r="A56" s="237" t="s">
        <v>352</v>
      </c>
      <c r="B56" s="237" t="s">
        <v>353</v>
      </c>
      <c r="C56" s="226" t="s">
        <v>354</v>
      </c>
      <c r="D56" s="226"/>
      <c r="E56" s="226"/>
      <c r="F56" s="258"/>
      <c r="G56" s="243"/>
      <c r="H56" s="201">
        <v>7113</v>
      </c>
      <c r="I56" s="205"/>
      <c r="J56" s="202"/>
      <c r="K56" s="202"/>
      <c r="L56" s="202"/>
      <c r="M56" s="202"/>
      <c r="N56" s="202"/>
      <c r="O56" s="202"/>
      <c r="P56" s="202"/>
      <c r="Q56" s="202"/>
      <c r="R56" s="202"/>
      <c r="S56" s="202">
        <f t="shared" si="43"/>
        <v>0</v>
      </c>
      <c r="T56" s="202"/>
      <c r="U56" s="202"/>
      <c r="V56" s="202">
        <v>140</v>
      </c>
      <c r="W56" s="202">
        <f t="shared" si="38"/>
        <v>140</v>
      </c>
      <c r="X56" s="203">
        <f t="shared" si="44"/>
        <v>140</v>
      </c>
      <c r="Y56" s="202">
        <v>3764</v>
      </c>
      <c r="Z56" s="202">
        <v>2165</v>
      </c>
      <c r="AA56" s="202"/>
      <c r="AB56" s="202">
        <f t="shared" si="39"/>
        <v>5929</v>
      </c>
      <c r="AC56" s="202"/>
      <c r="AD56" s="202"/>
      <c r="AE56" s="202">
        <f t="shared" si="40"/>
        <v>6069</v>
      </c>
      <c r="AF56" s="202">
        <f t="shared" si="41"/>
        <v>1044</v>
      </c>
      <c r="AG56" s="202">
        <v>1044</v>
      </c>
      <c r="AH56" s="203"/>
      <c r="AI56" s="150"/>
      <c r="AJ56" s="149"/>
      <c r="AK56" s="151"/>
      <c r="AL56" s="147"/>
      <c r="AM56" s="147"/>
      <c r="AN56" s="147"/>
      <c r="AO56" s="147"/>
      <c r="AP56" s="148">
        <f t="shared" si="42"/>
        <v>0</v>
      </c>
      <c r="AQ56" s="271"/>
    </row>
    <row r="57" spans="1:54" ht="45" customHeight="1">
      <c r="A57" s="237" t="s">
        <v>276</v>
      </c>
      <c r="B57" s="237" t="s">
        <v>327</v>
      </c>
      <c r="C57" s="226" t="s">
        <v>81</v>
      </c>
      <c r="D57" s="226"/>
      <c r="E57" s="226" t="s">
        <v>222</v>
      </c>
      <c r="F57" s="243" t="s">
        <v>225</v>
      </c>
      <c r="G57" s="243" t="s">
        <v>226</v>
      </c>
      <c r="H57" s="201">
        <v>160000</v>
      </c>
      <c r="I57" s="205">
        <v>0</v>
      </c>
      <c r="J57" s="202">
        <v>48000</v>
      </c>
      <c r="K57" s="202">
        <v>80000</v>
      </c>
      <c r="L57" s="202">
        <v>0</v>
      </c>
      <c r="M57" s="202">
        <v>0</v>
      </c>
      <c r="N57" s="202">
        <f t="shared" si="37"/>
        <v>128000</v>
      </c>
      <c r="O57" s="202"/>
      <c r="P57" s="202"/>
      <c r="Q57" s="205">
        <f>32000</f>
        <v>32000</v>
      </c>
      <c r="R57" s="202"/>
      <c r="S57" s="202">
        <f t="shared" si="43"/>
        <v>32000</v>
      </c>
      <c r="T57" s="202"/>
      <c r="U57" s="202"/>
      <c r="V57" s="202"/>
      <c r="W57" s="202">
        <f t="shared" si="38"/>
        <v>0</v>
      </c>
      <c r="X57" s="203">
        <f t="shared" si="44"/>
        <v>32000</v>
      </c>
      <c r="Y57" s="202">
        <v>0</v>
      </c>
      <c r="Z57" s="202">
        <v>0</v>
      </c>
      <c r="AA57" s="202"/>
      <c r="AB57" s="202">
        <f t="shared" si="39"/>
        <v>0</v>
      </c>
      <c r="AC57" s="202"/>
      <c r="AD57" s="202"/>
      <c r="AE57" s="202">
        <f t="shared" si="40"/>
        <v>160000</v>
      </c>
      <c r="AF57" s="202">
        <f t="shared" si="41"/>
        <v>0</v>
      </c>
      <c r="AG57" s="202"/>
      <c r="AH57" s="203"/>
      <c r="AI57" s="150"/>
      <c r="AJ57" s="163"/>
      <c r="AK57" s="147"/>
      <c r="AL57" s="147"/>
      <c r="AM57" s="147"/>
      <c r="AN57" s="147"/>
      <c r="AO57" s="147"/>
      <c r="AP57" s="148">
        <f t="shared" si="42"/>
        <v>0</v>
      </c>
    </row>
    <row r="58" spans="1:54" ht="45" customHeight="1">
      <c r="A58" s="237" t="s">
        <v>277</v>
      </c>
      <c r="B58" s="237" t="s">
        <v>328</v>
      </c>
      <c r="C58" s="226" t="s">
        <v>81</v>
      </c>
      <c r="D58" s="226"/>
      <c r="E58" s="226"/>
      <c r="F58" s="243"/>
      <c r="G58" s="243"/>
      <c r="H58" s="201">
        <v>0</v>
      </c>
      <c r="I58" s="205">
        <v>0</v>
      </c>
      <c r="J58" s="202"/>
      <c r="K58" s="202"/>
      <c r="L58" s="202">
        <v>0</v>
      </c>
      <c r="M58" s="202">
        <v>0</v>
      </c>
      <c r="N58" s="202"/>
      <c r="O58" s="202"/>
      <c r="P58" s="202"/>
      <c r="Q58" s="205"/>
      <c r="R58" s="202"/>
      <c r="S58" s="202">
        <f t="shared" si="43"/>
        <v>0</v>
      </c>
      <c r="T58" s="202"/>
      <c r="U58" s="202"/>
      <c r="V58" s="202"/>
      <c r="W58" s="202">
        <f t="shared" si="38"/>
        <v>0</v>
      </c>
      <c r="X58" s="203">
        <f t="shared" si="44"/>
        <v>0</v>
      </c>
      <c r="Y58" s="202">
        <v>0</v>
      </c>
      <c r="Z58" s="202">
        <v>0</v>
      </c>
      <c r="AA58" s="202"/>
      <c r="AB58" s="202">
        <f t="shared" si="39"/>
        <v>0</v>
      </c>
      <c r="AC58" s="202"/>
      <c r="AD58" s="202"/>
      <c r="AE58" s="202">
        <f t="shared" si="40"/>
        <v>0</v>
      </c>
      <c r="AF58" s="202">
        <f t="shared" si="41"/>
        <v>0</v>
      </c>
      <c r="AG58" s="202"/>
      <c r="AH58" s="203"/>
      <c r="AI58" s="166"/>
      <c r="AJ58" s="167"/>
      <c r="AK58" s="147"/>
      <c r="AL58" s="147"/>
      <c r="AM58" s="147"/>
      <c r="AN58" s="147"/>
      <c r="AO58" s="147"/>
      <c r="AP58" s="148">
        <f t="shared" si="42"/>
        <v>0</v>
      </c>
    </row>
    <row r="59" spans="1:54" ht="45" customHeight="1">
      <c r="A59" s="237" t="s">
        <v>289</v>
      </c>
      <c r="B59" s="237" t="s">
        <v>304</v>
      </c>
      <c r="C59" s="226" t="s">
        <v>109</v>
      </c>
      <c r="D59" s="226"/>
      <c r="E59" s="226"/>
      <c r="F59" s="243"/>
      <c r="G59" s="243"/>
      <c r="H59" s="201">
        <v>3952.4047764444476</v>
      </c>
      <c r="I59" s="205">
        <v>0</v>
      </c>
      <c r="J59" s="202">
        <v>3952.4047764444476</v>
      </c>
      <c r="K59" s="202">
        <v>0</v>
      </c>
      <c r="L59" s="202">
        <v>0</v>
      </c>
      <c r="M59" s="202">
        <v>0</v>
      </c>
      <c r="N59" s="202">
        <f t="shared" si="37"/>
        <v>3952.4047764444476</v>
      </c>
      <c r="O59" s="202"/>
      <c r="P59" s="202"/>
      <c r="Q59" s="259"/>
      <c r="R59" s="202"/>
      <c r="S59" s="202">
        <f t="shared" si="43"/>
        <v>0</v>
      </c>
      <c r="T59" s="202"/>
      <c r="U59" s="202"/>
      <c r="V59" s="202"/>
      <c r="W59" s="202">
        <f t="shared" si="38"/>
        <v>0</v>
      </c>
      <c r="X59" s="203">
        <f t="shared" si="44"/>
        <v>0</v>
      </c>
      <c r="Y59" s="202">
        <v>0</v>
      </c>
      <c r="Z59" s="202">
        <v>0</v>
      </c>
      <c r="AA59" s="202"/>
      <c r="AB59" s="202">
        <f t="shared" si="39"/>
        <v>0</v>
      </c>
      <c r="AC59" s="202"/>
      <c r="AD59" s="202"/>
      <c r="AE59" s="202">
        <f t="shared" si="40"/>
        <v>3952.4047764444476</v>
      </c>
      <c r="AF59" s="202">
        <f t="shared" si="41"/>
        <v>0</v>
      </c>
      <c r="AG59" s="202"/>
      <c r="AH59" s="203"/>
      <c r="AI59" s="150"/>
      <c r="AJ59" s="148"/>
      <c r="AK59" s="147"/>
      <c r="AL59" s="147"/>
      <c r="AM59" s="147"/>
      <c r="AN59" s="147"/>
      <c r="AO59" s="147"/>
      <c r="AP59" s="148">
        <f t="shared" si="42"/>
        <v>0</v>
      </c>
    </row>
    <row r="60" spans="1:54" ht="45" customHeight="1">
      <c r="A60" s="237" t="s">
        <v>329</v>
      </c>
      <c r="B60" s="237" t="s">
        <v>305</v>
      </c>
      <c r="C60" s="226" t="s">
        <v>373</v>
      </c>
      <c r="D60" s="226"/>
      <c r="E60" s="226"/>
      <c r="F60" s="243"/>
      <c r="G60" s="243"/>
      <c r="H60" s="201">
        <v>0</v>
      </c>
      <c r="I60" s="205"/>
      <c r="J60" s="202">
        <v>0</v>
      </c>
      <c r="K60" s="202">
        <v>0</v>
      </c>
      <c r="L60" s="202">
        <v>0</v>
      </c>
      <c r="M60" s="202">
        <v>0</v>
      </c>
      <c r="N60" s="202">
        <f t="shared" si="37"/>
        <v>0</v>
      </c>
      <c r="O60" s="202"/>
      <c r="P60" s="202"/>
      <c r="Q60" s="259"/>
      <c r="R60" s="202"/>
      <c r="S60" s="202">
        <f t="shared" si="43"/>
        <v>0</v>
      </c>
      <c r="T60" s="202"/>
      <c r="U60" s="202"/>
      <c r="V60" s="202"/>
      <c r="W60" s="202">
        <f t="shared" si="38"/>
        <v>0</v>
      </c>
      <c r="X60" s="203">
        <f t="shared" si="44"/>
        <v>0</v>
      </c>
      <c r="Y60" s="202">
        <v>0</v>
      </c>
      <c r="Z60" s="202">
        <v>0</v>
      </c>
      <c r="AA60" s="202"/>
      <c r="AB60" s="202">
        <f t="shared" si="39"/>
        <v>0</v>
      </c>
      <c r="AC60" s="202"/>
      <c r="AD60" s="202"/>
      <c r="AE60" s="202">
        <f t="shared" si="40"/>
        <v>0</v>
      </c>
      <c r="AF60" s="202">
        <f t="shared" si="41"/>
        <v>0</v>
      </c>
      <c r="AG60" s="202"/>
      <c r="AH60" s="203"/>
      <c r="AI60" s="168"/>
      <c r="AJ60" s="167"/>
      <c r="AK60" s="147"/>
      <c r="AL60" s="147"/>
      <c r="AM60" s="147"/>
      <c r="AN60" s="147"/>
      <c r="AO60" s="147"/>
      <c r="AP60" s="148">
        <f t="shared" si="42"/>
        <v>0</v>
      </c>
    </row>
    <row r="61" spans="1:54" ht="45" customHeight="1">
      <c r="A61" s="237"/>
      <c r="B61" s="237" t="s">
        <v>366</v>
      </c>
      <c r="C61" s="226"/>
      <c r="D61" s="226"/>
      <c r="E61" s="226"/>
      <c r="F61" s="243"/>
      <c r="G61" s="243"/>
      <c r="H61" s="201">
        <v>223</v>
      </c>
      <c r="I61" s="205"/>
      <c r="J61" s="202">
        <v>0</v>
      </c>
      <c r="K61" s="202">
        <v>0</v>
      </c>
      <c r="L61" s="202">
        <v>0</v>
      </c>
      <c r="M61" s="202">
        <v>0</v>
      </c>
      <c r="N61" s="202">
        <f t="shared" si="37"/>
        <v>0</v>
      </c>
      <c r="O61" s="202">
        <v>223</v>
      </c>
      <c r="P61" s="202"/>
      <c r="Q61" s="259"/>
      <c r="R61" s="202"/>
      <c r="S61" s="202">
        <f t="shared" si="43"/>
        <v>0</v>
      </c>
      <c r="T61" s="202"/>
      <c r="U61" s="202"/>
      <c r="V61" s="202"/>
      <c r="W61" s="202">
        <f t="shared" si="38"/>
        <v>0</v>
      </c>
      <c r="X61" s="203">
        <f t="shared" si="44"/>
        <v>223</v>
      </c>
      <c r="Y61" s="202">
        <v>0</v>
      </c>
      <c r="Z61" s="202">
        <v>0</v>
      </c>
      <c r="AA61" s="202"/>
      <c r="AB61" s="202">
        <f t="shared" si="39"/>
        <v>0</v>
      </c>
      <c r="AC61" s="202"/>
      <c r="AD61" s="202"/>
      <c r="AE61" s="202">
        <f t="shared" si="40"/>
        <v>223</v>
      </c>
      <c r="AF61" s="202">
        <f t="shared" si="41"/>
        <v>0</v>
      </c>
      <c r="AG61" s="202"/>
      <c r="AH61" s="203"/>
      <c r="AI61" s="150"/>
      <c r="AJ61" s="163"/>
      <c r="AK61" s="147"/>
      <c r="AL61" s="147"/>
      <c r="AM61" s="147"/>
      <c r="AN61" s="147"/>
      <c r="AO61" s="147"/>
      <c r="AP61" s="148">
        <f t="shared" si="42"/>
        <v>0</v>
      </c>
    </row>
    <row r="62" spans="1:54" s="129" customFormat="1" ht="45" customHeight="1">
      <c r="A62" s="237" t="s">
        <v>93</v>
      </c>
      <c r="B62" s="260" t="s">
        <v>306</v>
      </c>
      <c r="C62" s="226" t="s">
        <v>18</v>
      </c>
      <c r="D62" s="226" t="s">
        <v>227</v>
      </c>
      <c r="E62" s="226" t="s">
        <v>222</v>
      </c>
      <c r="F62" s="243" t="s">
        <v>228</v>
      </c>
      <c r="G62" s="243" t="s">
        <v>229</v>
      </c>
      <c r="H62" s="201">
        <v>119125.15</v>
      </c>
      <c r="I62" s="205">
        <v>40017</v>
      </c>
      <c r="J62" s="202">
        <v>40024</v>
      </c>
      <c r="K62" s="202">
        <v>0</v>
      </c>
      <c r="L62" s="202">
        <v>39084.15</v>
      </c>
      <c r="M62" s="202">
        <v>0</v>
      </c>
      <c r="N62" s="202">
        <f t="shared" si="37"/>
        <v>79108.149999999994</v>
      </c>
      <c r="O62" s="202"/>
      <c r="P62" s="202"/>
      <c r="Q62" s="205"/>
      <c r="R62" s="202"/>
      <c r="S62" s="202">
        <f t="shared" si="43"/>
        <v>0</v>
      </c>
      <c r="T62" s="202"/>
      <c r="U62" s="202"/>
      <c r="V62" s="202"/>
      <c r="W62" s="202">
        <f t="shared" si="38"/>
        <v>0</v>
      </c>
      <c r="X62" s="203">
        <f t="shared" si="44"/>
        <v>0</v>
      </c>
      <c r="Y62" s="202">
        <v>0</v>
      </c>
      <c r="Z62" s="202">
        <v>0</v>
      </c>
      <c r="AA62" s="202"/>
      <c r="AB62" s="202">
        <f t="shared" si="39"/>
        <v>0</v>
      </c>
      <c r="AC62" s="202"/>
      <c r="AD62" s="202"/>
      <c r="AE62" s="202">
        <f t="shared" si="40"/>
        <v>119125.15</v>
      </c>
      <c r="AF62" s="202">
        <f t="shared" si="41"/>
        <v>0</v>
      </c>
      <c r="AG62" s="202"/>
      <c r="AH62" s="203"/>
      <c r="AI62" s="148"/>
      <c r="AJ62" s="148"/>
      <c r="AK62" s="147"/>
      <c r="AL62" s="147"/>
      <c r="AM62" s="147"/>
      <c r="AN62" s="147"/>
      <c r="AO62" s="147"/>
      <c r="AP62" s="148">
        <f t="shared" si="42"/>
        <v>0</v>
      </c>
      <c r="AQ62" s="135"/>
      <c r="AR62" s="135"/>
      <c r="AS62" s="135"/>
      <c r="AT62" s="135"/>
      <c r="AU62" s="135"/>
      <c r="AV62" s="135"/>
      <c r="AW62" s="135"/>
      <c r="AX62" s="135"/>
      <c r="AY62" s="135"/>
      <c r="AZ62" s="135"/>
      <c r="BA62" s="135"/>
      <c r="BB62" s="135"/>
    </row>
    <row r="63" spans="1:54" s="129" customFormat="1" ht="45" customHeight="1">
      <c r="A63" s="237" t="s">
        <v>279</v>
      </c>
      <c r="B63" s="227" t="s">
        <v>307</v>
      </c>
      <c r="C63" s="226" t="s">
        <v>118</v>
      </c>
      <c r="D63" s="226" t="s">
        <v>227</v>
      </c>
      <c r="E63" s="226" t="s">
        <v>222</v>
      </c>
      <c r="F63" s="243" t="s">
        <v>230</v>
      </c>
      <c r="G63" s="243" t="s">
        <v>231</v>
      </c>
      <c r="H63" s="201">
        <v>41390</v>
      </c>
      <c r="I63" s="205">
        <v>0</v>
      </c>
      <c r="J63" s="202">
        <v>0</v>
      </c>
      <c r="K63" s="202">
        <v>0</v>
      </c>
      <c r="L63" s="202">
        <v>12600</v>
      </c>
      <c r="M63" s="202">
        <v>0</v>
      </c>
      <c r="N63" s="202">
        <f t="shared" si="37"/>
        <v>12600</v>
      </c>
      <c r="O63" s="205">
        <v>15000</v>
      </c>
      <c r="P63" s="202"/>
      <c r="Q63" s="202">
        <f>13790</f>
        <v>13790</v>
      </c>
      <c r="R63" s="202"/>
      <c r="S63" s="202">
        <f t="shared" si="43"/>
        <v>13790</v>
      </c>
      <c r="T63" s="202"/>
      <c r="U63" s="202"/>
      <c r="V63" s="202"/>
      <c r="W63" s="202">
        <f t="shared" si="38"/>
        <v>0</v>
      </c>
      <c r="X63" s="203">
        <f t="shared" si="44"/>
        <v>28790</v>
      </c>
      <c r="Y63" s="202">
        <v>0</v>
      </c>
      <c r="Z63" s="202">
        <v>0</v>
      </c>
      <c r="AA63" s="202"/>
      <c r="AB63" s="202">
        <f t="shared" si="39"/>
        <v>0</v>
      </c>
      <c r="AC63" s="202"/>
      <c r="AD63" s="202"/>
      <c r="AE63" s="202">
        <f t="shared" si="40"/>
        <v>41390</v>
      </c>
      <c r="AF63" s="202">
        <f t="shared" si="41"/>
        <v>0</v>
      </c>
      <c r="AG63" s="202"/>
      <c r="AH63" s="203"/>
      <c r="AI63" s="152"/>
      <c r="AJ63" s="152"/>
      <c r="AK63" s="147"/>
      <c r="AL63" s="147"/>
      <c r="AM63" s="147"/>
      <c r="AN63" s="147"/>
      <c r="AO63" s="147"/>
      <c r="AP63" s="148">
        <f t="shared" si="42"/>
        <v>0</v>
      </c>
      <c r="AQ63" s="135"/>
      <c r="AR63" s="135"/>
      <c r="AS63" s="135"/>
      <c r="AT63" s="135"/>
      <c r="AU63" s="135"/>
      <c r="AV63" s="135"/>
      <c r="AW63" s="135"/>
      <c r="AX63" s="135"/>
      <c r="AY63" s="135"/>
      <c r="AZ63" s="135"/>
      <c r="BA63" s="135"/>
      <c r="BB63" s="135"/>
    </row>
    <row r="64" spans="1:54" s="129" customFormat="1" ht="45" customHeight="1">
      <c r="A64" s="237" t="s">
        <v>280</v>
      </c>
      <c r="B64" s="227" t="s">
        <v>260</v>
      </c>
      <c r="C64" s="226"/>
      <c r="D64" s="226"/>
      <c r="E64" s="226"/>
      <c r="F64" s="243"/>
      <c r="G64" s="243"/>
      <c r="H64" s="201">
        <v>21980.739968499212</v>
      </c>
      <c r="I64" s="205">
        <v>0</v>
      </c>
      <c r="J64" s="202">
        <v>0</v>
      </c>
      <c r="K64" s="202">
        <v>0</v>
      </c>
      <c r="L64" s="202">
        <v>0</v>
      </c>
      <c r="M64" s="202">
        <v>18168.739968499212</v>
      </c>
      <c r="N64" s="202">
        <f t="shared" si="37"/>
        <v>18168.739968499212</v>
      </c>
      <c r="O64" s="202"/>
      <c r="P64" s="202">
        <v>983</v>
      </c>
      <c r="Q64" s="202">
        <f>2771</f>
        <v>2771</v>
      </c>
      <c r="R64" s="202">
        <v>58</v>
      </c>
      <c r="S64" s="202">
        <f t="shared" si="43"/>
        <v>2829</v>
      </c>
      <c r="T64" s="202"/>
      <c r="U64" s="202"/>
      <c r="V64" s="202"/>
      <c r="W64" s="202">
        <f t="shared" si="38"/>
        <v>0</v>
      </c>
      <c r="X64" s="203">
        <f t="shared" si="44"/>
        <v>3812</v>
      </c>
      <c r="Y64" s="202">
        <v>0</v>
      </c>
      <c r="Z64" s="202">
        <v>0</v>
      </c>
      <c r="AA64" s="202"/>
      <c r="AB64" s="202">
        <f t="shared" si="39"/>
        <v>0</v>
      </c>
      <c r="AC64" s="202"/>
      <c r="AD64" s="202"/>
      <c r="AE64" s="202">
        <f t="shared" si="40"/>
        <v>21980.739968499212</v>
      </c>
      <c r="AF64" s="202">
        <f t="shared" si="41"/>
        <v>0</v>
      </c>
      <c r="AG64" s="202"/>
      <c r="AH64" s="203"/>
      <c r="AI64" s="150"/>
      <c r="AJ64" s="148"/>
      <c r="AK64" s="147"/>
      <c r="AL64" s="147"/>
      <c r="AM64" s="147"/>
      <c r="AN64" s="147"/>
      <c r="AO64" s="147"/>
      <c r="AP64" s="148">
        <f t="shared" si="42"/>
        <v>0</v>
      </c>
      <c r="AQ64" s="135"/>
      <c r="AR64" s="135"/>
      <c r="AS64" s="135"/>
      <c r="AT64" s="135"/>
      <c r="AU64" s="135"/>
      <c r="AV64" s="135"/>
      <c r="AW64" s="135"/>
      <c r="AX64" s="135"/>
      <c r="AY64" s="135"/>
      <c r="AZ64" s="135"/>
      <c r="BA64" s="135"/>
      <c r="BB64" s="135"/>
    </row>
    <row r="65" spans="1:57" s="129" customFormat="1" ht="45" customHeight="1">
      <c r="A65" s="237" t="s">
        <v>281</v>
      </c>
      <c r="B65" s="227" t="s">
        <v>261</v>
      </c>
      <c r="C65" s="226"/>
      <c r="D65" s="226"/>
      <c r="E65" s="226"/>
      <c r="F65" s="243"/>
      <c r="G65" s="243"/>
      <c r="H65" s="201">
        <v>5632.7689942248562</v>
      </c>
      <c r="I65" s="205">
        <v>0</v>
      </c>
      <c r="J65" s="202">
        <v>0</v>
      </c>
      <c r="K65" s="202">
        <v>0</v>
      </c>
      <c r="L65" s="202">
        <v>0</v>
      </c>
      <c r="M65" s="202">
        <v>3259.7689942248558</v>
      </c>
      <c r="N65" s="202">
        <f t="shared" si="37"/>
        <v>3259.7689942248558</v>
      </c>
      <c r="O65" s="202"/>
      <c r="P65" s="202">
        <v>2373</v>
      </c>
      <c r="Q65" s="205"/>
      <c r="R65" s="202"/>
      <c r="S65" s="202">
        <f t="shared" si="43"/>
        <v>0</v>
      </c>
      <c r="T65" s="202"/>
      <c r="U65" s="202"/>
      <c r="V65" s="202"/>
      <c r="W65" s="202">
        <f t="shared" si="38"/>
        <v>0</v>
      </c>
      <c r="X65" s="203">
        <f t="shared" si="44"/>
        <v>2373</v>
      </c>
      <c r="Y65" s="202">
        <v>0</v>
      </c>
      <c r="Z65" s="202">
        <v>0</v>
      </c>
      <c r="AA65" s="202"/>
      <c r="AB65" s="202">
        <f t="shared" si="39"/>
        <v>0</v>
      </c>
      <c r="AC65" s="202"/>
      <c r="AD65" s="202"/>
      <c r="AE65" s="202">
        <f t="shared" si="40"/>
        <v>5632.7689942248562</v>
      </c>
      <c r="AF65" s="202">
        <f t="shared" si="41"/>
        <v>0</v>
      </c>
      <c r="AG65" s="202"/>
      <c r="AH65" s="203"/>
      <c r="AI65" s="148"/>
      <c r="AJ65" s="148"/>
      <c r="AK65" s="147"/>
      <c r="AL65" s="147"/>
      <c r="AM65" s="147"/>
      <c r="AN65" s="147"/>
      <c r="AO65" s="147"/>
      <c r="AP65" s="148">
        <f t="shared" si="42"/>
        <v>0</v>
      </c>
      <c r="AQ65" s="135"/>
      <c r="AR65" s="135"/>
      <c r="AS65" s="135"/>
      <c r="AT65" s="135"/>
      <c r="AU65" s="135"/>
      <c r="AV65" s="135"/>
      <c r="AW65" s="135"/>
      <c r="AX65" s="135"/>
      <c r="AY65" s="135"/>
      <c r="AZ65" s="135"/>
      <c r="BA65" s="135"/>
      <c r="BB65" s="135"/>
    </row>
    <row r="66" spans="1:57" s="129" customFormat="1" ht="45" customHeight="1">
      <c r="A66" s="237" t="s">
        <v>282</v>
      </c>
      <c r="B66" s="227" t="s">
        <v>262</v>
      </c>
      <c r="C66" s="261"/>
      <c r="D66" s="226"/>
      <c r="E66" s="226"/>
      <c r="F66" s="243"/>
      <c r="G66" s="243"/>
      <c r="H66" s="201">
        <v>40000</v>
      </c>
      <c r="I66" s="205">
        <v>0</v>
      </c>
      <c r="J66" s="202">
        <v>0</v>
      </c>
      <c r="K66" s="202">
        <v>0</v>
      </c>
      <c r="L66" s="202">
        <v>0</v>
      </c>
      <c r="M66" s="202">
        <v>0</v>
      </c>
      <c r="N66" s="202">
        <f t="shared" si="37"/>
        <v>0</v>
      </c>
      <c r="O66" s="202"/>
      <c r="P66" s="202"/>
      <c r="Q66" s="205"/>
      <c r="R66" s="202"/>
      <c r="S66" s="202">
        <f t="shared" si="43"/>
        <v>0</v>
      </c>
      <c r="T66" s="202"/>
      <c r="U66" s="202"/>
      <c r="V66" s="202"/>
      <c r="W66" s="202">
        <f t="shared" si="38"/>
        <v>0</v>
      </c>
      <c r="X66" s="203">
        <f t="shared" si="44"/>
        <v>0</v>
      </c>
      <c r="Y66" s="202">
        <v>40000</v>
      </c>
      <c r="Z66" s="202">
        <v>0</v>
      </c>
      <c r="AA66" s="202"/>
      <c r="AB66" s="202">
        <f t="shared" si="39"/>
        <v>40000</v>
      </c>
      <c r="AC66" s="202"/>
      <c r="AD66" s="202"/>
      <c r="AE66" s="202">
        <f t="shared" si="40"/>
        <v>40000</v>
      </c>
      <c r="AF66" s="202">
        <f t="shared" si="41"/>
        <v>0</v>
      </c>
      <c r="AG66" s="202"/>
      <c r="AH66" s="203"/>
      <c r="AI66" s="150"/>
      <c r="AJ66" s="163"/>
      <c r="AK66" s="147"/>
      <c r="AL66" s="147"/>
      <c r="AM66" s="147"/>
      <c r="AN66" s="147"/>
      <c r="AO66" s="147"/>
      <c r="AP66" s="148">
        <f t="shared" si="42"/>
        <v>0</v>
      </c>
      <c r="AQ66" s="135"/>
      <c r="AR66" s="135"/>
      <c r="AS66" s="135"/>
      <c r="AT66" s="135"/>
      <c r="AU66" s="135"/>
      <c r="AV66" s="135"/>
      <c r="AW66" s="135"/>
      <c r="AX66" s="135"/>
      <c r="AY66" s="135"/>
      <c r="AZ66" s="135"/>
      <c r="BA66" s="135"/>
      <c r="BB66" s="135"/>
    </row>
    <row r="67" spans="1:57" s="129" customFormat="1" ht="45" customHeight="1">
      <c r="A67" s="237" t="s">
        <v>284</v>
      </c>
      <c r="B67" s="260" t="s">
        <v>273</v>
      </c>
      <c r="C67" s="226"/>
      <c r="D67" s="226"/>
      <c r="E67" s="226"/>
      <c r="F67" s="243"/>
      <c r="G67" s="243"/>
      <c r="H67" s="201">
        <v>0</v>
      </c>
      <c r="I67" s="205">
        <v>0</v>
      </c>
      <c r="J67" s="202">
        <v>0</v>
      </c>
      <c r="K67" s="202">
        <v>0</v>
      </c>
      <c r="L67" s="202">
        <v>0</v>
      </c>
      <c r="M67" s="202">
        <v>0</v>
      </c>
      <c r="N67" s="202">
        <f t="shared" si="37"/>
        <v>0</v>
      </c>
      <c r="O67" s="202"/>
      <c r="P67" s="202"/>
      <c r="Q67" s="205"/>
      <c r="R67" s="202"/>
      <c r="S67" s="202">
        <f t="shared" si="43"/>
        <v>0</v>
      </c>
      <c r="T67" s="202"/>
      <c r="U67" s="202"/>
      <c r="V67" s="202"/>
      <c r="W67" s="202">
        <f t="shared" si="38"/>
        <v>0</v>
      </c>
      <c r="X67" s="203">
        <f t="shared" si="44"/>
        <v>0</v>
      </c>
      <c r="Y67" s="202">
        <v>0</v>
      </c>
      <c r="Z67" s="202">
        <v>0</v>
      </c>
      <c r="AA67" s="202"/>
      <c r="AB67" s="202">
        <f t="shared" si="39"/>
        <v>0</v>
      </c>
      <c r="AC67" s="202"/>
      <c r="AD67" s="202"/>
      <c r="AE67" s="202">
        <f t="shared" si="40"/>
        <v>0</v>
      </c>
      <c r="AF67" s="202">
        <f t="shared" si="41"/>
        <v>0</v>
      </c>
      <c r="AG67" s="202"/>
      <c r="AH67" s="203"/>
      <c r="AI67" s="148"/>
      <c r="AJ67" s="148"/>
      <c r="AK67" s="147"/>
      <c r="AL67" s="147"/>
      <c r="AM67" s="147"/>
      <c r="AN67" s="147"/>
      <c r="AO67" s="147"/>
      <c r="AP67" s="148">
        <f t="shared" si="42"/>
        <v>0</v>
      </c>
      <c r="AQ67" s="135"/>
      <c r="AR67" s="135"/>
      <c r="AS67" s="135"/>
      <c r="AT67" s="135"/>
      <c r="AU67" s="135"/>
      <c r="AV67" s="135"/>
      <c r="AW67" s="135"/>
      <c r="AX67" s="135"/>
      <c r="AY67" s="135"/>
      <c r="AZ67" s="135"/>
      <c r="BA67" s="135"/>
      <c r="BB67" s="135"/>
    </row>
    <row r="68" spans="1:57" s="129" customFormat="1" ht="45" customHeight="1">
      <c r="A68" s="237"/>
      <c r="B68" s="260" t="s">
        <v>310</v>
      </c>
      <c r="C68" s="226"/>
      <c r="D68" s="226"/>
      <c r="E68" s="226"/>
      <c r="F68" s="243"/>
      <c r="G68" s="243"/>
      <c r="H68" s="201">
        <v>0</v>
      </c>
      <c r="I68" s="205"/>
      <c r="J68" s="202">
        <v>0</v>
      </c>
      <c r="K68" s="202">
        <v>0</v>
      </c>
      <c r="L68" s="202">
        <v>0</v>
      </c>
      <c r="M68" s="202">
        <v>0</v>
      </c>
      <c r="N68" s="202">
        <f t="shared" si="37"/>
        <v>0</v>
      </c>
      <c r="O68" s="202"/>
      <c r="P68" s="202"/>
      <c r="Q68" s="205"/>
      <c r="R68" s="202"/>
      <c r="S68" s="202">
        <f t="shared" si="43"/>
        <v>0</v>
      </c>
      <c r="T68" s="202"/>
      <c r="U68" s="202"/>
      <c r="V68" s="202"/>
      <c r="W68" s="202">
        <f t="shared" si="38"/>
        <v>0</v>
      </c>
      <c r="X68" s="203">
        <f t="shared" si="44"/>
        <v>0</v>
      </c>
      <c r="Y68" s="202">
        <v>0</v>
      </c>
      <c r="Z68" s="202">
        <v>0</v>
      </c>
      <c r="AA68" s="202"/>
      <c r="AB68" s="202">
        <f t="shared" si="39"/>
        <v>0</v>
      </c>
      <c r="AC68" s="202"/>
      <c r="AD68" s="202"/>
      <c r="AE68" s="202">
        <f t="shared" si="40"/>
        <v>0</v>
      </c>
      <c r="AF68" s="202">
        <f t="shared" si="41"/>
        <v>0</v>
      </c>
      <c r="AG68" s="202"/>
      <c r="AH68" s="203"/>
      <c r="AI68" s="148"/>
      <c r="AJ68" s="163"/>
      <c r="AK68" s="147"/>
      <c r="AL68" s="147"/>
      <c r="AM68" s="147"/>
      <c r="AN68" s="147"/>
      <c r="AO68" s="147"/>
      <c r="AP68" s="148">
        <f t="shared" si="42"/>
        <v>0</v>
      </c>
      <c r="AQ68" s="135"/>
      <c r="AR68" s="135"/>
      <c r="AS68" s="135"/>
      <c r="AT68" s="135"/>
      <c r="AU68" s="135"/>
      <c r="AV68" s="135"/>
      <c r="AW68" s="135"/>
      <c r="AX68" s="135"/>
      <c r="AY68" s="135"/>
      <c r="AZ68" s="135"/>
      <c r="BA68" s="135"/>
      <c r="BB68" s="135"/>
    </row>
    <row r="69" spans="1:57" s="129" customFormat="1" ht="45" customHeight="1">
      <c r="A69" s="237" t="s">
        <v>94</v>
      </c>
      <c r="B69" s="260" t="s">
        <v>308</v>
      </c>
      <c r="C69" s="226" t="s">
        <v>49</v>
      </c>
      <c r="D69" s="226" t="s">
        <v>227</v>
      </c>
      <c r="E69" s="226" t="s">
        <v>222</v>
      </c>
      <c r="F69" s="243" t="s">
        <v>232</v>
      </c>
      <c r="G69" s="243" t="s">
        <v>233</v>
      </c>
      <c r="H69" s="201">
        <v>670000</v>
      </c>
      <c r="I69" s="205">
        <v>0</v>
      </c>
      <c r="J69" s="202">
        <v>0</v>
      </c>
      <c r="K69" s="202">
        <v>0</v>
      </c>
      <c r="L69" s="202">
        <v>0</v>
      </c>
      <c r="M69" s="202">
        <v>0</v>
      </c>
      <c r="N69" s="202">
        <f t="shared" si="37"/>
        <v>0</v>
      </c>
      <c r="O69" s="202"/>
      <c r="P69" s="202"/>
      <c r="Q69" s="259"/>
      <c r="R69" s="202"/>
      <c r="S69" s="202">
        <f t="shared" si="43"/>
        <v>0</v>
      </c>
      <c r="T69" s="202"/>
      <c r="U69" s="202"/>
      <c r="V69" s="202"/>
      <c r="W69" s="202">
        <f t="shared" si="38"/>
        <v>0</v>
      </c>
      <c r="X69" s="203">
        <f t="shared" si="44"/>
        <v>0</v>
      </c>
      <c r="Y69" s="202">
        <v>0</v>
      </c>
      <c r="Z69" s="202">
        <v>0</v>
      </c>
      <c r="AA69" s="202"/>
      <c r="AB69" s="202">
        <f t="shared" si="39"/>
        <v>0</v>
      </c>
      <c r="AC69" s="202"/>
      <c r="AD69" s="202"/>
      <c r="AE69" s="202">
        <f t="shared" si="40"/>
        <v>0</v>
      </c>
      <c r="AF69" s="202">
        <f t="shared" si="41"/>
        <v>670000</v>
      </c>
      <c r="AG69" s="203">
        <v>670000</v>
      </c>
      <c r="AH69" s="179">
        <v>670000</v>
      </c>
      <c r="AI69" s="148">
        <v>670000</v>
      </c>
      <c r="AJ69" s="169"/>
      <c r="AK69" s="147">
        <f>AI69*20%</f>
        <v>134000</v>
      </c>
      <c r="AL69" s="147">
        <f>AI69*20%</f>
        <v>134000</v>
      </c>
      <c r="AM69" s="147">
        <f>AG69*20%</f>
        <v>134000</v>
      </c>
      <c r="AN69" s="147">
        <f>AG69*20%</f>
        <v>134000</v>
      </c>
      <c r="AO69" s="147">
        <f>AG69*20%</f>
        <v>134000</v>
      </c>
      <c r="AP69" s="148">
        <f t="shared" si="42"/>
        <v>670000</v>
      </c>
      <c r="AQ69" s="135"/>
      <c r="AR69" s="135"/>
      <c r="AS69" s="135"/>
      <c r="AT69" s="135"/>
      <c r="AU69" s="135"/>
      <c r="AV69" s="135"/>
      <c r="AW69" s="135"/>
      <c r="AX69" s="135"/>
      <c r="AY69" s="135"/>
      <c r="AZ69" s="135"/>
      <c r="BA69" s="135"/>
      <c r="BB69" s="135"/>
    </row>
    <row r="70" spans="1:57" s="129" customFormat="1" ht="45" customHeight="1">
      <c r="A70" s="237" t="s">
        <v>95</v>
      </c>
      <c r="B70" s="260" t="s">
        <v>309</v>
      </c>
      <c r="C70" s="226" t="s">
        <v>50</v>
      </c>
      <c r="D70" s="226" t="s">
        <v>234</v>
      </c>
      <c r="E70" s="226" t="s">
        <v>148</v>
      </c>
      <c r="F70" s="243" t="s">
        <v>35</v>
      </c>
      <c r="G70" s="243" t="s">
        <v>235</v>
      </c>
      <c r="H70" s="201">
        <v>0</v>
      </c>
      <c r="I70" s="205">
        <v>0</v>
      </c>
      <c r="J70" s="202">
        <v>0</v>
      </c>
      <c r="K70" s="202">
        <v>0</v>
      </c>
      <c r="L70" s="202">
        <v>0</v>
      </c>
      <c r="M70" s="202">
        <v>0</v>
      </c>
      <c r="N70" s="202">
        <f t="shared" si="37"/>
        <v>0</v>
      </c>
      <c r="O70" s="202"/>
      <c r="P70" s="202"/>
      <c r="Q70" s="259"/>
      <c r="R70" s="202"/>
      <c r="S70" s="202">
        <f t="shared" si="43"/>
        <v>0</v>
      </c>
      <c r="T70" s="202"/>
      <c r="U70" s="202"/>
      <c r="V70" s="202"/>
      <c r="W70" s="202">
        <f t="shared" si="38"/>
        <v>0</v>
      </c>
      <c r="X70" s="203">
        <f t="shared" si="44"/>
        <v>0</v>
      </c>
      <c r="Y70" s="202">
        <v>0</v>
      </c>
      <c r="Z70" s="202">
        <v>0</v>
      </c>
      <c r="AA70" s="202"/>
      <c r="AB70" s="202">
        <f t="shared" si="39"/>
        <v>0</v>
      </c>
      <c r="AC70" s="202"/>
      <c r="AD70" s="202"/>
      <c r="AE70" s="202">
        <f t="shared" si="40"/>
        <v>0</v>
      </c>
      <c r="AF70" s="202">
        <f t="shared" si="41"/>
        <v>0</v>
      </c>
      <c r="AG70" s="202"/>
      <c r="AH70" s="203"/>
      <c r="AI70" s="150"/>
      <c r="AJ70" s="169"/>
      <c r="AK70" s="147"/>
      <c r="AL70" s="147"/>
      <c r="AM70" s="147"/>
      <c r="AN70" s="147"/>
      <c r="AO70" s="147"/>
      <c r="AP70" s="148">
        <f t="shared" si="42"/>
        <v>0</v>
      </c>
      <c r="AQ70" s="135"/>
      <c r="AR70" s="135"/>
      <c r="AS70" s="135"/>
      <c r="AT70" s="135"/>
      <c r="AU70" s="135"/>
      <c r="AV70" s="135"/>
      <c r="AW70" s="135"/>
      <c r="AX70" s="135"/>
      <c r="AY70" s="135"/>
      <c r="AZ70" s="135"/>
      <c r="BA70" s="135"/>
      <c r="BB70" s="135"/>
    </row>
    <row r="71" spans="1:57" s="126" customFormat="1" ht="45" customHeight="1">
      <c r="A71" s="262" t="s">
        <v>134</v>
      </c>
      <c r="B71" s="262" t="s">
        <v>311</v>
      </c>
      <c r="C71" s="233" t="s">
        <v>53</v>
      </c>
      <c r="D71" s="233" t="s">
        <v>215</v>
      </c>
      <c r="E71" s="233" t="s">
        <v>216</v>
      </c>
      <c r="F71" s="233" t="s">
        <v>238</v>
      </c>
      <c r="G71" s="233" t="s">
        <v>239</v>
      </c>
      <c r="H71" s="201">
        <v>120000</v>
      </c>
      <c r="I71" s="202">
        <v>0</v>
      </c>
      <c r="J71" s="202">
        <v>36000</v>
      </c>
      <c r="K71" s="202">
        <v>0</v>
      </c>
      <c r="L71" s="202">
        <v>0</v>
      </c>
      <c r="M71" s="202">
        <v>84000</v>
      </c>
      <c r="N71" s="202">
        <f t="shared" si="37"/>
        <v>120000</v>
      </c>
      <c r="O71" s="202"/>
      <c r="P71" s="202"/>
      <c r="Q71" s="202"/>
      <c r="R71" s="202"/>
      <c r="S71" s="202">
        <f t="shared" si="43"/>
        <v>0</v>
      </c>
      <c r="T71" s="202"/>
      <c r="U71" s="202"/>
      <c r="V71" s="202"/>
      <c r="W71" s="202">
        <f t="shared" si="38"/>
        <v>0</v>
      </c>
      <c r="X71" s="203">
        <f t="shared" si="44"/>
        <v>0</v>
      </c>
      <c r="Y71" s="202">
        <v>0</v>
      </c>
      <c r="Z71" s="202">
        <v>0</v>
      </c>
      <c r="AA71" s="202"/>
      <c r="AB71" s="202">
        <f t="shared" si="39"/>
        <v>0</v>
      </c>
      <c r="AC71" s="202"/>
      <c r="AD71" s="202"/>
      <c r="AE71" s="202">
        <f t="shared" si="40"/>
        <v>120000</v>
      </c>
      <c r="AF71" s="202">
        <f t="shared" si="41"/>
        <v>0</v>
      </c>
      <c r="AG71" s="202"/>
      <c r="AH71" s="203"/>
      <c r="AI71" s="150"/>
      <c r="AJ71" s="150"/>
      <c r="AK71" s="147"/>
      <c r="AL71" s="147"/>
      <c r="AM71" s="147"/>
      <c r="AN71" s="147"/>
      <c r="AO71" s="147"/>
      <c r="AP71" s="148">
        <f t="shared" si="42"/>
        <v>0</v>
      </c>
      <c r="AQ71" s="136"/>
      <c r="AR71" s="136"/>
      <c r="AS71" s="136"/>
      <c r="AT71" s="136"/>
      <c r="AU71" s="136"/>
      <c r="AV71" s="136"/>
      <c r="AW71" s="136"/>
      <c r="AX71" s="136"/>
      <c r="AY71" s="136"/>
      <c r="AZ71" s="136"/>
      <c r="BA71" s="136"/>
      <c r="BB71" s="136"/>
      <c r="BC71" s="123"/>
      <c r="BD71" s="123"/>
      <c r="BE71" s="123"/>
    </row>
    <row r="72" spans="1:57" s="126" customFormat="1" ht="45" customHeight="1">
      <c r="A72" s="262" t="s">
        <v>133</v>
      </c>
      <c r="B72" s="233" t="s">
        <v>342</v>
      </c>
      <c r="C72" s="233" t="s">
        <v>343</v>
      </c>
      <c r="D72" s="233"/>
      <c r="E72" s="233"/>
      <c r="F72" s="233"/>
      <c r="G72" s="233"/>
      <c r="H72" s="201">
        <v>5685</v>
      </c>
      <c r="I72" s="202"/>
      <c r="J72" s="202"/>
      <c r="K72" s="202"/>
      <c r="L72" s="202"/>
      <c r="M72" s="259"/>
      <c r="N72" s="202"/>
      <c r="O72" s="202"/>
      <c r="P72" s="202"/>
      <c r="Q72" s="202"/>
      <c r="R72" s="202">
        <v>5685</v>
      </c>
      <c r="S72" s="202">
        <f t="shared" si="43"/>
        <v>5685</v>
      </c>
      <c r="T72" s="202"/>
      <c r="U72" s="202"/>
      <c r="V72" s="202"/>
      <c r="W72" s="202">
        <f t="shared" si="38"/>
        <v>0</v>
      </c>
      <c r="X72" s="203">
        <f t="shared" si="44"/>
        <v>5685</v>
      </c>
      <c r="Y72" s="202">
        <v>0</v>
      </c>
      <c r="Z72" s="202">
        <v>0</v>
      </c>
      <c r="AA72" s="202"/>
      <c r="AB72" s="202">
        <f t="shared" si="39"/>
        <v>0</v>
      </c>
      <c r="AC72" s="202"/>
      <c r="AD72" s="202"/>
      <c r="AE72" s="202">
        <f t="shared" si="40"/>
        <v>5685</v>
      </c>
      <c r="AF72" s="202">
        <f t="shared" si="41"/>
        <v>0</v>
      </c>
      <c r="AG72" s="202"/>
      <c r="AH72" s="239"/>
      <c r="AI72" s="150"/>
      <c r="AJ72" s="150"/>
      <c r="AK72" s="147"/>
      <c r="AL72" s="147"/>
      <c r="AM72" s="147"/>
      <c r="AN72" s="147"/>
      <c r="AO72" s="147"/>
      <c r="AP72" s="148"/>
      <c r="AQ72" s="136"/>
      <c r="AR72" s="136"/>
      <c r="AS72" s="136"/>
      <c r="AT72" s="136"/>
      <c r="AU72" s="136"/>
      <c r="AV72" s="136"/>
      <c r="AW72" s="136"/>
      <c r="AX72" s="136"/>
      <c r="AY72" s="136"/>
      <c r="AZ72" s="136"/>
      <c r="BA72" s="136"/>
      <c r="BB72" s="136"/>
      <c r="BC72" s="123"/>
      <c r="BD72" s="123"/>
      <c r="BE72" s="123"/>
    </row>
    <row r="73" spans="1:57" s="126" customFormat="1" ht="45" customHeight="1">
      <c r="A73" s="262" t="s">
        <v>98</v>
      </c>
      <c r="B73" s="262" t="s">
        <v>87</v>
      </c>
      <c r="C73" s="274" t="s">
        <v>381</v>
      </c>
      <c r="D73" s="233" t="s">
        <v>240</v>
      </c>
      <c r="E73" s="233" t="s">
        <v>152</v>
      </c>
      <c r="F73" s="233"/>
      <c r="G73" s="233" t="s">
        <v>241</v>
      </c>
      <c r="H73" s="201">
        <v>23824.392484812121</v>
      </c>
      <c r="I73" s="202">
        <v>0</v>
      </c>
      <c r="J73" s="202">
        <v>0</v>
      </c>
      <c r="K73" s="202">
        <v>3657.1034275856896</v>
      </c>
      <c r="L73" s="202">
        <v>2001.0500262506564</v>
      </c>
      <c r="M73" s="202">
        <v>6301.2390309757748</v>
      </c>
      <c r="N73" s="202">
        <f t="shared" si="37"/>
        <v>11959.392484812121</v>
      </c>
      <c r="O73" s="202">
        <v>898</v>
      </c>
      <c r="P73" s="202"/>
      <c r="Q73" s="202">
        <f>1558+1702</f>
        <v>3260</v>
      </c>
      <c r="R73" s="202">
        <v>2205</v>
      </c>
      <c r="S73" s="202">
        <f t="shared" si="43"/>
        <v>5465</v>
      </c>
      <c r="T73" s="202"/>
      <c r="U73" s="202"/>
      <c r="V73" s="202"/>
      <c r="W73" s="202">
        <f t="shared" si="38"/>
        <v>0</v>
      </c>
      <c r="X73" s="203">
        <f t="shared" si="44"/>
        <v>6363</v>
      </c>
      <c r="Y73" s="202">
        <v>1002</v>
      </c>
      <c r="Z73" s="202">
        <v>0</v>
      </c>
      <c r="AA73" s="202">
        <f>(614380+1920846.5)/1501.06</f>
        <v>1688.9574700544949</v>
      </c>
      <c r="AB73" s="202">
        <f t="shared" si="39"/>
        <v>2690.9574700544949</v>
      </c>
      <c r="AC73" s="202"/>
      <c r="AD73" s="202"/>
      <c r="AE73" s="202">
        <f t="shared" si="40"/>
        <v>21013.349954866615</v>
      </c>
      <c r="AF73" s="202">
        <f t="shared" si="41"/>
        <v>2811.0425299455055</v>
      </c>
      <c r="AG73" s="203">
        <f>2237+1863+400</f>
        <v>4500</v>
      </c>
      <c r="AH73" s="202">
        <v>4500</v>
      </c>
      <c r="AI73" s="150"/>
      <c r="AJ73" s="150"/>
      <c r="AK73" s="150">
        <v>4500</v>
      </c>
      <c r="AL73" s="150"/>
      <c r="AM73" s="150"/>
      <c r="AN73" s="150"/>
      <c r="AO73" s="147"/>
      <c r="AP73" s="148">
        <f t="shared" si="42"/>
        <v>4500</v>
      </c>
      <c r="AQ73" s="136"/>
      <c r="AR73" s="136"/>
      <c r="AS73" s="136"/>
      <c r="AT73" s="136"/>
      <c r="AU73" s="136"/>
      <c r="AV73" s="136"/>
      <c r="AW73" s="136"/>
      <c r="AX73" s="136"/>
      <c r="AY73" s="136"/>
      <c r="AZ73" s="136"/>
      <c r="BA73" s="136"/>
      <c r="BB73" s="136"/>
      <c r="BC73" s="123"/>
      <c r="BD73" s="123"/>
      <c r="BE73" s="123"/>
    </row>
    <row r="74" spans="1:57" s="126" customFormat="1" ht="45" customHeight="1">
      <c r="A74" s="262" t="s">
        <v>348</v>
      </c>
      <c r="B74" s="233" t="s">
        <v>52</v>
      </c>
      <c r="C74" s="275"/>
      <c r="D74" s="233"/>
      <c r="E74" s="233"/>
      <c r="F74" s="233"/>
      <c r="G74" s="233"/>
      <c r="H74" s="201">
        <v>6525</v>
      </c>
      <c r="I74" s="202"/>
      <c r="J74" s="202"/>
      <c r="K74" s="202"/>
      <c r="L74" s="202"/>
      <c r="M74" s="202"/>
      <c r="N74" s="202"/>
      <c r="O74" s="202"/>
      <c r="P74" s="202"/>
      <c r="Q74" s="202"/>
      <c r="R74" s="202">
        <v>5998</v>
      </c>
      <c r="S74" s="202">
        <f t="shared" si="43"/>
        <v>5998</v>
      </c>
      <c r="T74" s="202"/>
      <c r="U74" s="202"/>
      <c r="V74" s="202">
        <v>527</v>
      </c>
      <c r="W74" s="202">
        <f t="shared" si="38"/>
        <v>527</v>
      </c>
      <c r="X74" s="203">
        <f t="shared" si="44"/>
        <v>6525</v>
      </c>
      <c r="Y74" s="202">
        <v>0</v>
      </c>
      <c r="Z74" s="202">
        <v>0</v>
      </c>
      <c r="AA74" s="202"/>
      <c r="AB74" s="202">
        <f t="shared" si="39"/>
        <v>0</v>
      </c>
      <c r="AC74" s="202"/>
      <c r="AD74" s="202"/>
      <c r="AE74" s="202">
        <f t="shared" si="40"/>
        <v>6525</v>
      </c>
      <c r="AF74" s="202">
        <f t="shared" si="41"/>
        <v>0</v>
      </c>
      <c r="AG74" s="202"/>
      <c r="AH74" s="239"/>
      <c r="AI74" s="203"/>
      <c r="AJ74" s="202"/>
      <c r="AK74" s="170"/>
      <c r="AL74" s="170"/>
      <c r="AM74" s="171"/>
      <c r="AN74" s="170"/>
      <c r="AO74" s="147"/>
      <c r="AP74" s="148">
        <f t="shared" si="42"/>
        <v>0</v>
      </c>
      <c r="AQ74" s="136"/>
      <c r="AR74" s="136"/>
      <c r="AS74" s="136"/>
      <c r="AT74" s="136"/>
      <c r="AU74" s="136"/>
      <c r="AV74" s="136"/>
      <c r="AW74" s="136"/>
      <c r="AX74" s="136"/>
      <c r="AY74" s="136"/>
      <c r="AZ74" s="136"/>
      <c r="BA74" s="136"/>
      <c r="BB74" s="136"/>
      <c r="BC74" s="123"/>
      <c r="BD74" s="123"/>
      <c r="BE74" s="123"/>
    </row>
    <row r="75" spans="1:57" s="126" customFormat="1" ht="45" customHeight="1">
      <c r="A75" s="262" t="s">
        <v>355</v>
      </c>
      <c r="B75" s="227" t="s">
        <v>364</v>
      </c>
      <c r="C75" s="233" t="s">
        <v>350</v>
      </c>
      <c r="D75" s="233" t="s">
        <v>349</v>
      </c>
      <c r="E75" s="233" t="s">
        <v>158</v>
      </c>
      <c r="F75" s="233"/>
      <c r="G75" s="233"/>
      <c r="H75" s="201">
        <v>8000</v>
      </c>
      <c r="I75" s="202"/>
      <c r="J75" s="202"/>
      <c r="K75" s="202"/>
      <c r="L75" s="202"/>
      <c r="M75" s="202"/>
      <c r="N75" s="202"/>
      <c r="O75" s="202"/>
      <c r="P75" s="202"/>
      <c r="Q75" s="202"/>
      <c r="R75" s="202"/>
      <c r="S75" s="202">
        <f t="shared" si="43"/>
        <v>0</v>
      </c>
      <c r="T75" s="202"/>
      <c r="U75" s="202"/>
      <c r="V75" s="202">
        <v>7607</v>
      </c>
      <c r="W75" s="202">
        <f t="shared" si="38"/>
        <v>7607</v>
      </c>
      <c r="X75" s="203">
        <f t="shared" si="44"/>
        <v>7607</v>
      </c>
      <c r="Y75" s="202">
        <v>0</v>
      </c>
      <c r="Z75" s="202">
        <v>155</v>
      </c>
      <c r="AA75" s="202"/>
      <c r="AB75" s="202">
        <f t="shared" si="39"/>
        <v>155</v>
      </c>
      <c r="AC75" s="202"/>
      <c r="AD75" s="202"/>
      <c r="AE75" s="202">
        <f t="shared" si="40"/>
        <v>7762</v>
      </c>
      <c r="AF75" s="202">
        <f t="shared" si="41"/>
        <v>238</v>
      </c>
      <c r="AG75" s="203">
        <v>238</v>
      </c>
      <c r="AH75" s="203"/>
      <c r="AI75" s="203"/>
      <c r="AJ75" s="202"/>
      <c r="AK75" s="147">
        <v>393</v>
      </c>
      <c r="AL75" s="147"/>
      <c r="AM75" s="171"/>
      <c r="AN75" s="147"/>
      <c r="AO75" s="147"/>
      <c r="AP75" s="148">
        <f>AJ75+AK75+AL75+AM75+AN75+AO75</f>
        <v>393</v>
      </c>
      <c r="AQ75" s="136"/>
      <c r="AR75" s="136"/>
      <c r="AS75" s="136"/>
      <c r="AT75" s="136"/>
      <c r="AU75" s="136"/>
      <c r="AV75" s="136"/>
      <c r="AW75" s="136"/>
      <c r="AX75" s="136"/>
      <c r="AY75" s="136"/>
      <c r="AZ75" s="136"/>
      <c r="BA75" s="136"/>
      <c r="BB75" s="136"/>
      <c r="BC75" s="123"/>
      <c r="BD75" s="123"/>
      <c r="BE75" s="123"/>
    </row>
    <row r="76" spans="1:57" ht="45" customHeight="1">
      <c r="A76" s="262" t="s">
        <v>335</v>
      </c>
      <c r="B76" s="233" t="s">
        <v>333</v>
      </c>
      <c r="C76" s="233"/>
      <c r="D76" s="233"/>
      <c r="E76" s="233"/>
      <c r="F76" s="233"/>
      <c r="G76" s="233"/>
      <c r="H76" s="201">
        <v>0</v>
      </c>
      <c r="I76" s="202"/>
      <c r="J76" s="202"/>
      <c r="K76" s="202"/>
      <c r="L76" s="202"/>
      <c r="M76" s="202"/>
      <c r="N76" s="202"/>
      <c r="O76" s="202"/>
      <c r="P76" s="202"/>
      <c r="Q76" s="202"/>
      <c r="R76" s="202"/>
      <c r="S76" s="202">
        <f t="shared" si="43"/>
        <v>0</v>
      </c>
      <c r="T76" s="202"/>
      <c r="U76" s="202"/>
      <c r="V76" s="202"/>
      <c r="W76" s="202">
        <f t="shared" si="38"/>
        <v>0</v>
      </c>
      <c r="X76" s="203">
        <f t="shared" si="44"/>
        <v>0</v>
      </c>
      <c r="Y76" s="202">
        <v>0</v>
      </c>
      <c r="Z76" s="202">
        <v>0</v>
      </c>
      <c r="AA76" s="202"/>
      <c r="AB76" s="202">
        <f t="shared" si="39"/>
        <v>0</v>
      </c>
      <c r="AC76" s="202"/>
      <c r="AD76" s="202"/>
      <c r="AE76" s="202">
        <f t="shared" si="40"/>
        <v>0</v>
      </c>
      <c r="AF76" s="202">
        <f t="shared" si="41"/>
        <v>0</v>
      </c>
      <c r="AG76" s="202"/>
      <c r="AH76" s="203"/>
      <c r="AI76" s="150"/>
      <c r="AJ76" s="147"/>
      <c r="AK76" s="172"/>
      <c r="AL76" s="172"/>
      <c r="AM76" s="172"/>
      <c r="AN76" s="172"/>
      <c r="AO76" s="172"/>
      <c r="AP76" s="148">
        <f t="shared" si="42"/>
        <v>0</v>
      </c>
    </row>
    <row r="77" spans="1:57" ht="45" customHeight="1">
      <c r="A77" s="237" t="s">
        <v>336</v>
      </c>
      <c r="B77" s="262" t="s">
        <v>334</v>
      </c>
      <c r="C77" s="263"/>
      <c r="D77" s="263"/>
      <c r="E77" s="263"/>
      <c r="F77" s="263"/>
      <c r="G77" s="263"/>
      <c r="H77" s="201">
        <v>0</v>
      </c>
      <c r="I77" s="202"/>
      <c r="J77" s="202"/>
      <c r="K77" s="202"/>
      <c r="L77" s="202"/>
      <c r="M77" s="202"/>
      <c r="N77" s="202"/>
      <c r="O77" s="202"/>
      <c r="P77" s="202"/>
      <c r="Q77" s="264"/>
      <c r="R77" s="202"/>
      <c r="S77" s="202">
        <f t="shared" si="43"/>
        <v>0</v>
      </c>
      <c r="T77" s="202"/>
      <c r="U77" s="202"/>
      <c r="V77" s="202"/>
      <c r="W77" s="202">
        <f t="shared" si="38"/>
        <v>0</v>
      </c>
      <c r="X77" s="203">
        <f t="shared" si="44"/>
        <v>0</v>
      </c>
      <c r="Y77" s="202">
        <v>0</v>
      </c>
      <c r="Z77" s="202">
        <v>0</v>
      </c>
      <c r="AA77" s="202"/>
      <c r="AB77" s="202">
        <f t="shared" si="39"/>
        <v>0</v>
      </c>
      <c r="AC77" s="202"/>
      <c r="AD77" s="202"/>
      <c r="AE77" s="202">
        <f t="shared" si="40"/>
        <v>0</v>
      </c>
      <c r="AF77" s="202">
        <f t="shared" si="41"/>
        <v>0</v>
      </c>
      <c r="AG77" s="202"/>
      <c r="AH77" s="203"/>
      <c r="AI77" s="173"/>
      <c r="AJ77" s="173"/>
      <c r="AK77" s="172"/>
      <c r="AL77" s="172"/>
      <c r="AM77" s="172"/>
      <c r="AN77" s="172"/>
      <c r="AO77" s="172"/>
      <c r="AP77" s="148">
        <f t="shared" si="42"/>
        <v>0</v>
      </c>
    </row>
    <row r="78" spans="1:57" ht="45" customHeight="1">
      <c r="A78" s="314" t="s">
        <v>126</v>
      </c>
      <c r="B78" s="314"/>
      <c r="C78" s="314"/>
      <c r="D78" s="314"/>
      <c r="E78" s="314"/>
      <c r="F78" s="314"/>
      <c r="G78" s="314"/>
      <c r="H78" s="174">
        <v>2144428.9075186327</v>
      </c>
      <c r="I78" s="174">
        <f t="shared" ref="I78:AP78" si="45">SUM(I49:I77)</f>
        <v>155196.45129465242</v>
      </c>
      <c r="J78" s="174">
        <f t="shared" si="45"/>
        <v>221515.40477644445</v>
      </c>
      <c r="K78" s="174">
        <f t="shared" si="45"/>
        <v>83657.103427585695</v>
      </c>
      <c r="L78" s="174">
        <f t="shared" si="45"/>
        <v>53685.200026250655</v>
      </c>
      <c r="M78" s="174">
        <f t="shared" si="45"/>
        <v>111729.74799369984</v>
      </c>
      <c r="N78" s="174">
        <f t="shared" si="45"/>
        <v>470587.45622398064</v>
      </c>
      <c r="O78" s="174">
        <f t="shared" si="45"/>
        <v>97960</v>
      </c>
      <c r="P78" s="174">
        <f t="shared" si="45"/>
        <v>179130</v>
      </c>
      <c r="Q78" s="174">
        <f t="shared" si="45"/>
        <v>126007</v>
      </c>
      <c r="R78" s="174">
        <f t="shared" si="45"/>
        <v>13946</v>
      </c>
      <c r="S78" s="174">
        <f t="shared" si="45"/>
        <v>139953</v>
      </c>
      <c r="T78" s="174">
        <f t="shared" si="45"/>
        <v>0</v>
      </c>
      <c r="U78" s="174">
        <f t="shared" si="45"/>
        <v>0</v>
      </c>
      <c r="V78" s="174">
        <f t="shared" si="45"/>
        <v>8274</v>
      </c>
      <c r="W78" s="174">
        <f>SUM(W49:W77)</f>
        <v>8274</v>
      </c>
      <c r="X78" s="174">
        <f>W78+S78+P78+O78</f>
        <v>425317</v>
      </c>
      <c r="Y78" s="174">
        <f t="shared" ref="Y78:AF78" si="46">SUM(Y49:Y77)</f>
        <v>44766</v>
      </c>
      <c r="Z78" s="174">
        <f t="shared" si="46"/>
        <v>2320</v>
      </c>
      <c r="AA78" s="174">
        <f t="shared" si="46"/>
        <v>1688.9574700544949</v>
      </c>
      <c r="AB78" s="174">
        <f t="shared" si="46"/>
        <v>48774.957470054498</v>
      </c>
      <c r="AC78" s="174">
        <f t="shared" si="46"/>
        <v>148184</v>
      </c>
      <c r="AD78" s="174">
        <f t="shared" si="46"/>
        <v>0</v>
      </c>
      <c r="AE78" s="174">
        <f t="shared" si="46"/>
        <v>1248059.8649886874</v>
      </c>
      <c r="AF78" s="174">
        <f t="shared" si="46"/>
        <v>896369.04252994549</v>
      </c>
      <c r="AG78" s="174">
        <f t="shared" si="45"/>
        <v>1046242</v>
      </c>
      <c r="AH78" s="174">
        <f t="shared" si="45"/>
        <v>1044960</v>
      </c>
      <c r="AI78" s="174">
        <f t="shared" si="45"/>
        <v>1040460</v>
      </c>
      <c r="AJ78" s="174">
        <f t="shared" si="45"/>
        <v>0</v>
      </c>
      <c r="AK78" s="174">
        <f t="shared" si="45"/>
        <v>509353</v>
      </c>
      <c r="AL78" s="174">
        <f t="shared" si="45"/>
        <v>134000</v>
      </c>
      <c r="AM78" s="174">
        <f t="shared" si="45"/>
        <v>134000</v>
      </c>
      <c r="AN78" s="174">
        <f t="shared" si="45"/>
        <v>134000</v>
      </c>
      <c r="AO78" s="174">
        <f t="shared" si="45"/>
        <v>134000</v>
      </c>
      <c r="AP78" s="174">
        <f t="shared" si="45"/>
        <v>1045353</v>
      </c>
    </row>
    <row r="79" spans="1:57" s="122" customFormat="1" ht="45" customHeight="1">
      <c r="A79" s="164">
        <v>3.2</v>
      </c>
      <c r="B79" s="312" t="s">
        <v>132</v>
      </c>
      <c r="C79" s="313"/>
      <c r="D79" s="313"/>
      <c r="E79" s="313"/>
      <c r="F79" s="313"/>
      <c r="G79" s="313"/>
      <c r="H79" s="313"/>
      <c r="I79" s="313"/>
      <c r="J79" s="313"/>
      <c r="K79" s="313"/>
      <c r="L79" s="313"/>
      <c r="M79" s="313"/>
      <c r="N79" s="313"/>
      <c r="O79" s="313"/>
      <c r="P79" s="313"/>
      <c r="Q79" s="313"/>
      <c r="R79" s="313"/>
      <c r="S79" s="313"/>
      <c r="T79" s="313"/>
      <c r="U79" s="313"/>
      <c r="V79" s="313"/>
      <c r="W79" s="313"/>
      <c r="X79" s="313"/>
      <c r="Y79" s="313"/>
      <c r="Z79" s="313"/>
      <c r="AA79" s="313"/>
      <c r="AB79" s="313"/>
      <c r="AC79" s="313"/>
      <c r="AD79" s="313"/>
      <c r="AE79" s="313"/>
      <c r="AF79" s="313"/>
      <c r="AG79" s="313"/>
      <c r="AH79" s="255"/>
      <c r="AI79" s="255"/>
      <c r="AJ79" s="255"/>
      <c r="AK79" s="255"/>
      <c r="AL79" s="255"/>
      <c r="AM79" s="255"/>
      <c r="AN79" s="255"/>
      <c r="AO79" s="255"/>
      <c r="AP79" s="255"/>
      <c r="AQ79" s="190"/>
      <c r="AR79" s="190"/>
      <c r="AS79" s="190"/>
      <c r="AT79" s="190"/>
      <c r="AU79" s="190"/>
      <c r="AV79" s="190"/>
      <c r="AW79" s="190"/>
      <c r="AX79" s="190"/>
      <c r="AY79" s="190"/>
      <c r="AZ79" s="190"/>
      <c r="BA79" s="190"/>
      <c r="BB79" s="190"/>
    </row>
    <row r="80" spans="1:57" ht="45" customHeight="1">
      <c r="A80" s="262" t="s">
        <v>324</v>
      </c>
      <c r="B80" s="262" t="s">
        <v>54</v>
      </c>
      <c r="C80" s="265" t="s">
        <v>292</v>
      </c>
      <c r="D80" s="263" t="s">
        <v>191</v>
      </c>
      <c r="E80" s="233" t="s">
        <v>152</v>
      </c>
      <c r="F80" s="233" t="s">
        <v>242</v>
      </c>
      <c r="G80" s="233" t="s">
        <v>243</v>
      </c>
      <c r="H80" s="201">
        <v>33729.583726673998</v>
      </c>
      <c r="I80" s="202">
        <v>8267.6967805252389</v>
      </c>
      <c r="J80" s="202">
        <v>4147.6665906398757</v>
      </c>
      <c r="K80" s="202">
        <v>720.0180004500113</v>
      </c>
      <c r="L80" s="202">
        <v>11964.299107477687</v>
      </c>
      <c r="M80" s="202">
        <v>8629.9032475811891</v>
      </c>
      <c r="N80" s="202">
        <f>SUM(J80:M80)</f>
        <v>25461.886946148763</v>
      </c>
      <c r="O80" s="203"/>
      <c r="P80" s="203"/>
      <c r="Q80" s="266"/>
      <c r="R80" s="202"/>
      <c r="S80" s="202">
        <f>Q80+R80</f>
        <v>0</v>
      </c>
      <c r="T80" s="202"/>
      <c r="U80" s="202"/>
      <c r="V80" s="202"/>
      <c r="W80" s="202">
        <f t="shared" ref="W80:W85" si="47">T80+U80+V80</f>
        <v>0</v>
      </c>
      <c r="X80" s="203">
        <f>W80+S80+P80+O80</f>
        <v>0</v>
      </c>
      <c r="Y80" s="202">
        <v>0</v>
      </c>
      <c r="Z80" s="202">
        <v>0</v>
      </c>
      <c r="AA80" s="202"/>
      <c r="AB80" s="202">
        <f t="shared" ref="AB80:AB85" si="48">Y80+Z80+AA80</f>
        <v>0</v>
      </c>
      <c r="AC80" s="202"/>
      <c r="AD80" s="202"/>
      <c r="AE80" s="202">
        <f t="shared" ref="AE80:AE85" si="49">I80+N80+X80+AB80+AC80+AD80</f>
        <v>33729.583726673998</v>
      </c>
      <c r="AF80" s="202">
        <f t="shared" ref="AF80:AF85" si="50">H80-(I80+N80+X80+AB80+AC80+AD80)</f>
        <v>0</v>
      </c>
      <c r="AG80" s="202"/>
      <c r="AH80" s="203"/>
      <c r="AI80" s="150"/>
      <c r="AJ80" s="161"/>
      <c r="AK80" s="147"/>
      <c r="AL80" s="147"/>
      <c r="AM80" s="147"/>
      <c r="AN80" s="147"/>
      <c r="AO80" s="147"/>
      <c r="AP80" s="148">
        <f>AJ80+AK80+AL80+AM80+AN80+AO80</f>
        <v>0</v>
      </c>
    </row>
    <row r="81" spans="1:54" ht="45" customHeight="1">
      <c r="A81" s="262" t="s">
        <v>325</v>
      </c>
      <c r="B81" s="233" t="s">
        <v>361</v>
      </c>
      <c r="C81" s="227" t="s">
        <v>362</v>
      </c>
      <c r="D81" s="263"/>
      <c r="E81" s="226" t="s">
        <v>197</v>
      </c>
      <c r="F81" s="233"/>
      <c r="G81" s="233"/>
      <c r="H81" s="201">
        <v>0</v>
      </c>
      <c r="I81" s="202"/>
      <c r="J81" s="202"/>
      <c r="K81" s="202"/>
      <c r="L81" s="202"/>
      <c r="M81" s="202"/>
      <c r="N81" s="202"/>
      <c r="O81" s="203"/>
      <c r="P81" s="203"/>
      <c r="Q81" s="266"/>
      <c r="R81" s="202"/>
      <c r="S81" s="202">
        <f t="shared" ref="S81:S85" si="51">Q81+R81</f>
        <v>0</v>
      </c>
      <c r="T81" s="202"/>
      <c r="U81" s="202"/>
      <c r="V81" s="202"/>
      <c r="W81" s="202">
        <f t="shared" si="47"/>
        <v>0</v>
      </c>
      <c r="X81" s="203">
        <f t="shared" ref="X81:X85" si="52">W81+S81+P81+O81</f>
        <v>0</v>
      </c>
      <c r="Y81" s="202">
        <v>0</v>
      </c>
      <c r="Z81" s="202">
        <v>0</v>
      </c>
      <c r="AA81" s="202"/>
      <c r="AB81" s="202">
        <f t="shared" si="48"/>
        <v>0</v>
      </c>
      <c r="AC81" s="202"/>
      <c r="AD81" s="202"/>
      <c r="AE81" s="202">
        <f t="shared" si="49"/>
        <v>0</v>
      </c>
      <c r="AF81" s="202">
        <f t="shared" si="50"/>
        <v>0</v>
      </c>
      <c r="AG81" s="202"/>
      <c r="AH81" s="203"/>
      <c r="AI81" s="150"/>
      <c r="AJ81" s="161"/>
      <c r="AK81" s="147"/>
      <c r="AL81" s="147"/>
      <c r="AM81" s="147"/>
      <c r="AN81" s="147"/>
      <c r="AO81" s="147"/>
      <c r="AP81" s="148">
        <f>AJ81+AK81+AL81+AM81+AN81+AO81</f>
        <v>0</v>
      </c>
    </row>
    <row r="82" spans="1:54" ht="45" customHeight="1">
      <c r="A82" s="262" t="s">
        <v>359</v>
      </c>
      <c r="B82" s="227" t="s">
        <v>337</v>
      </c>
      <c r="C82" s="265" t="s">
        <v>360</v>
      </c>
      <c r="D82" s="233" t="s">
        <v>215</v>
      </c>
      <c r="E82" s="226" t="s">
        <v>197</v>
      </c>
      <c r="F82" s="233"/>
      <c r="G82" s="233"/>
      <c r="H82" s="201">
        <v>0</v>
      </c>
      <c r="I82" s="202"/>
      <c r="J82" s="202"/>
      <c r="K82" s="202"/>
      <c r="L82" s="202"/>
      <c r="M82" s="202"/>
      <c r="N82" s="202">
        <f>SUM(J82:M82)</f>
        <v>0</v>
      </c>
      <c r="O82" s="203"/>
      <c r="P82" s="203"/>
      <c r="Q82" s="266"/>
      <c r="R82" s="202"/>
      <c r="S82" s="202">
        <f t="shared" si="51"/>
        <v>0</v>
      </c>
      <c r="T82" s="202"/>
      <c r="U82" s="202"/>
      <c r="V82" s="202"/>
      <c r="W82" s="202">
        <f t="shared" si="47"/>
        <v>0</v>
      </c>
      <c r="X82" s="203">
        <f t="shared" si="52"/>
        <v>0</v>
      </c>
      <c r="Y82" s="202">
        <v>0</v>
      </c>
      <c r="Z82" s="202">
        <v>0</v>
      </c>
      <c r="AA82" s="202"/>
      <c r="AB82" s="202">
        <f t="shared" si="48"/>
        <v>0</v>
      </c>
      <c r="AC82" s="202"/>
      <c r="AD82" s="202"/>
      <c r="AE82" s="202">
        <f t="shared" si="49"/>
        <v>0</v>
      </c>
      <c r="AF82" s="202">
        <f t="shared" si="50"/>
        <v>0</v>
      </c>
      <c r="AG82" s="202"/>
      <c r="AH82" s="203"/>
      <c r="AI82" s="150"/>
      <c r="AJ82" s="161"/>
      <c r="AK82" s="147"/>
      <c r="AL82" s="147"/>
      <c r="AM82" s="147"/>
      <c r="AN82" s="147"/>
      <c r="AO82" s="147"/>
      <c r="AP82" s="148">
        <f t="shared" ref="AP82:AP85" si="53">AJ82+AK82+AL82+AM82+AN82+AO82</f>
        <v>0</v>
      </c>
    </row>
    <row r="83" spans="1:54" ht="45" customHeight="1">
      <c r="A83" s="262" t="s">
        <v>5</v>
      </c>
      <c r="B83" s="233" t="s">
        <v>13</v>
      </c>
      <c r="C83" s="227" t="s">
        <v>55</v>
      </c>
      <c r="D83" s="233" t="s">
        <v>244</v>
      </c>
      <c r="E83" s="233" t="s">
        <v>187</v>
      </c>
      <c r="F83" s="233" t="s">
        <v>245</v>
      </c>
      <c r="G83" s="233" t="s">
        <v>246</v>
      </c>
      <c r="H83" s="201">
        <v>24584.736488412211</v>
      </c>
      <c r="I83" s="202">
        <v>0</v>
      </c>
      <c r="J83" s="202">
        <v>0</v>
      </c>
      <c r="K83" s="202">
        <v>0</v>
      </c>
      <c r="L83" s="202">
        <v>12702.736488412211</v>
      </c>
      <c r="M83" s="202">
        <v>0</v>
      </c>
      <c r="N83" s="202">
        <f>SUM(J83:M83)</f>
        <v>12702.736488412211</v>
      </c>
      <c r="O83" s="203"/>
      <c r="P83" s="202">
        <f>567</f>
        <v>567</v>
      </c>
      <c r="Q83" s="267"/>
      <c r="R83" s="202">
        <v>11046</v>
      </c>
      <c r="S83" s="202">
        <f t="shared" si="51"/>
        <v>11046</v>
      </c>
      <c r="T83" s="202"/>
      <c r="U83" s="202"/>
      <c r="V83" s="202"/>
      <c r="W83" s="202">
        <f t="shared" si="47"/>
        <v>0</v>
      </c>
      <c r="X83" s="203">
        <f t="shared" si="52"/>
        <v>11613</v>
      </c>
      <c r="Y83" s="202">
        <v>0</v>
      </c>
      <c r="Z83" s="202">
        <v>0</v>
      </c>
      <c r="AA83" s="202"/>
      <c r="AB83" s="202">
        <f t="shared" si="48"/>
        <v>0</v>
      </c>
      <c r="AC83" s="202"/>
      <c r="AD83" s="202"/>
      <c r="AE83" s="202">
        <f t="shared" si="49"/>
        <v>24315.736488412211</v>
      </c>
      <c r="AF83" s="202">
        <f t="shared" si="50"/>
        <v>269</v>
      </c>
      <c r="AG83" s="203">
        <f>1284-1000-15</f>
        <v>269</v>
      </c>
      <c r="AH83" s="180">
        <v>269</v>
      </c>
      <c r="AI83" s="150"/>
      <c r="AJ83" s="149"/>
      <c r="AK83" s="147">
        <v>269</v>
      </c>
      <c r="AL83" s="147"/>
      <c r="AM83" s="147"/>
      <c r="AN83" s="147"/>
      <c r="AO83" s="147"/>
      <c r="AP83" s="148">
        <f t="shared" si="53"/>
        <v>269</v>
      </c>
    </row>
    <row r="84" spans="1:54" ht="45" customHeight="1">
      <c r="A84" s="262" t="s">
        <v>101</v>
      </c>
      <c r="B84" s="233" t="s">
        <v>312</v>
      </c>
      <c r="C84" s="233" t="s">
        <v>56</v>
      </c>
      <c r="D84" s="233" t="s">
        <v>244</v>
      </c>
      <c r="E84" s="233" t="s">
        <v>187</v>
      </c>
      <c r="F84" s="233" t="s">
        <v>247</v>
      </c>
      <c r="G84" s="233" t="s">
        <v>248</v>
      </c>
      <c r="H84" s="201">
        <v>13380</v>
      </c>
      <c r="I84" s="202">
        <v>0</v>
      </c>
      <c r="J84" s="202">
        <v>0</v>
      </c>
      <c r="K84" s="202">
        <v>0</v>
      </c>
      <c r="L84" s="202">
        <v>0</v>
      </c>
      <c r="M84" s="202">
        <v>0</v>
      </c>
      <c r="N84" s="202">
        <f>SUM(J84:M84)</f>
        <v>0</v>
      </c>
      <c r="O84" s="203"/>
      <c r="P84" s="203"/>
      <c r="Q84" s="202">
        <f>12256</f>
        <v>12256</v>
      </c>
      <c r="R84" s="202">
        <v>1124</v>
      </c>
      <c r="S84" s="202">
        <f t="shared" si="51"/>
        <v>13380</v>
      </c>
      <c r="T84" s="202"/>
      <c r="U84" s="202"/>
      <c r="V84" s="202"/>
      <c r="W84" s="202">
        <f t="shared" si="47"/>
        <v>0</v>
      </c>
      <c r="X84" s="203">
        <f t="shared" si="52"/>
        <v>13380</v>
      </c>
      <c r="Y84" s="202">
        <v>0</v>
      </c>
      <c r="Z84" s="202">
        <v>0</v>
      </c>
      <c r="AA84" s="202"/>
      <c r="AB84" s="202">
        <f t="shared" si="48"/>
        <v>0</v>
      </c>
      <c r="AC84" s="202"/>
      <c r="AD84" s="202"/>
      <c r="AE84" s="202">
        <f t="shared" si="49"/>
        <v>13380</v>
      </c>
      <c r="AF84" s="202">
        <f t="shared" si="50"/>
        <v>0</v>
      </c>
      <c r="AG84" s="202"/>
      <c r="AH84" s="203"/>
      <c r="AI84" s="150"/>
      <c r="AJ84" s="150"/>
      <c r="AK84" s="147"/>
      <c r="AL84" s="147"/>
      <c r="AM84" s="147"/>
      <c r="AN84" s="147"/>
      <c r="AO84" s="147"/>
      <c r="AP84" s="148">
        <f t="shared" si="53"/>
        <v>0</v>
      </c>
    </row>
    <row r="85" spans="1:54" ht="68.25" customHeight="1">
      <c r="A85" s="237" t="s">
        <v>102</v>
      </c>
      <c r="B85" s="233" t="s">
        <v>285</v>
      </c>
      <c r="C85" s="233" t="s">
        <v>8</v>
      </c>
      <c r="D85" s="233" t="s">
        <v>215</v>
      </c>
      <c r="E85" s="233" t="s">
        <v>249</v>
      </c>
      <c r="F85" s="233" t="s">
        <v>250</v>
      </c>
      <c r="G85" s="233" t="s">
        <v>251</v>
      </c>
      <c r="H85" s="201">
        <v>30520.897879857293</v>
      </c>
      <c r="I85" s="202">
        <v>0</v>
      </c>
      <c r="J85" s="202">
        <v>5969.7164235273276</v>
      </c>
      <c r="K85" s="202">
        <v>0</v>
      </c>
      <c r="L85" s="202">
        <v>9261.1814563299649</v>
      </c>
      <c r="M85" s="202">
        <v>0</v>
      </c>
      <c r="N85" s="202">
        <f>SUM(J85:M85)</f>
        <v>15230.897879857293</v>
      </c>
      <c r="O85" s="203"/>
      <c r="P85" s="203"/>
      <c r="Q85" s="202"/>
      <c r="R85" s="202">
        <v>15290</v>
      </c>
      <c r="S85" s="202">
        <f t="shared" si="51"/>
        <v>15290</v>
      </c>
      <c r="T85" s="202"/>
      <c r="U85" s="202"/>
      <c r="V85" s="202"/>
      <c r="W85" s="202">
        <f t="shared" si="47"/>
        <v>0</v>
      </c>
      <c r="X85" s="203">
        <f t="shared" si="52"/>
        <v>15290</v>
      </c>
      <c r="Y85" s="202">
        <v>0</v>
      </c>
      <c r="Z85" s="202">
        <v>0</v>
      </c>
      <c r="AA85" s="202"/>
      <c r="AB85" s="202">
        <f t="shared" si="48"/>
        <v>0</v>
      </c>
      <c r="AC85" s="202"/>
      <c r="AD85" s="202"/>
      <c r="AE85" s="202">
        <f t="shared" si="49"/>
        <v>30520.897879857293</v>
      </c>
      <c r="AF85" s="202">
        <f t="shared" si="50"/>
        <v>0</v>
      </c>
      <c r="AG85" s="202"/>
      <c r="AH85" s="203"/>
      <c r="AI85" s="150"/>
      <c r="AJ85" s="150"/>
      <c r="AK85" s="147"/>
      <c r="AL85" s="147"/>
      <c r="AM85" s="147"/>
      <c r="AN85" s="147"/>
      <c r="AO85" s="147"/>
      <c r="AP85" s="148">
        <f t="shared" si="53"/>
        <v>0</v>
      </c>
    </row>
    <row r="86" spans="1:54" ht="45" customHeight="1">
      <c r="A86" s="309" t="s">
        <v>278</v>
      </c>
      <c r="B86" s="309"/>
      <c r="C86" s="309"/>
      <c r="D86" s="309"/>
      <c r="E86" s="309"/>
      <c r="F86" s="309"/>
      <c r="G86" s="309"/>
      <c r="H86" s="146">
        <v>102215.2180949435</v>
      </c>
      <c r="I86" s="146">
        <f t="shared" ref="I86:AP86" si="54">SUM(I80:I85)</f>
        <v>8267.6967805252389</v>
      </c>
      <c r="J86" s="146">
        <f t="shared" si="54"/>
        <v>10117.383014167204</v>
      </c>
      <c r="K86" s="146">
        <f t="shared" si="54"/>
        <v>720.0180004500113</v>
      </c>
      <c r="L86" s="146">
        <f t="shared" si="54"/>
        <v>33928.217052219865</v>
      </c>
      <c r="M86" s="146">
        <f t="shared" si="54"/>
        <v>8629.9032475811891</v>
      </c>
      <c r="N86" s="146">
        <f t="shared" si="54"/>
        <v>53395.521314418264</v>
      </c>
      <c r="O86" s="146">
        <f t="shared" si="54"/>
        <v>0</v>
      </c>
      <c r="P86" s="146">
        <f t="shared" si="54"/>
        <v>567</v>
      </c>
      <c r="Q86" s="146">
        <f t="shared" si="54"/>
        <v>12256</v>
      </c>
      <c r="R86" s="146">
        <f t="shared" si="54"/>
        <v>27460</v>
      </c>
      <c r="S86" s="146">
        <f t="shared" si="54"/>
        <v>39716</v>
      </c>
      <c r="T86" s="146">
        <f t="shared" si="54"/>
        <v>0</v>
      </c>
      <c r="U86" s="146">
        <f t="shared" si="54"/>
        <v>0</v>
      </c>
      <c r="V86" s="146">
        <f t="shared" si="54"/>
        <v>0</v>
      </c>
      <c r="W86" s="146">
        <f t="shared" si="54"/>
        <v>0</v>
      </c>
      <c r="X86" s="146">
        <f>W86+S86+P86+O86</f>
        <v>40283</v>
      </c>
      <c r="Y86" s="146">
        <f t="shared" si="54"/>
        <v>0</v>
      </c>
      <c r="Z86" s="146">
        <f t="shared" si="54"/>
        <v>0</v>
      </c>
      <c r="AA86" s="146">
        <f t="shared" ref="AA86:AF86" si="55">SUM(AA80:AA85)</f>
        <v>0</v>
      </c>
      <c r="AB86" s="146">
        <f t="shared" si="55"/>
        <v>0</v>
      </c>
      <c r="AC86" s="146">
        <f t="shared" si="55"/>
        <v>0</v>
      </c>
      <c r="AD86" s="146">
        <f t="shared" si="55"/>
        <v>0</v>
      </c>
      <c r="AE86" s="146">
        <f t="shared" si="55"/>
        <v>101946.2180949435</v>
      </c>
      <c r="AF86" s="146">
        <f t="shared" si="55"/>
        <v>269</v>
      </c>
      <c r="AG86" s="146">
        <f t="shared" si="54"/>
        <v>269</v>
      </c>
      <c r="AH86" s="146">
        <f t="shared" si="54"/>
        <v>269</v>
      </c>
      <c r="AI86" s="146">
        <f t="shared" si="54"/>
        <v>0</v>
      </c>
      <c r="AJ86" s="146">
        <f t="shared" si="54"/>
        <v>0</v>
      </c>
      <c r="AK86" s="146">
        <f t="shared" si="54"/>
        <v>269</v>
      </c>
      <c r="AL86" s="146">
        <f t="shared" si="54"/>
        <v>0</v>
      </c>
      <c r="AM86" s="146">
        <f t="shared" si="54"/>
        <v>0</v>
      </c>
      <c r="AN86" s="146">
        <f t="shared" si="54"/>
        <v>0</v>
      </c>
      <c r="AO86" s="146">
        <f t="shared" si="54"/>
        <v>0</v>
      </c>
      <c r="AP86" s="146">
        <f t="shared" si="54"/>
        <v>269</v>
      </c>
    </row>
    <row r="87" spans="1:54" s="130" customFormat="1" ht="45" customHeight="1">
      <c r="A87" s="305" t="s">
        <v>100</v>
      </c>
      <c r="B87" s="305"/>
      <c r="C87" s="305"/>
      <c r="D87" s="305"/>
      <c r="E87" s="305" t="s">
        <v>100</v>
      </c>
      <c r="F87" s="305"/>
      <c r="G87" s="305"/>
      <c r="H87" s="175">
        <v>2246644.1256135763</v>
      </c>
      <c r="I87" s="175">
        <f t="shared" ref="I87:AP87" si="56">I78+I86</f>
        <v>163464.14807517765</v>
      </c>
      <c r="J87" s="175">
        <f t="shared" si="56"/>
        <v>231632.78779061165</v>
      </c>
      <c r="K87" s="175">
        <f t="shared" si="56"/>
        <v>84377.121428035709</v>
      </c>
      <c r="L87" s="175">
        <f t="shared" si="56"/>
        <v>87613.41707847052</v>
      </c>
      <c r="M87" s="175">
        <f t="shared" si="56"/>
        <v>120359.65124128103</v>
      </c>
      <c r="N87" s="175">
        <f t="shared" si="56"/>
        <v>523982.97753839893</v>
      </c>
      <c r="O87" s="175">
        <f t="shared" si="56"/>
        <v>97960</v>
      </c>
      <c r="P87" s="175">
        <f t="shared" si="56"/>
        <v>179697</v>
      </c>
      <c r="Q87" s="175">
        <f t="shared" si="56"/>
        <v>138263</v>
      </c>
      <c r="R87" s="175">
        <f t="shared" si="56"/>
        <v>41406</v>
      </c>
      <c r="S87" s="175">
        <f t="shared" si="56"/>
        <v>179669</v>
      </c>
      <c r="T87" s="175">
        <f t="shared" si="56"/>
        <v>0</v>
      </c>
      <c r="U87" s="175">
        <f t="shared" si="56"/>
        <v>0</v>
      </c>
      <c r="V87" s="175">
        <f t="shared" si="56"/>
        <v>8274</v>
      </c>
      <c r="W87" s="175">
        <f t="shared" ref="W87:AF87" si="57">W78+W86</f>
        <v>8274</v>
      </c>
      <c r="X87" s="175">
        <f t="shared" si="57"/>
        <v>465600</v>
      </c>
      <c r="Y87" s="175">
        <f t="shared" si="57"/>
        <v>44766</v>
      </c>
      <c r="Z87" s="175">
        <f t="shared" si="57"/>
        <v>2320</v>
      </c>
      <c r="AA87" s="175">
        <f t="shared" si="57"/>
        <v>1688.9574700544949</v>
      </c>
      <c r="AB87" s="175">
        <f t="shared" si="57"/>
        <v>48774.957470054498</v>
      </c>
      <c r="AC87" s="175">
        <f t="shared" si="57"/>
        <v>148184</v>
      </c>
      <c r="AD87" s="175">
        <f t="shared" si="57"/>
        <v>0</v>
      </c>
      <c r="AE87" s="175">
        <f t="shared" si="57"/>
        <v>1350006.083083631</v>
      </c>
      <c r="AF87" s="175">
        <f t="shared" si="57"/>
        <v>896638.04252994549</v>
      </c>
      <c r="AG87" s="175">
        <f t="shared" si="56"/>
        <v>1046511</v>
      </c>
      <c r="AH87" s="175">
        <f t="shared" si="56"/>
        <v>1045229</v>
      </c>
      <c r="AI87" s="175">
        <f t="shared" si="56"/>
        <v>1040460</v>
      </c>
      <c r="AJ87" s="175">
        <f t="shared" si="56"/>
        <v>0</v>
      </c>
      <c r="AK87" s="175">
        <f t="shared" si="56"/>
        <v>509622</v>
      </c>
      <c r="AL87" s="175">
        <f t="shared" si="56"/>
        <v>134000</v>
      </c>
      <c r="AM87" s="175">
        <f t="shared" si="56"/>
        <v>134000</v>
      </c>
      <c r="AN87" s="175">
        <f t="shared" si="56"/>
        <v>134000</v>
      </c>
      <c r="AO87" s="175">
        <f t="shared" si="56"/>
        <v>134000</v>
      </c>
      <c r="AP87" s="175">
        <f t="shared" si="56"/>
        <v>1045622</v>
      </c>
      <c r="AQ87" s="272"/>
      <c r="AR87" s="272"/>
      <c r="AS87" s="272"/>
      <c r="AT87" s="272"/>
      <c r="AU87" s="272"/>
      <c r="AV87" s="272"/>
      <c r="AW87" s="272"/>
      <c r="AX87" s="272"/>
      <c r="AY87" s="272"/>
      <c r="AZ87" s="272"/>
      <c r="BA87" s="272"/>
      <c r="BB87" s="272"/>
    </row>
    <row r="88" spans="1:54" s="131" customFormat="1" ht="45" customHeight="1">
      <c r="A88" s="311" t="s">
        <v>127</v>
      </c>
      <c r="B88" s="311"/>
      <c r="C88" s="311"/>
      <c r="D88" s="311"/>
      <c r="E88" s="311" t="s">
        <v>252</v>
      </c>
      <c r="F88" s="311"/>
      <c r="G88" s="311"/>
      <c r="H88" s="188">
        <v>3500000.3961762721</v>
      </c>
      <c r="I88" s="188">
        <f t="shared" ref="I88:AP88" si="58">I17+I46+I87</f>
        <v>253964.54213062377</v>
      </c>
      <c r="J88" s="188">
        <f t="shared" si="58"/>
        <v>384271.13982035569</v>
      </c>
      <c r="K88" s="188">
        <f t="shared" si="58"/>
        <v>108560.07852696319</v>
      </c>
      <c r="L88" s="188">
        <f t="shared" si="58"/>
        <v>258775.25520106708</v>
      </c>
      <c r="M88" s="188">
        <f t="shared" si="58"/>
        <v>160918.89049726242</v>
      </c>
      <c r="N88" s="188">
        <f t="shared" si="58"/>
        <v>912525.36404564837</v>
      </c>
      <c r="O88" s="188">
        <f t="shared" si="58"/>
        <v>214854</v>
      </c>
      <c r="P88" s="188">
        <f t="shared" si="58"/>
        <v>247321</v>
      </c>
      <c r="Q88" s="188">
        <f t="shared" si="58"/>
        <v>195724.43</v>
      </c>
      <c r="R88" s="188">
        <f t="shared" si="58"/>
        <v>141811</v>
      </c>
      <c r="S88" s="188">
        <f t="shared" si="58"/>
        <v>337535.43</v>
      </c>
      <c r="T88" s="188">
        <f t="shared" si="58"/>
        <v>4483</v>
      </c>
      <c r="U88" s="188">
        <f t="shared" si="58"/>
        <v>22226</v>
      </c>
      <c r="V88" s="188">
        <f t="shared" si="58"/>
        <v>9264</v>
      </c>
      <c r="W88" s="188">
        <f t="shared" si="58"/>
        <v>35973</v>
      </c>
      <c r="X88" s="188">
        <f>X17+X46+X87</f>
        <v>835683.42999999993</v>
      </c>
      <c r="Y88" s="188">
        <f t="shared" si="58"/>
        <v>86662</v>
      </c>
      <c r="Z88" s="188">
        <f t="shared" si="58"/>
        <v>20639.27</v>
      </c>
      <c r="AA88" s="188">
        <f t="shared" si="58"/>
        <v>24800.790727885629</v>
      </c>
      <c r="AB88" s="188">
        <f t="shared" si="58"/>
        <v>132102.06072788563</v>
      </c>
      <c r="AC88" s="188">
        <f t="shared" si="58"/>
        <v>177578.33213196008</v>
      </c>
      <c r="AD88" s="188">
        <f t="shared" si="58"/>
        <v>415.57299508347438</v>
      </c>
      <c r="AE88" s="188">
        <f t="shared" si="58"/>
        <v>2312269.3020312013</v>
      </c>
      <c r="AF88" s="188">
        <f t="shared" si="58"/>
        <v>1187731.0941450708</v>
      </c>
      <c r="AG88" s="188">
        <f t="shared" si="58"/>
        <v>1390533</v>
      </c>
      <c r="AH88" s="176">
        <f t="shared" si="58"/>
        <v>1390397</v>
      </c>
      <c r="AI88" s="176">
        <f t="shared" si="58"/>
        <v>1382628</v>
      </c>
      <c r="AJ88" s="176">
        <f t="shared" si="58"/>
        <v>0</v>
      </c>
      <c r="AK88" s="176">
        <f t="shared" si="58"/>
        <v>587455</v>
      </c>
      <c r="AL88" s="176">
        <f t="shared" si="58"/>
        <v>224235</v>
      </c>
      <c r="AM88" s="176">
        <f t="shared" si="58"/>
        <v>222349</v>
      </c>
      <c r="AN88" s="176">
        <f t="shared" si="58"/>
        <v>157350</v>
      </c>
      <c r="AO88" s="176">
        <f t="shared" si="58"/>
        <v>199559</v>
      </c>
      <c r="AP88" s="176">
        <f t="shared" si="58"/>
        <v>1390948</v>
      </c>
      <c r="AQ88" s="273"/>
      <c r="AR88" s="189"/>
      <c r="AS88" s="189"/>
      <c r="AT88" s="189"/>
      <c r="AU88" s="189"/>
      <c r="AV88" s="189"/>
      <c r="AW88" s="189"/>
      <c r="AX88" s="189"/>
      <c r="AY88" s="189"/>
      <c r="AZ88" s="189"/>
      <c r="BA88" s="189"/>
      <c r="BB88" s="189"/>
    </row>
    <row r="89" spans="1:54" ht="45" customHeight="1">
      <c r="R89" s="123"/>
      <c r="S89" s="123"/>
      <c r="T89" s="123"/>
      <c r="U89" s="123"/>
      <c r="V89" s="131"/>
      <c r="W89" s="123"/>
      <c r="X89" s="123"/>
      <c r="Y89" s="123"/>
      <c r="Z89" s="123"/>
      <c r="AA89" s="131"/>
      <c r="AB89" s="131"/>
      <c r="AC89" s="131"/>
      <c r="AD89" s="131"/>
      <c r="AE89" s="131"/>
      <c r="AF89" s="131"/>
      <c r="AG89" s="123"/>
      <c r="AH89" s="123"/>
      <c r="AI89" s="123"/>
    </row>
    <row r="90" spans="1:54" ht="45" customHeight="1">
      <c r="B90" s="186"/>
      <c r="H90" s="131"/>
      <c r="N90" s="123"/>
      <c r="R90" s="123"/>
      <c r="S90" s="123"/>
      <c r="T90" s="123"/>
      <c r="U90" s="123"/>
      <c r="V90" s="123"/>
      <c r="W90" s="123"/>
      <c r="X90" s="123"/>
      <c r="Y90" s="131"/>
      <c r="Z90" s="131"/>
      <c r="AA90" s="131"/>
      <c r="AB90" s="131"/>
      <c r="AC90" s="131"/>
      <c r="AD90" s="131"/>
      <c r="AE90" s="131"/>
      <c r="AF90" s="123"/>
      <c r="AG90" s="123"/>
      <c r="AH90" s="123"/>
      <c r="AI90" s="123"/>
      <c r="AK90" s="123"/>
      <c r="AL90" s="123"/>
      <c r="AM90" s="123"/>
      <c r="AN90" s="123"/>
      <c r="AO90" s="123"/>
    </row>
    <row r="91" spans="1:54" ht="45" customHeight="1">
      <c r="B91" s="186"/>
      <c r="H91" s="131"/>
      <c r="N91" s="123"/>
      <c r="R91" s="123"/>
      <c r="S91" s="131">
        <f>S88+W88+AB88+AC88+AD88</f>
        <v>683604.39585492923</v>
      </c>
      <c r="T91" s="123"/>
      <c r="U91" s="123"/>
      <c r="V91" s="123"/>
      <c r="W91" s="123"/>
      <c r="X91" s="123"/>
      <c r="Y91" s="123"/>
      <c r="Z91" s="123"/>
      <c r="AA91" s="131"/>
      <c r="AB91" s="131"/>
      <c r="AC91" s="131"/>
      <c r="AD91" s="131"/>
      <c r="AE91" s="131"/>
      <c r="AF91" s="131"/>
      <c r="AG91" s="131"/>
      <c r="AH91" s="123"/>
      <c r="AI91" s="123"/>
      <c r="AK91" s="123"/>
      <c r="AL91" s="123"/>
      <c r="AM91" s="123"/>
      <c r="AN91" s="123"/>
      <c r="AO91" s="123"/>
    </row>
    <row r="92" spans="1:54" ht="45" customHeight="1">
      <c r="B92" s="186"/>
      <c r="H92" s="131"/>
      <c r="N92" s="123"/>
      <c r="R92" s="123"/>
      <c r="S92" s="123"/>
      <c r="T92" s="123"/>
      <c r="U92" s="123"/>
      <c r="V92" s="123"/>
      <c r="W92" s="123"/>
      <c r="X92" s="123"/>
      <c r="Y92" s="123"/>
      <c r="Z92" s="123"/>
      <c r="AA92" s="131"/>
      <c r="AB92" s="123"/>
      <c r="AC92" s="131"/>
      <c r="AD92" s="131"/>
      <c r="AE92" s="123"/>
      <c r="AF92" s="123"/>
      <c r="AG92" s="123"/>
      <c r="AH92" s="123"/>
      <c r="AI92" s="123"/>
      <c r="AK92" s="123"/>
      <c r="AL92" s="123"/>
      <c r="AM92" s="123"/>
      <c r="AN92" s="123"/>
      <c r="AO92" s="123"/>
    </row>
    <row r="93" spans="1:54" ht="45" customHeight="1">
      <c r="B93" s="186"/>
      <c r="H93" s="131"/>
      <c r="N93" s="123"/>
      <c r="R93" s="123"/>
      <c r="S93" s="123"/>
      <c r="T93" s="123"/>
      <c r="U93" s="123"/>
      <c r="V93" s="123"/>
      <c r="W93" s="123"/>
      <c r="X93" s="123"/>
      <c r="Y93" s="123"/>
      <c r="Z93" s="123"/>
      <c r="AA93" s="131"/>
      <c r="AB93" s="123"/>
      <c r="AC93" s="123"/>
      <c r="AD93" s="123"/>
      <c r="AE93" s="123"/>
      <c r="AF93" s="123"/>
      <c r="AG93" s="123"/>
      <c r="AH93" s="123"/>
      <c r="AI93" s="123"/>
      <c r="AK93" s="123"/>
      <c r="AL93" s="123"/>
      <c r="AM93" s="123"/>
      <c r="AN93" s="123"/>
      <c r="AO93" s="123"/>
    </row>
    <row r="94" spans="1:54" ht="45" customHeight="1">
      <c r="B94" s="186"/>
      <c r="H94" s="131"/>
      <c r="N94" s="123"/>
      <c r="R94" s="123"/>
      <c r="S94" s="123"/>
      <c r="T94" s="123"/>
      <c r="U94" s="123"/>
      <c r="V94" s="123"/>
      <c r="W94" s="123"/>
      <c r="X94" s="123"/>
      <c r="Y94" s="123"/>
      <c r="Z94" s="123"/>
      <c r="AA94" s="123"/>
      <c r="AB94" s="123"/>
      <c r="AC94" s="123"/>
      <c r="AD94" s="123"/>
      <c r="AE94" s="123"/>
      <c r="AF94" s="123"/>
      <c r="AG94" s="123"/>
      <c r="AH94" s="123"/>
      <c r="AI94" s="123"/>
      <c r="AK94" s="123"/>
      <c r="AL94" s="123"/>
      <c r="AM94" s="123"/>
      <c r="AN94" s="123"/>
      <c r="AO94" s="123"/>
    </row>
    <row r="95" spans="1:54" ht="45" customHeight="1">
      <c r="N95" s="123"/>
      <c r="R95" s="123"/>
      <c r="S95" s="123"/>
      <c r="T95" s="123"/>
      <c r="U95" s="123"/>
      <c r="V95" s="123"/>
      <c r="W95" s="123"/>
      <c r="X95" s="123"/>
      <c r="Y95" s="123"/>
      <c r="Z95" s="123"/>
      <c r="AA95" s="123"/>
      <c r="AB95" s="123"/>
      <c r="AC95" s="123"/>
      <c r="AD95" s="123"/>
      <c r="AE95" s="123"/>
      <c r="AF95" s="123"/>
      <c r="AG95" s="123"/>
      <c r="AH95" s="123"/>
      <c r="AI95" s="123"/>
      <c r="AK95" s="123"/>
      <c r="AL95" s="123"/>
      <c r="AM95" s="123"/>
      <c r="AN95" s="123"/>
      <c r="AO95" s="123"/>
    </row>
    <row r="96" spans="1:54" ht="45" customHeight="1">
      <c r="N96" s="123"/>
      <c r="R96" s="123"/>
      <c r="S96" s="123"/>
      <c r="T96" s="123"/>
      <c r="U96" s="123"/>
      <c r="V96" s="123"/>
      <c r="W96" s="123"/>
      <c r="X96" s="123"/>
      <c r="Y96" s="123"/>
      <c r="Z96" s="123"/>
      <c r="AA96" s="123"/>
      <c r="AB96" s="123"/>
      <c r="AC96" s="123"/>
      <c r="AD96" s="123"/>
      <c r="AE96" s="123"/>
      <c r="AF96" s="123"/>
      <c r="AG96" s="123"/>
      <c r="AH96" s="123"/>
      <c r="AI96" s="123"/>
      <c r="AK96" s="123"/>
      <c r="AL96" s="123"/>
      <c r="AM96" s="123"/>
      <c r="AN96" s="123"/>
      <c r="AO96" s="123"/>
    </row>
    <row r="97" spans="14:41" ht="45" customHeight="1">
      <c r="N97" s="123"/>
      <c r="R97" s="123"/>
      <c r="S97" s="123"/>
      <c r="T97" s="123"/>
      <c r="U97" s="123"/>
      <c r="V97" s="123"/>
      <c r="W97" s="123"/>
      <c r="X97" s="123"/>
      <c r="Y97" s="123"/>
      <c r="Z97" s="123"/>
      <c r="AA97" s="131"/>
      <c r="AB97" s="123"/>
      <c r="AC97" s="123"/>
      <c r="AD97" s="123"/>
      <c r="AE97" s="123"/>
      <c r="AF97" s="123"/>
      <c r="AG97" s="123"/>
      <c r="AH97" s="123"/>
      <c r="AI97" s="123"/>
      <c r="AK97" s="123"/>
      <c r="AL97" s="123"/>
      <c r="AM97" s="123"/>
      <c r="AN97" s="123"/>
      <c r="AO97" s="123"/>
    </row>
    <row r="98" spans="14:41" ht="45" customHeight="1">
      <c r="N98" s="123"/>
      <c r="R98" s="123"/>
      <c r="S98" s="123"/>
      <c r="T98" s="123"/>
      <c r="U98" s="123"/>
      <c r="V98" s="123"/>
      <c r="W98" s="123"/>
      <c r="X98" s="123"/>
      <c r="Y98" s="123"/>
      <c r="Z98" s="123"/>
      <c r="AA98" s="123"/>
      <c r="AB98" s="123"/>
      <c r="AC98" s="123"/>
      <c r="AD98" s="123"/>
      <c r="AE98" s="123"/>
      <c r="AF98" s="123"/>
      <c r="AG98" s="123"/>
      <c r="AH98" s="123"/>
      <c r="AI98" s="123"/>
      <c r="AK98" s="123"/>
      <c r="AL98" s="123"/>
      <c r="AM98" s="123"/>
      <c r="AN98" s="123"/>
      <c r="AO98" s="123"/>
    </row>
    <row r="99" spans="14:41" ht="45" customHeight="1">
      <c r="N99" s="123"/>
      <c r="R99" s="123"/>
      <c r="S99" s="123"/>
      <c r="T99" s="123"/>
      <c r="U99" s="123"/>
      <c r="V99" s="123"/>
      <c r="W99" s="123"/>
      <c r="X99" s="123"/>
      <c r="Y99" s="123"/>
      <c r="Z99" s="123"/>
      <c r="AA99" s="123"/>
      <c r="AB99" s="123"/>
      <c r="AC99" s="123"/>
      <c r="AD99" s="123"/>
      <c r="AE99" s="123"/>
      <c r="AF99" s="123"/>
      <c r="AG99" s="123"/>
      <c r="AH99" s="123"/>
      <c r="AI99" s="123"/>
      <c r="AK99" s="123"/>
      <c r="AL99" s="123"/>
      <c r="AM99" s="123"/>
      <c r="AN99" s="123"/>
      <c r="AO99" s="123"/>
    </row>
    <row r="100" spans="14:41" ht="45" customHeight="1">
      <c r="N100" s="123"/>
      <c r="R100" s="123"/>
      <c r="S100" s="123"/>
      <c r="T100" s="123"/>
      <c r="U100" s="123"/>
      <c r="V100" s="123"/>
      <c r="W100" s="123"/>
      <c r="X100" s="123"/>
      <c r="Y100" s="123"/>
      <c r="Z100" s="123"/>
      <c r="AA100" s="123"/>
      <c r="AB100" s="123"/>
      <c r="AC100" s="123"/>
      <c r="AD100" s="123"/>
      <c r="AE100" s="123"/>
      <c r="AF100" s="123"/>
      <c r="AG100" s="123"/>
      <c r="AH100" s="123"/>
      <c r="AI100" s="123"/>
      <c r="AK100" s="123"/>
      <c r="AL100" s="123"/>
      <c r="AM100" s="123"/>
      <c r="AN100" s="123"/>
      <c r="AO100" s="123"/>
    </row>
    <row r="101" spans="14:41" ht="45" customHeight="1">
      <c r="N101" s="123"/>
      <c r="R101" s="123"/>
      <c r="S101" s="123"/>
      <c r="T101" s="123"/>
      <c r="U101" s="123"/>
      <c r="V101" s="123"/>
      <c r="W101" s="123"/>
      <c r="X101" s="123"/>
      <c r="Y101" s="123"/>
      <c r="Z101" s="123"/>
      <c r="AA101" s="123"/>
      <c r="AB101" s="123"/>
      <c r="AC101" s="123"/>
      <c r="AD101" s="123"/>
      <c r="AE101" s="123"/>
      <c r="AF101" s="123"/>
      <c r="AG101" s="123"/>
      <c r="AH101" s="123"/>
      <c r="AI101" s="123"/>
      <c r="AK101" s="123"/>
      <c r="AL101" s="123"/>
      <c r="AM101" s="123"/>
      <c r="AN101" s="123"/>
      <c r="AO101" s="123"/>
    </row>
    <row r="102" spans="14:41" ht="45" customHeight="1">
      <c r="N102" s="123"/>
      <c r="R102" s="123"/>
      <c r="S102" s="123"/>
      <c r="T102" s="123"/>
      <c r="U102" s="123"/>
      <c r="V102" s="123"/>
      <c r="W102" s="123"/>
      <c r="X102" s="123"/>
      <c r="Y102" s="123"/>
      <c r="Z102" s="123"/>
      <c r="AA102" s="123"/>
      <c r="AB102" s="123"/>
      <c r="AC102" s="123"/>
      <c r="AD102" s="123"/>
      <c r="AE102" s="123"/>
      <c r="AF102" s="123"/>
      <c r="AG102" s="123"/>
      <c r="AH102" s="123"/>
      <c r="AI102" s="123"/>
      <c r="AK102" s="123"/>
      <c r="AL102" s="123"/>
      <c r="AM102" s="123"/>
      <c r="AN102" s="123"/>
      <c r="AO102" s="123"/>
    </row>
    <row r="103" spans="14:41" ht="45" customHeight="1">
      <c r="N103" s="123"/>
      <c r="R103" s="123"/>
      <c r="S103" s="123"/>
      <c r="T103" s="123"/>
      <c r="U103" s="123"/>
      <c r="V103" s="123"/>
      <c r="W103" s="123"/>
      <c r="X103" s="123"/>
      <c r="Y103" s="123"/>
      <c r="Z103" s="123"/>
      <c r="AA103" s="123"/>
      <c r="AB103" s="123"/>
      <c r="AC103" s="123"/>
      <c r="AD103" s="123"/>
      <c r="AE103" s="123"/>
      <c r="AF103" s="123"/>
      <c r="AG103" s="123"/>
      <c r="AH103" s="123"/>
      <c r="AI103" s="123"/>
      <c r="AK103" s="123"/>
      <c r="AL103" s="123"/>
      <c r="AM103" s="123"/>
      <c r="AN103" s="123"/>
      <c r="AO103" s="123"/>
    </row>
    <row r="104" spans="14:41" ht="45" customHeight="1">
      <c r="N104" s="123"/>
      <c r="R104" s="123"/>
      <c r="S104" s="123"/>
      <c r="T104" s="123"/>
      <c r="U104" s="123"/>
      <c r="V104" s="123"/>
      <c r="W104" s="123"/>
      <c r="X104" s="123"/>
      <c r="Y104" s="123"/>
      <c r="Z104" s="123"/>
      <c r="AA104" s="123"/>
      <c r="AB104" s="123"/>
      <c r="AC104" s="123"/>
      <c r="AD104" s="123"/>
      <c r="AE104" s="123"/>
      <c r="AF104" s="123"/>
      <c r="AG104" s="123"/>
      <c r="AH104" s="123"/>
      <c r="AI104" s="123"/>
      <c r="AK104" s="123"/>
      <c r="AL104" s="123"/>
      <c r="AM104" s="123"/>
      <c r="AN104" s="123"/>
      <c r="AO104" s="123"/>
    </row>
    <row r="105" spans="14:41" ht="45" customHeight="1">
      <c r="N105" s="123"/>
      <c r="R105" s="123"/>
      <c r="S105" s="123"/>
      <c r="T105" s="123"/>
      <c r="U105" s="123"/>
      <c r="V105" s="123"/>
      <c r="W105" s="123"/>
      <c r="X105" s="123"/>
      <c r="Y105" s="123"/>
      <c r="Z105" s="123"/>
      <c r="AA105" s="123"/>
      <c r="AB105" s="123"/>
      <c r="AC105" s="123"/>
      <c r="AD105" s="123"/>
      <c r="AE105" s="123"/>
      <c r="AF105" s="123"/>
      <c r="AG105" s="123"/>
      <c r="AH105" s="123"/>
      <c r="AI105" s="123"/>
      <c r="AK105" s="123"/>
      <c r="AL105" s="123"/>
      <c r="AM105" s="123"/>
      <c r="AN105" s="123"/>
      <c r="AO105" s="123"/>
    </row>
    <row r="106" spans="14:41" ht="45" customHeight="1">
      <c r="N106" s="123"/>
      <c r="R106" s="123"/>
      <c r="S106" s="123"/>
      <c r="T106" s="123"/>
      <c r="U106" s="123"/>
      <c r="V106" s="123"/>
      <c r="W106" s="123"/>
      <c r="X106" s="123"/>
      <c r="Y106" s="123"/>
      <c r="Z106" s="123"/>
      <c r="AA106" s="123"/>
      <c r="AB106" s="123"/>
      <c r="AC106" s="123"/>
      <c r="AD106" s="123"/>
      <c r="AE106" s="123"/>
      <c r="AF106" s="123"/>
      <c r="AG106" s="123"/>
      <c r="AH106" s="123"/>
      <c r="AI106" s="123"/>
      <c r="AK106" s="123"/>
      <c r="AL106" s="123"/>
      <c r="AM106" s="123"/>
      <c r="AN106" s="123"/>
      <c r="AO106" s="123"/>
    </row>
    <row r="107" spans="14:41" ht="45" customHeight="1">
      <c r="N107" s="123"/>
      <c r="R107" s="123"/>
      <c r="S107" s="123"/>
      <c r="T107" s="123"/>
      <c r="U107" s="123"/>
      <c r="V107" s="123"/>
      <c r="W107" s="123"/>
      <c r="X107" s="123"/>
      <c r="Y107" s="123"/>
      <c r="Z107" s="123"/>
      <c r="AA107" s="123"/>
      <c r="AB107" s="123"/>
      <c r="AC107" s="123"/>
      <c r="AD107" s="123"/>
      <c r="AE107" s="123"/>
      <c r="AF107" s="123"/>
      <c r="AG107" s="123"/>
      <c r="AH107" s="123"/>
      <c r="AI107" s="123"/>
      <c r="AK107" s="123"/>
      <c r="AL107" s="123"/>
      <c r="AM107" s="123"/>
      <c r="AN107" s="123"/>
      <c r="AO107" s="123"/>
    </row>
    <row r="108" spans="14:41" ht="45" customHeight="1">
      <c r="N108" s="123"/>
      <c r="R108" s="123"/>
      <c r="S108" s="123"/>
      <c r="T108" s="123"/>
      <c r="U108" s="123"/>
      <c r="V108" s="123"/>
      <c r="W108" s="123"/>
      <c r="X108" s="123"/>
      <c r="Y108" s="123"/>
      <c r="Z108" s="123"/>
      <c r="AA108" s="123"/>
      <c r="AB108" s="123"/>
      <c r="AC108" s="123"/>
      <c r="AD108" s="123"/>
      <c r="AE108" s="123"/>
      <c r="AF108" s="123"/>
      <c r="AG108" s="123"/>
      <c r="AH108" s="123"/>
      <c r="AI108" s="123"/>
      <c r="AK108" s="123"/>
      <c r="AL108" s="123"/>
      <c r="AM108" s="123"/>
      <c r="AN108" s="123"/>
      <c r="AO108" s="123"/>
    </row>
    <row r="109" spans="14:41" ht="45" customHeight="1">
      <c r="N109" s="123"/>
      <c r="R109" s="123"/>
      <c r="S109" s="123"/>
      <c r="T109" s="123"/>
      <c r="U109" s="123"/>
      <c r="V109" s="123"/>
      <c r="W109" s="123"/>
      <c r="X109" s="123"/>
      <c r="Y109" s="123"/>
      <c r="Z109" s="123"/>
      <c r="AA109" s="123"/>
      <c r="AB109" s="123"/>
      <c r="AC109" s="123"/>
      <c r="AD109" s="123"/>
      <c r="AE109" s="123"/>
      <c r="AF109" s="123"/>
      <c r="AG109" s="123"/>
      <c r="AH109" s="123"/>
      <c r="AI109" s="123"/>
      <c r="AK109" s="123"/>
      <c r="AL109" s="123"/>
      <c r="AM109" s="123"/>
      <c r="AN109" s="123"/>
      <c r="AO109" s="123"/>
    </row>
    <row r="110" spans="14:41">
      <c r="X110" s="123"/>
      <c r="Y110" s="123"/>
      <c r="Z110" s="123"/>
      <c r="AA110" s="123"/>
      <c r="AB110" s="123"/>
      <c r="AC110" s="123"/>
      <c r="AD110" s="123"/>
      <c r="AE110" s="123"/>
      <c r="AF110" s="123"/>
      <c r="AG110" s="123"/>
      <c r="AH110" s="123"/>
      <c r="AI110" s="123"/>
      <c r="AK110" s="123"/>
      <c r="AL110" s="123"/>
      <c r="AM110" s="123"/>
      <c r="AN110" s="123"/>
      <c r="AO110" s="123"/>
    </row>
    <row r="111" spans="14:41">
      <c r="X111" s="123"/>
      <c r="Y111" s="123"/>
      <c r="Z111" s="123"/>
      <c r="AA111" s="123"/>
      <c r="AB111" s="123"/>
      <c r="AC111" s="123"/>
      <c r="AD111" s="123"/>
      <c r="AE111" s="123"/>
      <c r="AF111" s="123"/>
      <c r="AG111" s="123"/>
      <c r="AH111" s="123"/>
      <c r="AI111" s="123"/>
      <c r="AK111" s="123"/>
      <c r="AL111" s="123"/>
      <c r="AM111" s="123"/>
      <c r="AN111" s="123"/>
      <c r="AO111" s="123"/>
    </row>
    <row r="112" spans="14:41">
      <c r="X112" s="123"/>
      <c r="Y112" s="123"/>
      <c r="Z112" s="123"/>
      <c r="AA112" s="123"/>
      <c r="AB112" s="123"/>
      <c r="AC112" s="123"/>
      <c r="AD112" s="123"/>
      <c r="AE112" s="123"/>
      <c r="AF112" s="123"/>
      <c r="AG112" s="123"/>
      <c r="AH112" s="123"/>
      <c r="AI112" s="123"/>
      <c r="AK112" s="123"/>
      <c r="AL112" s="123"/>
      <c r="AM112" s="123"/>
      <c r="AN112" s="123"/>
      <c r="AO112" s="123"/>
    </row>
    <row r="113" spans="24:41">
      <c r="X113" s="123"/>
      <c r="Y113" s="123"/>
      <c r="Z113" s="123"/>
      <c r="AA113" s="123"/>
      <c r="AB113" s="123"/>
      <c r="AC113" s="123"/>
      <c r="AD113" s="123"/>
      <c r="AE113" s="123"/>
      <c r="AF113" s="123"/>
      <c r="AG113" s="123"/>
      <c r="AH113" s="123"/>
      <c r="AI113" s="123"/>
      <c r="AK113" s="123"/>
      <c r="AL113" s="123"/>
      <c r="AM113" s="123"/>
      <c r="AN113" s="123"/>
      <c r="AO113" s="123"/>
    </row>
    <row r="114" spans="24:41">
      <c r="X114" s="123"/>
      <c r="Y114" s="123"/>
      <c r="Z114" s="123"/>
      <c r="AA114" s="123"/>
      <c r="AB114" s="123"/>
      <c r="AC114" s="123"/>
      <c r="AD114" s="123"/>
      <c r="AE114" s="123"/>
      <c r="AF114" s="123"/>
      <c r="AG114" s="123"/>
      <c r="AH114" s="123"/>
      <c r="AI114" s="123"/>
      <c r="AK114" s="123"/>
      <c r="AL114" s="123"/>
      <c r="AM114" s="123"/>
      <c r="AN114" s="123"/>
      <c r="AO114" s="123"/>
    </row>
    <row r="115" spans="24:41">
      <c r="X115" s="123"/>
      <c r="Y115" s="123"/>
      <c r="Z115" s="123"/>
      <c r="AA115" s="123"/>
      <c r="AB115" s="123"/>
      <c r="AC115" s="123"/>
      <c r="AD115" s="123"/>
      <c r="AE115" s="123"/>
      <c r="AF115" s="123"/>
      <c r="AG115" s="123"/>
      <c r="AH115" s="123"/>
      <c r="AI115" s="123"/>
      <c r="AK115" s="123"/>
      <c r="AL115" s="123"/>
      <c r="AM115" s="123"/>
      <c r="AN115" s="123"/>
      <c r="AO115" s="123"/>
    </row>
    <row r="116" spans="24:41">
      <c r="X116" s="123"/>
      <c r="Y116" s="123"/>
      <c r="Z116" s="123"/>
      <c r="AA116" s="123"/>
      <c r="AB116" s="123"/>
      <c r="AC116" s="123"/>
      <c r="AD116" s="123"/>
      <c r="AE116" s="123"/>
      <c r="AF116" s="123"/>
      <c r="AG116" s="123"/>
      <c r="AH116" s="123"/>
      <c r="AI116" s="123"/>
      <c r="AK116" s="123"/>
      <c r="AL116" s="123"/>
      <c r="AM116" s="123"/>
      <c r="AN116" s="123"/>
      <c r="AO116" s="123"/>
    </row>
    <row r="117" spans="24:41">
      <c r="X117" s="123"/>
      <c r="Y117" s="123"/>
      <c r="Z117" s="123"/>
      <c r="AA117" s="123"/>
      <c r="AB117" s="123"/>
      <c r="AC117" s="123"/>
      <c r="AD117" s="123"/>
      <c r="AE117" s="123"/>
      <c r="AF117" s="123"/>
      <c r="AG117" s="123"/>
      <c r="AH117" s="123"/>
      <c r="AI117" s="123"/>
      <c r="AK117" s="123"/>
      <c r="AL117" s="123"/>
      <c r="AM117" s="123"/>
      <c r="AN117" s="123"/>
      <c r="AO117" s="123"/>
    </row>
    <row r="118" spans="24:41">
      <c r="X118" s="123"/>
      <c r="Y118" s="123"/>
      <c r="Z118" s="123"/>
      <c r="AA118" s="123"/>
      <c r="AB118" s="123"/>
      <c r="AC118" s="123"/>
      <c r="AD118" s="123"/>
      <c r="AE118" s="123"/>
      <c r="AF118" s="123"/>
      <c r="AG118" s="123"/>
      <c r="AH118" s="123"/>
      <c r="AI118" s="123"/>
      <c r="AK118" s="123"/>
      <c r="AL118" s="123"/>
      <c r="AM118" s="123"/>
      <c r="AN118" s="123"/>
      <c r="AO118" s="123"/>
    </row>
    <row r="119" spans="24:41">
      <c r="X119" s="123"/>
      <c r="Y119" s="123"/>
      <c r="Z119" s="123"/>
      <c r="AA119" s="123"/>
      <c r="AB119" s="123"/>
      <c r="AC119" s="123"/>
      <c r="AD119" s="123"/>
      <c r="AE119" s="123"/>
      <c r="AF119" s="123"/>
      <c r="AG119" s="123"/>
      <c r="AH119" s="123"/>
      <c r="AI119" s="123"/>
      <c r="AK119" s="123"/>
      <c r="AL119" s="123"/>
      <c r="AM119" s="123"/>
      <c r="AN119" s="123"/>
      <c r="AO119" s="123"/>
    </row>
    <row r="120" spans="24:41">
      <c r="X120" s="123"/>
      <c r="Y120" s="123"/>
      <c r="Z120" s="123"/>
      <c r="AA120" s="123"/>
      <c r="AB120" s="123"/>
      <c r="AC120" s="123"/>
      <c r="AD120" s="123"/>
      <c r="AE120" s="123"/>
      <c r="AF120" s="123"/>
      <c r="AG120" s="123"/>
      <c r="AH120" s="123"/>
      <c r="AI120" s="123"/>
      <c r="AK120" s="123"/>
      <c r="AL120" s="123"/>
      <c r="AM120" s="123"/>
      <c r="AN120" s="123"/>
      <c r="AO120" s="123"/>
    </row>
    <row r="121" spans="24:41">
      <c r="X121" s="123"/>
      <c r="Y121" s="123"/>
      <c r="Z121" s="123"/>
      <c r="AA121" s="123"/>
      <c r="AB121" s="123"/>
      <c r="AC121" s="123"/>
      <c r="AD121" s="123"/>
      <c r="AE121" s="123"/>
      <c r="AF121" s="123"/>
      <c r="AG121" s="123"/>
      <c r="AH121" s="123"/>
      <c r="AI121" s="123"/>
      <c r="AK121" s="123"/>
      <c r="AL121" s="123"/>
      <c r="AM121" s="123"/>
      <c r="AN121" s="123"/>
      <c r="AO121" s="123"/>
    </row>
    <row r="122" spans="24:41">
      <c r="X122" s="123"/>
      <c r="Y122" s="123"/>
      <c r="Z122" s="123"/>
      <c r="AA122" s="123"/>
      <c r="AB122" s="123"/>
      <c r="AC122" s="123"/>
      <c r="AD122" s="123"/>
      <c r="AE122" s="123"/>
      <c r="AF122" s="123"/>
      <c r="AG122" s="123"/>
      <c r="AH122" s="123"/>
      <c r="AI122" s="123"/>
      <c r="AK122" s="123"/>
      <c r="AL122" s="123"/>
      <c r="AM122" s="123"/>
      <c r="AN122" s="123"/>
      <c r="AO122" s="123"/>
    </row>
    <row r="123" spans="24:41">
      <c r="X123" s="123"/>
      <c r="Y123" s="123"/>
      <c r="Z123" s="123"/>
      <c r="AA123" s="123"/>
      <c r="AB123" s="123"/>
      <c r="AC123" s="123"/>
      <c r="AD123" s="123"/>
      <c r="AE123" s="123"/>
      <c r="AF123" s="123"/>
      <c r="AG123" s="123"/>
      <c r="AH123" s="123"/>
      <c r="AI123" s="123"/>
      <c r="AK123" s="123"/>
      <c r="AL123" s="123"/>
      <c r="AM123" s="123"/>
      <c r="AN123" s="123"/>
      <c r="AO123" s="123"/>
    </row>
    <row r="124" spans="24:41">
      <c r="X124" s="123"/>
      <c r="Y124" s="123"/>
      <c r="Z124" s="123"/>
      <c r="AA124" s="123"/>
      <c r="AB124" s="123"/>
      <c r="AC124" s="123"/>
      <c r="AD124" s="123"/>
      <c r="AE124" s="123"/>
      <c r="AF124" s="123"/>
      <c r="AG124" s="123"/>
      <c r="AH124" s="123"/>
      <c r="AI124" s="123"/>
      <c r="AK124" s="123"/>
      <c r="AL124" s="123"/>
      <c r="AM124" s="123"/>
      <c r="AN124" s="123"/>
      <c r="AO124" s="123"/>
    </row>
    <row r="125" spans="24:41">
      <c r="X125" s="123"/>
      <c r="Y125" s="123"/>
      <c r="Z125" s="123"/>
      <c r="AA125" s="123"/>
      <c r="AB125" s="123"/>
      <c r="AC125" s="123"/>
      <c r="AD125" s="123"/>
      <c r="AE125" s="123"/>
      <c r="AF125" s="123"/>
      <c r="AG125" s="123"/>
      <c r="AH125" s="123"/>
      <c r="AI125" s="123"/>
      <c r="AK125" s="123"/>
      <c r="AL125" s="123"/>
      <c r="AM125" s="123"/>
      <c r="AN125" s="123"/>
      <c r="AO125" s="123"/>
    </row>
    <row r="126" spans="24:41">
      <c r="X126" s="123"/>
      <c r="Y126" s="123"/>
      <c r="Z126" s="123"/>
      <c r="AA126" s="123"/>
      <c r="AB126" s="123"/>
      <c r="AC126" s="123"/>
      <c r="AD126" s="123"/>
      <c r="AE126" s="123"/>
      <c r="AF126" s="123"/>
      <c r="AG126" s="123"/>
      <c r="AH126" s="123"/>
      <c r="AI126" s="123"/>
      <c r="AK126" s="123"/>
      <c r="AL126" s="123"/>
      <c r="AM126" s="123"/>
      <c r="AN126" s="123"/>
      <c r="AO126" s="123"/>
    </row>
    <row r="127" spans="24:41">
      <c r="X127" s="123"/>
      <c r="Y127" s="123"/>
      <c r="Z127" s="123"/>
      <c r="AA127" s="123"/>
      <c r="AB127" s="123"/>
      <c r="AC127" s="123"/>
      <c r="AD127" s="123"/>
      <c r="AE127" s="123"/>
      <c r="AF127" s="123"/>
      <c r="AG127" s="123"/>
      <c r="AH127" s="123"/>
      <c r="AI127" s="123"/>
      <c r="AK127" s="123"/>
      <c r="AL127" s="123"/>
      <c r="AM127" s="123"/>
      <c r="AN127" s="123"/>
      <c r="AO127" s="123"/>
    </row>
    <row r="128" spans="24:41">
      <c r="X128" s="123"/>
      <c r="Y128" s="123"/>
      <c r="Z128" s="123"/>
      <c r="AA128" s="123"/>
      <c r="AB128" s="123"/>
      <c r="AC128" s="123"/>
      <c r="AD128" s="123"/>
      <c r="AE128" s="123"/>
      <c r="AF128" s="123"/>
      <c r="AG128" s="123"/>
      <c r="AH128" s="123"/>
      <c r="AI128" s="123"/>
      <c r="AK128" s="123"/>
      <c r="AL128" s="123"/>
      <c r="AM128" s="123"/>
      <c r="AN128" s="123"/>
      <c r="AO128" s="123"/>
    </row>
    <row r="129" spans="24:41">
      <c r="X129" s="123"/>
      <c r="Y129" s="123"/>
      <c r="Z129" s="123"/>
      <c r="AA129" s="123"/>
      <c r="AB129" s="123"/>
      <c r="AC129" s="123"/>
      <c r="AD129" s="123"/>
      <c r="AE129" s="123"/>
      <c r="AF129" s="123"/>
      <c r="AG129" s="123"/>
      <c r="AH129" s="123"/>
      <c r="AI129" s="123"/>
      <c r="AK129" s="123"/>
      <c r="AL129" s="123"/>
      <c r="AM129" s="123"/>
      <c r="AN129" s="123"/>
      <c r="AO129" s="123"/>
    </row>
    <row r="130" spans="24:41">
      <c r="X130" s="123"/>
      <c r="Y130" s="123"/>
      <c r="Z130" s="123"/>
      <c r="AA130" s="123"/>
      <c r="AB130" s="123"/>
      <c r="AC130" s="123"/>
      <c r="AD130" s="123"/>
      <c r="AE130" s="123"/>
      <c r="AF130" s="123"/>
      <c r="AG130" s="123"/>
      <c r="AH130" s="123"/>
      <c r="AI130" s="123"/>
      <c r="AK130" s="123"/>
      <c r="AL130" s="123"/>
      <c r="AM130" s="123"/>
      <c r="AN130" s="123"/>
      <c r="AO130" s="123"/>
    </row>
    <row r="131" spans="24:41">
      <c r="X131" s="123"/>
      <c r="Y131" s="123"/>
      <c r="Z131" s="123"/>
      <c r="AA131" s="123"/>
      <c r="AB131" s="123"/>
      <c r="AC131" s="123"/>
      <c r="AD131" s="123"/>
      <c r="AE131" s="123"/>
      <c r="AF131" s="123"/>
      <c r="AG131" s="123"/>
      <c r="AH131" s="123"/>
      <c r="AI131" s="123"/>
      <c r="AK131" s="123"/>
      <c r="AL131" s="123"/>
      <c r="AM131" s="123"/>
      <c r="AN131" s="123"/>
      <c r="AO131" s="123"/>
    </row>
    <row r="132" spans="24:41">
      <c r="X132" s="123"/>
      <c r="Y132" s="123"/>
      <c r="Z132" s="123"/>
      <c r="AA132" s="123"/>
      <c r="AB132" s="123"/>
      <c r="AC132" s="123"/>
      <c r="AD132" s="123"/>
      <c r="AE132" s="123"/>
      <c r="AF132" s="123"/>
      <c r="AG132" s="123"/>
      <c r="AH132" s="123"/>
      <c r="AI132" s="123"/>
      <c r="AK132" s="123"/>
      <c r="AL132" s="123"/>
      <c r="AM132" s="123"/>
      <c r="AN132" s="123"/>
      <c r="AO132" s="123"/>
    </row>
    <row r="133" spans="24:41">
      <c r="X133" s="123"/>
      <c r="Y133" s="123"/>
      <c r="Z133" s="123"/>
      <c r="AA133" s="123"/>
      <c r="AB133" s="123"/>
      <c r="AC133" s="123"/>
      <c r="AD133" s="123"/>
      <c r="AE133" s="123"/>
      <c r="AF133" s="123"/>
      <c r="AG133" s="123"/>
      <c r="AH133" s="123"/>
      <c r="AI133" s="123"/>
      <c r="AK133" s="123"/>
      <c r="AL133" s="123"/>
      <c r="AM133" s="123"/>
      <c r="AN133" s="123"/>
      <c r="AO133" s="123"/>
    </row>
    <row r="134" spans="24:41">
      <c r="X134" s="123"/>
      <c r="Y134" s="123"/>
      <c r="Z134" s="123"/>
      <c r="AA134" s="123"/>
      <c r="AB134" s="123"/>
      <c r="AC134" s="123"/>
      <c r="AD134" s="123"/>
      <c r="AE134" s="123"/>
      <c r="AF134" s="123"/>
      <c r="AG134" s="123"/>
      <c r="AH134" s="123"/>
      <c r="AI134" s="123"/>
      <c r="AK134" s="123"/>
      <c r="AL134" s="123"/>
      <c r="AM134" s="123"/>
      <c r="AN134" s="123"/>
      <c r="AO134" s="123"/>
    </row>
    <row r="135" spans="24:41">
      <c r="X135" s="123"/>
      <c r="Y135" s="123"/>
      <c r="Z135" s="123"/>
      <c r="AA135" s="123"/>
      <c r="AB135" s="123"/>
      <c r="AC135" s="123"/>
      <c r="AD135" s="123"/>
      <c r="AE135" s="123"/>
      <c r="AF135" s="123"/>
      <c r="AG135" s="123"/>
      <c r="AH135" s="123"/>
      <c r="AI135" s="123"/>
      <c r="AK135" s="123"/>
      <c r="AL135" s="123"/>
      <c r="AM135" s="123"/>
      <c r="AN135" s="123"/>
      <c r="AO135" s="123"/>
    </row>
    <row r="136" spans="24:41">
      <c r="X136" s="123"/>
      <c r="Y136" s="123"/>
      <c r="Z136" s="123"/>
      <c r="AA136" s="123"/>
      <c r="AB136" s="123"/>
      <c r="AC136" s="123"/>
      <c r="AD136" s="123"/>
      <c r="AE136" s="123"/>
      <c r="AF136" s="123"/>
      <c r="AG136" s="123"/>
      <c r="AH136" s="123"/>
      <c r="AI136" s="123"/>
      <c r="AK136" s="123"/>
      <c r="AL136" s="123"/>
      <c r="AM136" s="123"/>
      <c r="AN136" s="123"/>
      <c r="AO136" s="123"/>
    </row>
    <row r="137" spans="24:41">
      <c r="X137" s="123"/>
      <c r="Y137" s="123"/>
      <c r="Z137" s="123"/>
      <c r="AA137" s="123"/>
      <c r="AB137" s="123"/>
      <c r="AC137" s="123"/>
      <c r="AD137" s="123"/>
      <c r="AE137" s="123"/>
      <c r="AF137" s="123"/>
      <c r="AG137" s="123"/>
      <c r="AH137" s="123"/>
      <c r="AI137" s="123"/>
      <c r="AK137" s="123"/>
      <c r="AL137" s="123"/>
      <c r="AM137" s="123"/>
      <c r="AN137" s="123"/>
      <c r="AO137" s="123"/>
    </row>
    <row r="138" spans="24:41">
      <c r="X138" s="123"/>
      <c r="Y138" s="123"/>
      <c r="Z138" s="123"/>
      <c r="AA138" s="123"/>
      <c r="AB138" s="123"/>
      <c r="AC138" s="123"/>
      <c r="AD138" s="123"/>
      <c r="AE138" s="123"/>
      <c r="AF138" s="123"/>
      <c r="AG138" s="123"/>
      <c r="AH138" s="123"/>
      <c r="AI138" s="123"/>
      <c r="AK138" s="123"/>
      <c r="AL138" s="123"/>
      <c r="AM138" s="123"/>
      <c r="AN138" s="123"/>
      <c r="AO138" s="123"/>
    </row>
    <row r="139" spans="24:41">
      <c r="X139" s="123"/>
      <c r="Y139" s="123"/>
      <c r="Z139" s="123"/>
      <c r="AA139" s="123"/>
      <c r="AB139" s="123"/>
      <c r="AC139" s="123"/>
      <c r="AD139" s="123"/>
      <c r="AE139" s="123"/>
      <c r="AF139" s="123"/>
      <c r="AG139" s="123"/>
      <c r="AH139" s="123"/>
      <c r="AI139" s="123"/>
      <c r="AK139" s="123"/>
      <c r="AL139" s="123"/>
      <c r="AM139" s="123"/>
      <c r="AN139" s="123"/>
      <c r="AO139" s="123"/>
    </row>
    <row r="140" spans="24:41">
      <c r="X140" s="123"/>
      <c r="Y140" s="123"/>
      <c r="Z140" s="123"/>
      <c r="AA140" s="123"/>
      <c r="AB140" s="123"/>
      <c r="AC140" s="123"/>
      <c r="AD140" s="123"/>
      <c r="AE140" s="123"/>
      <c r="AF140" s="123"/>
      <c r="AG140" s="123"/>
      <c r="AH140" s="123"/>
      <c r="AI140" s="123"/>
      <c r="AK140" s="123"/>
      <c r="AL140" s="123"/>
      <c r="AM140" s="123"/>
      <c r="AN140" s="123"/>
      <c r="AO140" s="123"/>
    </row>
    <row r="141" spans="24:41">
      <c r="X141" s="123"/>
      <c r="Y141" s="123"/>
      <c r="Z141" s="123"/>
      <c r="AA141" s="123"/>
      <c r="AB141" s="123"/>
      <c r="AC141" s="123"/>
      <c r="AD141" s="123"/>
      <c r="AE141" s="123"/>
      <c r="AF141" s="123"/>
      <c r="AG141" s="123"/>
      <c r="AH141" s="123"/>
      <c r="AI141" s="123"/>
      <c r="AK141" s="123"/>
      <c r="AL141" s="123"/>
      <c r="AM141" s="123"/>
      <c r="AN141" s="123"/>
      <c r="AO141" s="123"/>
    </row>
    <row r="142" spans="24:41">
      <c r="X142" s="123"/>
      <c r="Y142" s="123"/>
      <c r="Z142" s="123"/>
      <c r="AA142" s="123"/>
      <c r="AB142" s="123"/>
      <c r="AC142" s="123"/>
      <c r="AD142" s="123"/>
      <c r="AE142" s="123"/>
      <c r="AF142" s="123"/>
      <c r="AG142" s="123"/>
      <c r="AH142" s="123"/>
      <c r="AI142" s="123"/>
      <c r="AK142" s="123"/>
      <c r="AL142" s="123"/>
      <c r="AM142" s="123"/>
      <c r="AN142" s="123"/>
      <c r="AO142" s="123"/>
    </row>
    <row r="143" spans="24:41">
      <c r="X143" s="123"/>
      <c r="Y143" s="123"/>
      <c r="Z143" s="123"/>
      <c r="AA143" s="123"/>
      <c r="AB143" s="123"/>
      <c r="AC143" s="123"/>
      <c r="AD143" s="123"/>
      <c r="AE143" s="123"/>
      <c r="AF143" s="123"/>
      <c r="AG143" s="123"/>
      <c r="AH143" s="123"/>
      <c r="AI143" s="123"/>
      <c r="AK143" s="123"/>
      <c r="AL143" s="123"/>
      <c r="AM143" s="123"/>
      <c r="AN143" s="123"/>
      <c r="AO143" s="123"/>
    </row>
    <row r="144" spans="24:41">
      <c r="X144" s="123"/>
      <c r="Y144" s="123"/>
      <c r="Z144" s="123"/>
      <c r="AA144" s="123"/>
      <c r="AB144" s="123"/>
      <c r="AC144" s="123"/>
      <c r="AD144" s="123"/>
      <c r="AE144" s="123"/>
      <c r="AF144" s="123"/>
      <c r="AG144" s="123"/>
      <c r="AH144" s="123"/>
      <c r="AI144" s="123"/>
      <c r="AK144" s="123"/>
      <c r="AL144" s="123"/>
      <c r="AM144" s="123"/>
      <c r="AN144" s="123"/>
      <c r="AO144" s="123"/>
    </row>
    <row r="145" spans="24:41">
      <c r="X145" s="123"/>
      <c r="Y145" s="123"/>
      <c r="Z145" s="123"/>
      <c r="AA145" s="123"/>
      <c r="AB145" s="123"/>
      <c r="AC145" s="123"/>
      <c r="AD145" s="123"/>
      <c r="AE145" s="123"/>
      <c r="AF145" s="123"/>
      <c r="AG145" s="123"/>
      <c r="AH145" s="123"/>
      <c r="AI145" s="123"/>
      <c r="AK145" s="123"/>
      <c r="AL145" s="123"/>
      <c r="AM145" s="123"/>
      <c r="AN145" s="123"/>
      <c r="AO145" s="123"/>
    </row>
    <row r="146" spans="24:41">
      <c r="X146" s="123"/>
      <c r="Y146" s="123"/>
      <c r="Z146" s="123"/>
      <c r="AA146" s="123"/>
      <c r="AB146" s="123"/>
      <c r="AC146" s="123"/>
      <c r="AD146" s="123"/>
      <c r="AE146" s="123"/>
      <c r="AF146" s="123"/>
      <c r="AG146" s="123"/>
      <c r="AH146" s="123"/>
      <c r="AI146" s="123"/>
      <c r="AK146" s="123"/>
      <c r="AL146" s="123"/>
      <c r="AM146" s="123"/>
      <c r="AN146" s="123"/>
      <c r="AO146" s="123"/>
    </row>
    <row r="147" spans="24:41">
      <c r="X147" s="123"/>
      <c r="Y147" s="123"/>
      <c r="Z147" s="123"/>
      <c r="AA147" s="123"/>
      <c r="AB147" s="123"/>
      <c r="AC147" s="123"/>
      <c r="AD147" s="123"/>
      <c r="AE147" s="123"/>
      <c r="AF147" s="123"/>
      <c r="AG147" s="123"/>
      <c r="AH147" s="123"/>
      <c r="AI147" s="123"/>
      <c r="AK147" s="123"/>
      <c r="AL147" s="123"/>
      <c r="AM147" s="123"/>
      <c r="AN147" s="123"/>
      <c r="AO147" s="123"/>
    </row>
    <row r="148" spans="24:41">
      <c r="X148" s="123"/>
      <c r="Y148" s="123"/>
      <c r="Z148" s="123"/>
      <c r="AA148" s="123"/>
      <c r="AB148" s="123"/>
      <c r="AC148" s="123"/>
      <c r="AD148" s="123"/>
      <c r="AE148" s="123"/>
      <c r="AF148" s="123"/>
      <c r="AG148" s="123"/>
      <c r="AH148" s="123"/>
      <c r="AI148" s="123"/>
      <c r="AK148" s="123"/>
      <c r="AL148" s="123"/>
      <c r="AM148" s="123"/>
      <c r="AN148" s="123"/>
      <c r="AO148" s="123"/>
    </row>
    <row r="149" spans="24:41">
      <c r="X149" s="123"/>
      <c r="Y149" s="123"/>
      <c r="Z149" s="123"/>
      <c r="AA149" s="123"/>
      <c r="AB149" s="123"/>
      <c r="AC149" s="123"/>
      <c r="AD149" s="123"/>
      <c r="AE149" s="123"/>
      <c r="AF149" s="123"/>
      <c r="AG149" s="123"/>
      <c r="AH149" s="123"/>
      <c r="AI149" s="123"/>
      <c r="AK149" s="123"/>
      <c r="AL149" s="123"/>
      <c r="AM149" s="123"/>
      <c r="AN149" s="123"/>
      <c r="AO149" s="123"/>
    </row>
    <row r="150" spans="24:41">
      <c r="X150" s="123"/>
      <c r="Y150" s="123"/>
      <c r="Z150" s="123"/>
      <c r="AA150" s="123"/>
      <c r="AB150" s="123"/>
      <c r="AC150" s="123"/>
      <c r="AD150" s="123"/>
      <c r="AE150" s="123"/>
      <c r="AF150" s="123"/>
      <c r="AG150" s="123"/>
      <c r="AH150" s="123"/>
      <c r="AI150" s="123"/>
      <c r="AK150" s="123"/>
      <c r="AL150" s="123"/>
      <c r="AM150" s="123"/>
      <c r="AN150" s="123"/>
      <c r="AO150" s="123"/>
    </row>
    <row r="151" spans="24:41">
      <c r="X151" s="123"/>
      <c r="Y151" s="123"/>
      <c r="Z151" s="123"/>
      <c r="AA151" s="123"/>
      <c r="AB151" s="123"/>
      <c r="AC151" s="123"/>
      <c r="AD151" s="123"/>
      <c r="AE151" s="123"/>
      <c r="AF151" s="123"/>
      <c r="AG151" s="123"/>
      <c r="AH151" s="123"/>
      <c r="AI151" s="123"/>
      <c r="AK151" s="123"/>
      <c r="AL151" s="123"/>
      <c r="AM151" s="123"/>
      <c r="AN151" s="123"/>
      <c r="AO151" s="123"/>
    </row>
    <row r="152" spans="24:41">
      <c r="X152" s="123"/>
      <c r="Y152" s="123"/>
      <c r="Z152" s="123"/>
      <c r="AA152" s="123"/>
      <c r="AB152" s="123"/>
      <c r="AC152" s="123"/>
      <c r="AD152" s="123"/>
      <c r="AE152" s="123"/>
      <c r="AF152" s="123"/>
      <c r="AG152" s="123"/>
      <c r="AH152" s="123"/>
      <c r="AI152" s="123"/>
      <c r="AK152" s="123"/>
      <c r="AL152" s="123"/>
      <c r="AM152" s="123"/>
      <c r="AN152" s="123"/>
      <c r="AO152" s="123"/>
    </row>
    <row r="153" spans="24:41">
      <c r="X153" s="123"/>
      <c r="Y153" s="123"/>
      <c r="Z153" s="123"/>
      <c r="AA153" s="123"/>
      <c r="AB153" s="123"/>
      <c r="AC153" s="123"/>
      <c r="AD153" s="123"/>
      <c r="AE153" s="123"/>
      <c r="AF153" s="123"/>
      <c r="AG153" s="123"/>
      <c r="AH153" s="123"/>
      <c r="AI153" s="123"/>
      <c r="AK153" s="123"/>
      <c r="AL153" s="123"/>
      <c r="AM153" s="123"/>
      <c r="AN153" s="123"/>
      <c r="AO153" s="123"/>
    </row>
    <row r="154" spans="24:41">
      <c r="X154" s="123"/>
      <c r="Y154" s="123"/>
      <c r="Z154" s="123"/>
      <c r="AA154" s="123"/>
      <c r="AB154" s="123"/>
      <c r="AC154" s="123"/>
      <c r="AD154" s="123"/>
      <c r="AE154" s="123"/>
      <c r="AF154" s="123"/>
      <c r="AG154" s="123"/>
      <c r="AH154" s="123"/>
      <c r="AI154" s="123"/>
      <c r="AK154" s="123"/>
      <c r="AL154" s="123"/>
      <c r="AM154" s="123"/>
      <c r="AN154" s="123"/>
      <c r="AO154" s="123"/>
    </row>
    <row r="155" spans="24:41">
      <c r="X155" s="123"/>
      <c r="Y155" s="123"/>
      <c r="Z155" s="123"/>
      <c r="AA155" s="123"/>
      <c r="AB155" s="123"/>
      <c r="AC155" s="123"/>
      <c r="AD155" s="123"/>
      <c r="AE155" s="123"/>
      <c r="AF155" s="123"/>
      <c r="AG155" s="123"/>
      <c r="AH155" s="123"/>
      <c r="AI155" s="123"/>
      <c r="AK155" s="123"/>
      <c r="AL155" s="123"/>
      <c r="AM155" s="123"/>
      <c r="AN155" s="123"/>
      <c r="AO155" s="123"/>
    </row>
    <row r="156" spans="24:41">
      <c r="X156" s="123"/>
      <c r="Y156" s="123"/>
      <c r="Z156" s="123"/>
      <c r="AA156" s="123"/>
      <c r="AB156" s="123"/>
      <c r="AC156" s="123"/>
      <c r="AD156" s="123"/>
      <c r="AE156" s="123"/>
      <c r="AF156" s="123"/>
      <c r="AG156" s="123"/>
      <c r="AH156" s="123"/>
      <c r="AI156" s="123"/>
      <c r="AK156" s="123"/>
      <c r="AL156" s="123"/>
      <c r="AM156" s="123"/>
      <c r="AN156" s="123"/>
      <c r="AO156" s="123"/>
    </row>
    <row r="157" spans="24:41">
      <c r="X157" s="123"/>
      <c r="Y157" s="123"/>
      <c r="Z157" s="123"/>
      <c r="AA157" s="123"/>
      <c r="AB157" s="123"/>
      <c r="AC157" s="123"/>
      <c r="AD157" s="123"/>
      <c r="AE157" s="123"/>
      <c r="AF157" s="123"/>
      <c r="AG157" s="123"/>
      <c r="AH157" s="123"/>
      <c r="AI157" s="123"/>
      <c r="AK157" s="123"/>
      <c r="AL157" s="123"/>
      <c r="AM157" s="123"/>
      <c r="AN157" s="123"/>
      <c r="AO157" s="123"/>
    </row>
    <row r="158" spans="24:41">
      <c r="X158" s="123"/>
      <c r="Y158" s="123"/>
      <c r="Z158" s="123"/>
      <c r="AA158" s="123"/>
      <c r="AB158" s="123"/>
      <c r="AC158" s="123"/>
      <c r="AD158" s="123"/>
      <c r="AE158" s="123"/>
      <c r="AF158" s="123"/>
      <c r="AG158" s="123"/>
      <c r="AH158" s="123"/>
      <c r="AI158" s="123"/>
      <c r="AK158" s="123"/>
      <c r="AL158" s="123"/>
      <c r="AM158" s="123"/>
      <c r="AN158" s="123"/>
      <c r="AO158" s="123"/>
    </row>
    <row r="159" spans="24:41">
      <c r="X159" s="123"/>
      <c r="Y159" s="123"/>
      <c r="Z159" s="123"/>
      <c r="AA159" s="123"/>
      <c r="AB159" s="123"/>
      <c r="AC159" s="123"/>
      <c r="AD159" s="123"/>
      <c r="AE159" s="123"/>
      <c r="AF159" s="123"/>
      <c r="AG159" s="123"/>
      <c r="AH159" s="123"/>
      <c r="AI159" s="123"/>
      <c r="AK159" s="123"/>
      <c r="AL159" s="123"/>
      <c r="AM159" s="123"/>
      <c r="AN159" s="123"/>
      <c r="AO159" s="123"/>
    </row>
    <row r="160" spans="24:41">
      <c r="X160" s="123"/>
      <c r="Y160" s="123"/>
      <c r="Z160" s="123"/>
      <c r="AA160" s="123"/>
      <c r="AB160" s="123"/>
      <c r="AC160" s="123"/>
      <c r="AD160" s="123"/>
      <c r="AE160" s="123"/>
      <c r="AF160" s="123"/>
      <c r="AG160" s="123"/>
      <c r="AH160" s="123"/>
      <c r="AI160" s="123"/>
      <c r="AK160" s="123"/>
      <c r="AL160" s="123"/>
      <c r="AM160" s="123"/>
      <c r="AN160" s="123"/>
      <c r="AO160" s="123"/>
    </row>
    <row r="161" spans="24:41">
      <c r="X161" s="123"/>
      <c r="Y161" s="123"/>
      <c r="Z161" s="123"/>
      <c r="AA161" s="123"/>
      <c r="AB161" s="123"/>
      <c r="AC161" s="123"/>
      <c r="AD161" s="123"/>
      <c r="AE161" s="123"/>
      <c r="AF161" s="123"/>
      <c r="AG161" s="123"/>
      <c r="AH161" s="123"/>
      <c r="AI161" s="123"/>
      <c r="AK161" s="123"/>
      <c r="AL161" s="123"/>
      <c r="AM161" s="123"/>
      <c r="AN161" s="123"/>
      <c r="AO161" s="123"/>
    </row>
    <row r="162" spans="24:41">
      <c r="X162" s="123"/>
      <c r="Y162" s="123"/>
      <c r="Z162" s="123"/>
      <c r="AA162" s="123"/>
      <c r="AB162" s="123"/>
      <c r="AC162" s="123"/>
      <c r="AD162" s="123"/>
      <c r="AE162" s="123"/>
      <c r="AF162" s="123"/>
      <c r="AG162" s="123"/>
      <c r="AH162" s="123"/>
      <c r="AI162" s="123"/>
      <c r="AK162" s="123"/>
      <c r="AL162" s="123"/>
      <c r="AM162" s="123"/>
      <c r="AN162" s="123"/>
      <c r="AO162" s="123"/>
    </row>
    <row r="163" spans="24:41">
      <c r="X163" s="123"/>
      <c r="Y163" s="123"/>
      <c r="Z163" s="123"/>
      <c r="AA163" s="123"/>
      <c r="AB163" s="123"/>
      <c r="AC163" s="123"/>
      <c r="AD163" s="123"/>
      <c r="AE163" s="123"/>
      <c r="AF163" s="123"/>
      <c r="AG163" s="123"/>
      <c r="AH163" s="123"/>
      <c r="AI163" s="123"/>
      <c r="AK163" s="123"/>
      <c r="AL163" s="123"/>
      <c r="AM163" s="123"/>
      <c r="AN163" s="123"/>
      <c r="AO163" s="123"/>
    </row>
    <row r="164" spans="24:41">
      <c r="X164" s="123"/>
      <c r="Y164" s="123"/>
      <c r="Z164" s="123"/>
      <c r="AA164" s="123"/>
      <c r="AB164" s="123"/>
      <c r="AC164" s="123"/>
      <c r="AD164" s="123"/>
      <c r="AE164" s="123"/>
      <c r="AF164" s="123"/>
      <c r="AG164" s="123"/>
      <c r="AH164" s="123"/>
      <c r="AI164" s="123"/>
      <c r="AK164" s="123"/>
      <c r="AL164" s="123"/>
      <c r="AM164" s="123"/>
      <c r="AN164" s="123"/>
      <c r="AO164" s="123"/>
    </row>
    <row r="165" spans="24:41">
      <c r="X165" s="123"/>
      <c r="Y165" s="123"/>
      <c r="Z165" s="123"/>
      <c r="AA165" s="123"/>
      <c r="AB165" s="123"/>
      <c r="AC165" s="123"/>
      <c r="AD165" s="123"/>
      <c r="AE165" s="123"/>
      <c r="AF165" s="123"/>
      <c r="AG165" s="123"/>
      <c r="AH165" s="123"/>
      <c r="AI165" s="123"/>
      <c r="AK165" s="123"/>
      <c r="AL165" s="123"/>
      <c r="AM165" s="123"/>
      <c r="AN165" s="123"/>
      <c r="AO165" s="123"/>
    </row>
    <row r="166" spans="24:41">
      <c r="X166" s="123"/>
      <c r="Y166" s="123"/>
      <c r="Z166" s="123"/>
      <c r="AA166" s="123"/>
      <c r="AB166" s="123"/>
      <c r="AC166" s="123"/>
      <c r="AD166" s="123"/>
      <c r="AE166" s="123"/>
      <c r="AF166" s="123"/>
      <c r="AG166" s="123"/>
      <c r="AH166" s="123"/>
      <c r="AI166" s="123"/>
      <c r="AK166" s="123"/>
      <c r="AL166" s="123"/>
      <c r="AM166" s="123"/>
      <c r="AN166" s="123"/>
      <c r="AO166" s="123"/>
    </row>
    <row r="167" spans="24:41">
      <c r="X167" s="123"/>
      <c r="Y167" s="123"/>
      <c r="Z167" s="123"/>
      <c r="AA167" s="123"/>
      <c r="AB167" s="123"/>
      <c r="AC167" s="123"/>
      <c r="AD167" s="123"/>
      <c r="AE167" s="123"/>
      <c r="AF167" s="123"/>
      <c r="AG167" s="123"/>
      <c r="AH167" s="123"/>
      <c r="AI167" s="123"/>
      <c r="AK167" s="123"/>
      <c r="AL167" s="123"/>
      <c r="AM167" s="123"/>
      <c r="AN167" s="123"/>
      <c r="AO167" s="123"/>
    </row>
    <row r="168" spans="24:41">
      <c r="X168" s="123"/>
      <c r="Y168" s="123"/>
      <c r="Z168" s="123"/>
      <c r="AA168" s="123"/>
      <c r="AB168" s="123"/>
      <c r="AC168" s="123"/>
      <c r="AD168" s="123"/>
      <c r="AE168" s="123"/>
      <c r="AF168" s="123"/>
      <c r="AG168" s="123"/>
      <c r="AH168" s="123"/>
      <c r="AI168" s="123"/>
      <c r="AK168" s="123"/>
      <c r="AL168" s="123"/>
      <c r="AM168" s="123"/>
      <c r="AN168" s="123"/>
      <c r="AO168" s="123"/>
    </row>
    <row r="169" spans="24:41">
      <c r="X169" s="123"/>
      <c r="Y169" s="123"/>
      <c r="Z169" s="123"/>
      <c r="AA169" s="123"/>
      <c r="AB169" s="123"/>
      <c r="AC169" s="123"/>
      <c r="AD169" s="123"/>
      <c r="AE169" s="123"/>
      <c r="AF169" s="123"/>
      <c r="AG169" s="123"/>
      <c r="AH169" s="123"/>
      <c r="AI169" s="123"/>
      <c r="AK169" s="123"/>
      <c r="AL169" s="123"/>
      <c r="AM169" s="123"/>
      <c r="AN169" s="123"/>
      <c r="AO169" s="123"/>
    </row>
    <row r="170" spans="24:41">
      <c r="X170" s="123"/>
      <c r="Y170" s="123"/>
      <c r="Z170" s="123"/>
      <c r="AA170" s="123"/>
      <c r="AB170" s="123"/>
      <c r="AC170" s="123"/>
      <c r="AD170" s="123"/>
      <c r="AE170" s="123"/>
      <c r="AF170" s="123"/>
      <c r="AG170" s="123"/>
      <c r="AH170" s="123"/>
      <c r="AI170" s="123"/>
      <c r="AK170" s="123"/>
      <c r="AL170" s="123"/>
      <c r="AM170" s="123"/>
      <c r="AN170" s="123"/>
      <c r="AO170" s="123"/>
    </row>
    <row r="171" spans="24:41">
      <c r="X171" s="123"/>
      <c r="Y171" s="123"/>
      <c r="Z171" s="123"/>
      <c r="AA171" s="123"/>
      <c r="AB171" s="123"/>
      <c r="AC171" s="123"/>
      <c r="AD171" s="123"/>
      <c r="AE171" s="123"/>
      <c r="AF171" s="123"/>
      <c r="AG171" s="123"/>
      <c r="AH171" s="123"/>
      <c r="AI171" s="123"/>
      <c r="AK171" s="123"/>
      <c r="AL171" s="123"/>
      <c r="AM171" s="123"/>
      <c r="AN171" s="123"/>
      <c r="AO171" s="123"/>
    </row>
    <row r="172" spans="24:41">
      <c r="X172" s="123"/>
      <c r="Y172" s="123"/>
      <c r="Z172" s="123"/>
      <c r="AA172" s="123"/>
      <c r="AB172" s="123"/>
      <c r="AC172" s="123"/>
      <c r="AD172" s="123"/>
      <c r="AE172" s="123"/>
      <c r="AF172" s="123"/>
      <c r="AG172" s="123"/>
      <c r="AH172" s="123"/>
      <c r="AI172" s="123"/>
      <c r="AK172" s="123"/>
      <c r="AL172" s="123"/>
      <c r="AM172" s="123"/>
      <c r="AN172" s="123"/>
      <c r="AO172" s="123"/>
    </row>
    <row r="173" spans="24:41">
      <c r="X173" s="123"/>
      <c r="Y173" s="123"/>
      <c r="Z173" s="123"/>
      <c r="AA173" s="123"/>
      <c r="AB173" s="123"/>
      <c r="AC173" s="123"/>
      <c r="AD173" s="123"/>
      <c r="AE173" s="123"/>
      <c r="AF173" s="123"/>
      <c r="AG173" s="123"/>
      <c r="AH173" s="123"/>
      <c r="AI173" s="123"/>
      <c r="AK173" s="123"/>
      <c r="AL173" s="123"/>
      <c r="AM173" s="123"/>
      <c r="AN173" s="123"/>
      <c r="AO173" s="123"/>
    </row>
    <row r="174" spans="24:41">
      <c r="X174" s="123"/>
      <c r="Y174" s="123"/>
      <c r="Z174" s="123"/>
      <c r="AA174" s="123"/>
      <c r="AB174" s="123"/>
      <c r="AC174" s="123"/>
      <c r="AD174" s="123"/>
      <c r="AE174" s="123"/>
      <c r="AF174" s="123"/>
      <c r="AG174" s="123"/>
      <c r="AH174" s="123"/>
      <c r="AI174" s="123"/>
      <c r="AK174" s="123"/>
      <c r="AL174" s="123"/>
      <c r="AM174" s="123"/>
      <c r="AN174" s="123"/>
      <c r="AO174" s="123"/>
    </row>
    <row r="175" spans="24:41">
      <c r="X175" s="123"/>
      <c r="Y175" s="123"/>
      <c r="Z175" s="123"/>
      <c r="AA175" s="123"/>
      <c r="AB175" s="123"/>
      <c r="AC175" s="123"/>
      <c r="AD175" s="123"/>
      <c r="AE175" s="123"/>
      <c r="AF175" s="123"/>
      <c r="AG175" s="123"/>
      <c r="AH175" s="123"/>
      <c r="AI175" s="123"/>
      <c r="AK175" s="123"/>
      <c r="AL175" s="123"/>
      <c r="AM175" s="123"/>
      <c r="AN175" s="123"/>
      <c r="AO175" s="123"/>
    </row>
    <row r="176" spans="24:41">
      <c r="X176" s="123"/>
      <c r="Y176" s="123"/>
      <c r="Z176" s="123"/>
      <c r="AA176" s="123"/>
      <c r="AB176" s="123"/>
      <c r="AC176" s="123"/>
      <c r="AD176" s="123"/>
      <c r="AE176" s="123"/>
      <c r="AF176" s="123"/>
      <c r="AG176" s="123"/>
      <c r="AH176" s="123"/>
      <c r="AI176" s="123"/>
      <c r="AK176" s="123"/>
      <c r="AL176" s="123"/>
      <c r="AM176" s="123"/>
      <c r="AN176" s="123"/>
      <c r="AO176" s="123"/>
    </row>
    <row r="177" spans="24:41">
      <c r="X177" s="123"/>
      <c r="Y177" s="123"/>
      <c r="Z177" s="123"/>
      <c r="AA177" s="123"/>
      <c r="AB177" s="123"/>
      <c r="AC177" s="123"/>
      <c r="AD177" s="123"/>
      <c r="AE177" s="123"/>
      <c r="AF177" s="123"/>
      <c r="AG177" s="123"/>
      <c r="AH177" s="123"/>
      <c r="AI177" s="123"/>
      <c r="AK177" s="123"/>
      <c r="AL177" s="123"/>
      <c r="AM177" s="123"/>
      <c r="AN177" s="123"/>
      <c r="AO177" s="123"/>
    </row>
    <row r="178" spans="24:41">
      <c r="AF178" s="123"/>
    </row>
    <row r="179" spans="24:41">
      <c r="AF179" s="123"/>
    </row>
    <row r="180" spans="24:41">
      <c r="AF180" s="123"/>
    </row>
    <row r="181" spans="24:41">
      <c r="AF181" s="123"/>
    </row>
    <row r="182" spans="24:41">
      <c r="AF182" s="123"/>
    </row>
    <row r="183" spans="24:41">
      <c r="AF183" s="123"/>
    </row>
    <row r="184" spans="24:41">
      <c r="AF184" s="123"/>
    </row>
    <row r="185" spans="24:41">
      <c r="AF185" s="123"/>
    </row>
  </sheetData>
  <mergeCells count="22">
    <mergeCell ref="A1:AJ1"/>
    <mergeCell ref="A2:AJ2"/>
    <mergeCell ref="A3:AJ3"/>
    <mergeCell ref="A4:A5"/>
    <mergeCell ref="B4:B5"/>
    <mergeCell ref="C4:C5"/>
    <mergeCell ref="D4:D5"/>
    <mergeCell ref="E4:E5"/>
    <mergeCell ref="F4:F5"/>
    <mergeCell ref="G4:G5"/>
    <mergeCell ref="A88:G88"/>
    <mergeCell ref="B79:AG79"/>
    <mergeCell ref="H4:H5"/>
    <mergeCell ref="A17:G17"/>
    <mergeCell ref="A32:G32"/>
    <mergeCell ref="A41:G41"/>
    <mergeCell ref="A45:G45"/>
    <mergeCell ref="A46:G46"/>
    <mergeCell ref="B48:AG48"/>
    <mergeCell ref="A78:G78"/>
    <mergeCell ref="A86:G86"/>
    <mergeCell ref="A87:G87"/>
  </mergeCells>
  <conditionalFormatting sqref="W15:X15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" right="0" top="0.25" bottom="0.25" header="0.3" footer="0.3"/>
  <pageSetup paperSize="5" scale="50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Clean Version</vt:lpstr>
      <vt:lpstr>Workplan 13-5-20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Htet Nandar Aung</cp:lastModifiedBy>
  <cp:lastPrinted>2020-05-13T05:42:43Z</cp:lastPrinted>
  <dcterms:created xsi:type="dcterms:W3CDTF">2017-06-27T14:29:45Z</dcterms:created>
  <dcterms:modified xsi:type="dcterms:W3CDTF">2020-05-15T13:20:09Z</dcterms:modified>
</cp:coreProperties>
</file>