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yes\Desktop\9- Reconciliation phase\10- Reporting\7- Report Pre Final 2015-2016 9.3.2018\Annexes\"/>
    </mc:Choice>
  </mc:AlternateContent>
  <bookViews>
    <workbookView xWindow="0" yWindow="0" windowWidth="16280" windowHeight="9780" tabRatio="813"/>
  </bookViews>
  <sheets>
    <sheet name="C (1)" sheetId="59" r:id="rId1"/>
    <sheet name="C (2)" sheetId="100" r:id="rId2"/>
    <sheet name="C (3)" sheetId="101" r:id="rId3"/>
    <sheet name="C (4)" sheetId="102" r:id="rId4"/>
    <sheet name="C (5)" sheetId="103" r:id="rId5"/>
    <sheet name="C (6)" sheetId="104" r:id="rId6"/>
    <sheet name="C (7)" sheetId="105" r:id="rId7"/>
    <sheet name="C (8)" sheetId="106" r:id="rId8"/>
    <sheet name="C (9)" sheetId="107" r:id="rId9"/>
    <sheet name="C (10)" sheetId="108" r:id="rId10"/>
    <sheet name="C (11)" sheetId="109" r:id="rId11"/>
    <sheet name="C (12)" sheetId="110" r:id="rId12"/>
    <sheet name="C (13)" sheetId="111" r:id="rId13"/>
    <sheet name="C (14)" sheetId="112" r:id="rId14"/>
    <sheet name="C (15)" sheetId="113" r:id="rId15"/>
    <sheet name="C (16)" sheetId="114" r:id="rId16"/>
    <sheet name="C (17)" sheetId="115" r:id="rId17"/>
    <sheet name="C (18)" sheetId="116" r:id="rId18"/>
    <sheet name="C (19)" sheetId="117" r:id="rId19"/>
    <sheet name="C (20)" sheetId="118" r:id="rId20"/>
    <sheet name="C (21)" sheetId="119" r:id="rId21"/>
    <sheet name="C (22)" sheetId="120" r:id="rId22"/>
    <sheet name="C (23)" sheetId="121" r:id="rId23"/>
    <sheet name="C (24)" sheetId="122" r:id="rId24"/>
    <sheet name="C (25)" sheetId="123" r:id="rId25"/>
    <sheet name="C (26)" sheetId="124" r:id="rId26"/>
    <sheet name="C (27)" sheetId="125" r:id="rId27"/>
    <sheet name="C (28)" sheetId="126" r:id="rId28"/>
    <sheet name="C (29)" sheetId="127" r:id="rId29"/>
    <sheet name="C (30)" sheetId="128" r:id="rId30"/>
    <sheet name="C (31)" sheetId="216" r:id="rId31"/>
    <sheet name="C (32)" sheetId="217" r:id="rId32"/>
    <sheet name="C (33)" sheetId="218" r:id="rId33"/>
    <sheet name="C (34)" sheetId="219" r:id="rId34"/>
    <sheet name="C (35)" sheetId="220" r:id="rId35"/>
    <sheet name="C (36)" sheetId="221" r:id="rId36"/>
    <sheet name="C (37)" sheetId="222" r:id="rId37"/>
    <sheet name="C (38)" sheetId="223" r:id="rId38"/>
    <sheet name="C (39)" sheetId="224" r:id="rId39"/>
    <sheet name="C (40)" sheetId="225" r:id="rId40"/>
    <sheet name="C (41)" sheetId="226" r:id="rId41"/>
    <sheet name="C (42)" sheetId="227" r:id="rId42"/>
    <sheet name="C (43)" sheetId="228" r:id="rId43"/>
    <sheet name="C (44)" sheetId="229" r:id="rId44"/>
    <sheet name="C (45)" sheetId="230" r:id="rId45"/>
    <sheet name="C (46)" sheetId="231" r:id="rId46"/>
    <sheet name="C (47)" sheetId="232" r:id="rId47"/>
    <sheet name="C (48)" sheetId="233" r:id="rId48"/>
    <sheet name="C (49)" sheetId="234" r:id="rId49"/>
    <sheet name="C (50)" sheetId="235" r:id="rId50"/>
    <sheet name="C (51)" sheetId="236" r:id="rId51"/>
    <sheet name="C (52)" sheetId="237" state="hidden" r:id="rId52"/>
    <sheet name="C (53)" sheetId="238" state="hidden" r:id="rId53"/>
    <sheet name="C (54)" sheetId="239" state="hidden" r:id="rId54"/>
    <sheet name="C (55)" sheetId="240" state="hidden" r:id="rId55"/>
    <sheet name="C (56)" sheetId="241" state="hidden" r:id="rId56"/>
    <sheet name="C (57)" sheetId="242" state="hidden" r:id="rId57"/>
    <sheet name="C (58)" sheetId="243" state="hidden" r:id="rId58"/>
    <sheet name="C (59)" sheetId="244" state="hidden" r:id="rId59"/>
    <sheet name="C (60)" sheetId="245" state="hidden" r:id="rId60"/>
    <sheet name="C (61)" sheetId="159" state="hidden" r:id="rId61"/>
    <sheet name="C (62)" sheetId="246" state="hidden" r:id="rId62"/>
    <sheet name="C (63)" sheetId="247" state="hidden" r:id="rId63"/>
    <sheet name="C (64)" sheetId="248" state="hidden" r:id="rId64"/>
    <sheet name="C (65)" sheetId="249" state="hidden" r:id="rId65"/>
    <sheet name="C (66)" sheetId="250" state="hidden" r:id="rId66"/>
    <sheet name="C (67)" sheetId="251" state="hidden" r:id="rId67"/>
    <sheet name="C (68)" sheetId="252" state="hidden" r:id="rId68"/>
    <sheet name="C (69)" sheetId="253" state="hidden" r:id="rId69"/>
    <sheet name="C (70)" sheetId="254" state="hidden" r:id="rId70"/>
    <sheet name="C (71)" sheetId="255" state="hidden" r:id="rId71"/>
    <sheet name="C (72)" sheetId="256" state="hidden" r:id="rId72"/>
    <sheet name="Unilateral-MGEMoF" sheetId="213" state="hidden" r:id="rId73"/>
  </sheets>
  <externalReferences>
    <externalReference r:id="rId74"/>
  </externalReferences>
  <definedNames>
    <definedName name="_xlnm._FilterDatabase" localSheetId="9" hidden="1">#REF!</definedName>
    <definedName name="_xlnm._FilterDatabase" localSheetId="11" hidden="1">#REF!</definedName>
    <definedName name="_xlnm._FilterDatabase" localSheetId="13" hidden="1">#REF!</definedName>
    <definedName name="_xlnm._FilterDatabase" localSheetId="17" hidden="1">#REF!</definedName>
    <definedName name="_xlnm._FilterDatabase" localSheetId="1" hidden="1">#REF!</definedName>
    <definedName name="_xlnm._FilterDatabase" localSheetId="19" hidden="1">#REF!</definedName>
    <definedName name="_xlnm._FilterDatabase" localSheetId="21" hidden="1">#REF!</definedName>
    <definedName name="_xlnm._FilterDatabase" localSheetId="23" hidden="1">#REF!</definedName>
    <definedName name="_xlnm._FilterDatabase" localSheetId="25" hidden="1">#REF!</definedName>
    <definedName name="_xlnm._FilterDatabase" localSheetId="27" hidden="1">#REF!</definedName>
    <definedName name="_xlnm._FilterDatabase" localSheetId="2" hidden="1">'C (3)'!$A$1:$O$689</definedName>
    <definedName name="_xlnm._FilterDatabase" localSheetId="29" hidden="1">#REF!</definedName>
    <definedName name="_xlnm._FilterDatabase" localSheetId="31" hidden="1">#REF!</definedName>
    <definedName name="_xlnm._FilterDatabase" localSheetId="32" hidden="1">'C (33)'!$A$1:$O$689</definedName>
    <definedName name="_xlnm._FilterDatabase" localSheetId="33" hidden="1">#REF!</definedName>
    <definedName name="_xlnm._FilterDatabase" localSheetId="35" hidden="1">#REF!</definedName>
    <definedName name="_xlnm._FilterDatabase" localSheetId="37" hidden="1">#REF!</definedName>
    <definedName name="_xlnm._FilterDatabase" localSheetId="3" hidden="1">#REF!</definedName>
    <definedName name="_xlnm._FilterDatabase" localSheetId="39" hidden="1">#REF!</definedName>
    <definedName name="_xlnm._FilterDatabase" localSheetId="41" hidden="1">#REF!</definedName>
    <definedName name="_xlnm._FilterDatabase" localSheetId="43" hidden="1">#REF!</definedName>
    <definedName name="_xlnm._FilterDatabase" localSheetId="47" hidden="1">#REF!</definedName>
    <definedName name="_xlnm._FilterDatabase" localSheetId="49" hidden="1">#REF!</definedName>
    <definedName name="_xlnm._FilterDatabase" localSheetId="51" hidden="1">#REF!</definedName>
    <definedName name="_xlnm._FilterDatabase" localSheetId="53" hidden="1">#REF!</definedName>
    <definedName name="_xlnm._FilterDatabase" localSheetId="55" hidden="1">#REF!</definedName>
    <definedName name="_xlnm._FilterDatabase" localSheetId="57" hidden="1">#REF!</definedName>
    <definedName name="_xlnm._FilterDatabase" localSheetId="5" hidden="1">#REF!</definedName>
    <definedName name="_xlnm._FilterDatabase" localSheetId="59" hidden="1">#REF!</definedName>
    <definedName name="_xlnm._FilterDatabase" localSheetId="62" hidden="1">#REF!</definedName>
    <definedName name="_xlnm._FilterDatabase" localSheetId="64" hidden="1">#REF!</definedName>
    <definedName name="_xlnm._FilterDatabase" localSheetId="66" hidden="1">#REF!</definedName>
    <definedName name="_xlnm._FilterDatabase" localSheetId="68" hidden="1">#REF!</definedName>
    <definedName name="_xlnm._FilterDatabase" localSheetId="70" hidden="1">#REF!</definedName>
    <definedName name="_xlnm._FilterDatabase" localSheetId="7" hidden="1">#REF!</definedName>
    <definedName name="_xlnm._FilterDatabase" hidden="1">#REF!</definedName>
    <definedName name="_FilterDatabase1" localSheetId="9" hidden="1">#REF!</definedName>
    <definedName name="_FilterDatabase1" localSheetId="11" hidden="1">#REF!</definedName>
    <definedName name="_FilterDatabase1" localSheetId="13" hidden="1">#REF!</definedName>
    <definedName name="_FilterDatabase1" localSheetId="15" hidden="1">#REF!</definedName>
    <definedName name="_FilterDatabase1" localSheetId="17" hidden="1">#REF!</definedName>
    <definedName name="_FilterDatabase1" localSheetId="1" hidden="1">#REF!</definedName>
    <definedName name="_FilterDatabase1" localSheetId="19" hidden="1">#REF!</definedName>
    <definedName name="_FilterDatabase1" localSheetId="21" hidden="1">#REF!</definedName>
    <definedName name="_FilterDatabase1" localSheetId="23" hidden="1">#REF!</definedName>
    <definedName name="_FilterDatabase1" localSheetId="25" hidden="1">#REF!</definedName>
    <definedName name="_FilterDatabase1" localSheetId="27" hidden="1">#REF!</definedName>
    <definedName name="_FilterDatabase1" localSheetId="29" hidden="1">#REF!</definedName>
    <definedName name="_FilterDatabase1" localSheetId="31" hidden="1">#REF!</definedName>
    <definedName name="_FilterDatabase1" localSheetId="33" hidden="1">#REF!</definedName>
    <definedName name="_FilterDatabase1" localSheetId="35" hidden="1">#REF!</definedName>
    <definedName name="_FilterDatabase1" localSheetId="37" hidden="1">#REF!</definedName>
    <definedName name="_FilterDatabase1" localSheetId="3" hidden="1">#REF!</definedName>
    <definedName name="_FilterDatabase1" localSheetId="39" hidden="1">#REF!</definedName>
    <definedName name="_FilterDatabase1" localSheetId="41" hidden="1">#REF!</definedName>
    <definedName name="_FilterDatabase1" localSheetId="43" hidden="1">#REF!</definedName>
    <definedName name="_FilterDatabase1" localSheetId="45" hidden="1">#REF!</definedName>
    <definedName name="_FilterDatabase1" localSheetId="47" hidden="1">#REF!</definedName>
    <definedName name="_FilterDatabase1" localSheetId="49" hidden="1">#REF!</definedName>
    <definedName name="_FilterDatabase1" localSheetId="51" hidden="1">#REF!</definedName>
    <definedName name="_FilterDatabase1" localSheetId="53" hidden="1">#REF!</definedName>
    <definedName name="_FilterDatabase1" localSheetId="55" hidden="1">#REF!</definedName>
    <definedName name="_FilterDatabase1" localSheetId="57" hidden="1">#REF!</definedName>
    <definedName name="_FilterDatabase1" localSheetId="5" hidden="1">#REF!</definedName>
    <definedName name="_FilterDatabase1" localSheetId="59" hidden="1">#REF!</definedName>
    <definedName name="_FilterDatabase1" localSheetId="62" hidden="1">#REF!</definedName>
    <definedName name="_FilterDatabase1" localSheetId="64" hidden="1">#REF!</definedName>
    <definedName name="_FilterDatabase1" localSheetId="66" hidden="1">#REF!</definedName>
    <definedName name="_FilterDatabase1" localSheetId="68" hidden="1">#REF!</definedName>
    <definedName name="_FilterDatabase1" localSheetId="70" hidden="1">#REF!</definedName>
    <definedName name="_FilterDatabase1" localSheetId="7" hidden="1">#REF!</definedName>
    <definedName name="_FilterDatabase1" hidden="1">#REF!</definedName>
    <definedName name="az" localSheetId="9">#REF!</definedName>
    <definedName name="az" localSheetId="11">#REF!</definedName>
    <definedName name="az" localSheetId="13">#REF!</definedName>
    <definedName name="az" localSheetId="15">#REF!</definedName>
    <definedName name="az" localSheetId="17">#REF!</definedName>
    <definedName name="az" localSheetId="1">#REF!</definedName>
    <definedName name="az" localSheetId="19">#REF!</definedName>
    <definedName name="az" localSheetId="21">#REF!</definedName>
    <definedName name="az" localSheetId="23">#REF!</definedName>
    <definedName name="az" localSheetId="25">#REF!</definedName>
    <definedName name="az" localSheetId="27">#REF!</definedName>
    <definedName name="az" localSheetId="29">#REF!</definedName>
    <definedName name="az" localSheetId="31">#REF!</definedName>
    <definedName name="az" localSheetId="33">#REF!</definedName>
    <definedName name="az" localSheetId="35">#REF!</definedName>
    <definedName name="az" localSheetId="37">#REF!</definedName>
    <definedName name="az" localSheetId="3">#REF!</definedName>
    <definedName name="az" localSheetId="39">#REF!</definedName>
    <definedName name="az" localSheetId="41">#REF!</definedName>
    <definedName name="az" localSheetId="43">#REF!</definedName>
    <definedName name="az" localSheetId="45">#REF!</definedName>
    <definedName name="az" localSheetId="47">#REF!</definedName>
    <definedName name="az" localSheetId="49">#REF!</definedName>
    <definedName name="az" localSheetId="51">#REF!</definedName>
    <definedName name="az" localSheetId="53">#REF!</definedName>
    <definedName name="az" localSheetId="55">#REF!</definedName>
    <definedName name="az" localSheetId="57">#REF!</definedName>
    <definedName name="az" localSheetId="5">#REF!</definedName>
    <definedName name="az" localSheetId="59">#REF!</definedName>
    <definedName name="az" localSheetId="62">#REF!</definedName>
    <definedName name="az" localSheetId="64">#REF!</definedName>
    <definedName name="az" localSheetId="66">#REF!</definedName>
    <definedName name="az" localSheetId="68">#REF!</definedName>
    <definedName name="az" localSheetId="70">#REF!</definedName>
    <definedName name="az" localSheetId="7">#REF!</definedName>
    <definedName name="az">#REF!</definedName>
    <definedName name="BATNA" localSheetId="9">#REF!</definedName>
    <definedName name="BATNA" localSheetId="11">#REF!</definedName>
    <definedName name="BATNA" localSheetId="13">#REF!</definedName>
    <definedName name="BATNA" localSheetId="15">#REF!</definedName>
    <definedName name="BATNA" localSheetId="17">#REF!</definedName>
    <definedName name="BATNA" localSheetId="1">#REF!</definedName>
    <definedName name="BATNA" localSheetId="19">#REF!</definedName>
    <definedName name="BATNA" localSheetId="21">#REF!</definedName>
    <definedName name="BATNA" localSheetId="23">#REF!</definedName>
    <definedName name="BATNA" localSheetId="25">#REF!</definedName>
    <definedName name="BATNA" localSheetId="27">#REF!</definedName>
    <definedName name="BATNA" localSheetId="29">#REF!</definedName>
    <definedName name="BATNA" localSheetId="31">#REF!</definedName>
    <definedName name="BATNA" localSheetId="33">#REF!</definedName>
    <definedName name="BATNA" localSheetId="35">#REF!</definedName>
    <definedName name="BATNA" localSheetId="37">#REF!</definedName>
    <definedName name="BATNA" localSheetId="3">#REF!</definedName>
    <definedName name="BATNA" localSheetId="39">#REF!</definedName>
    <definedName name="BATNA" localSheetId="41">#REF!</definedName>
    <definedName name="BATNA" localSheetId="43">#REF!</definedName>
    <definedName name="BATNA" localSheetId="45">#REF!</definedName>
    <definedName name="BATNA" localSheetId="47">#REF!</definedName>
    <definedName name="BATNA" localSheetId="49">#REF!</definedName>
    <definedName name="BATNA" localSheetId="51">#REF!</definedName>
    <definedName name="BATNA" localSheetId="53">#REF!</definedName>
    <definedName name="BATNA" localSheetId="55">#REF!</definedName>
    <definedName name="BATNA" localSheetId="57">#REF!</definedName>
    <definedName name="BATNA" localSheetId="5">#REF!</definedName>
    <definedName name="BATNA" localSheetId="59">#REF!</definedName>
    <definedName name="BATNA" localSheetId="62">#REF!</definedName>
    <definedName name="BATNA" localSheetId="64">#REF!</definedName>
    <definedName name="BATNA" localSheetId="66">#REF!</definedName>
    <definedName name="BATNA" localSheetId="68">#REF!</definedName>
    <definedName name="BATNA" localSheetId="70">#REF!</definedName>
    <definedName name="BATNA" localSheetId="7">#REF!</definedName>
    <definedName name="BATNA">#REF!</definedName>
    <definedName name="BISKRA" localSheetId="9">#REF!</definedName>
    <definedName name="BISKRA" localSheetId="11">#REF!</definedName>
    <definedName name="BISKRA" localSheetId="13">#REF!</definedName>
    <definedName name="BISKRA" localSheetId="15">#REF!</definedName>
    <definedName name="BISKRA" localSheetId="17">#REF!</definedName>
    <definedName name="BISKRA" localSheetId="1">#REF!</definedName>
    <definedName name="BISKRA" localSheetId="19">#REF!</definedName>
    <definedName name="BISKRA" localSheetId="21">#REF!</definedName>
    <definedName name="BISKRA" localSheetId="23">#REF!</definedName>
    <definedName name="BISKRA" localSheetId="25">#REF!</definedName>
    <definedName name="BISKRA" localSheetId="27">#REF!</definedName>
    <definedName name="BISKRA" localSheetId="29">#REF!</definedName>
    <definedName name="BISKRA" localSheetId="31">#REF!</definedName>
    <definedName name="BISKRA" localSheetId="33">#REF!</definedName>
    <definedName name="BISKRA" localSheetId="35">#REF!</definedName>
    <definedName name="BISKRA" localSheetId="37">#REF!</definedName>
    <definedName name="BISKRA" localSheetId="3">#REF!</definedName>
    <definedName name="BISKRA" localSheetId="39">#REF!</definedName>
    <definedName name="BISKRA" localSheetId="41">#REF!</definedName>
    <definedName name="BISKRA" localSheetId="43">#REF!</definedName>
    <definedName name="BISKRA" localSheetId="45">#REF!</definedName>
    <definedName name="BISKRA" localSheetId="47">#REF!</definedName>
    <definedName name="BISKRA" localSheetId="49">#REF!</definedName>
    <definedName name="BISKRA" localSheetId="51">#REF!</definedName>
    <definedName name="BISKRA" localSheetId="53">#REF!</definedName>
    <definedName name="BISKRA" localSheetId="55">#REF!</definedName>
    <definedName name="BISKRA" localSheetId="57">#REF!</definedName>
    <definedName name="BISKRA" localSheetId="5">#REF!</definedName>
    <definedName name="BISKRA" localSheetId="59">#REF!</definedName>
    <definedName name="BISKRA" localSheetId="62">#REF!</definedName>
    <definedName name="BISKRA" localSheetId="64">#REF!</definedName>
    <definedName name="BISKRA" localSheetId="66">#REF!</definedName>
    <definedName name="BISKRA" localSheetId="68">#REF!</definedName>
    <definedName name="BISKRA" localSheetId="70">#REF!</definedName>
    <definedName name="BISKRA" localSheetId="7">#REF!</definedName>
    <definedName name="BISKRA">#REF!</definedName>
    <definedName name="Compadjust">#REF!</definedName>
    <definedName name="_xlnm.Database" localSheetId="9">#REF!</definedName>
    <definedName name="_xlnm.Database" localSheetId="11">#REF!</definedName>
    <definedName name="_xlnm.Database" localSheetId="13">#REF!</definedName>
    <definedName name="_xlnm.Database" localSheetId="15">#REF!</definedName>
    <definedName name="_xlnm.Database" localSheetId="17">#REF!</definedName>
    <definedName name="_xlnm.Database" localSheetId="1">#REF!</definedName>
    <definedName name="_xlnm.Database" localSheetId="19">#REF!</definedName>
    <definedName name="_xlnm.Database" localSheetId="21">#REF!</definedName>
    <definedName name="_xlnm.Database" localSheetId="23">#REF!</definedName>
    <definedName name="_xlnm.Database" localSheetId="25">#REF!</definedName>
    <definedName name="_xlnm.Database" localSheetId="27">#REF!</definedName>
    <definedName name="_xlnm.Database" localSheetId="29">#REF!</definedName>
    <definedName name="_xlnm.Database" localSheetId="31">#REF!</definedName>
    <definedName name="_xlnm.Database" localSheetId="33">#REF!</definedName>
    <definedName name="_xlnm.Database" localSheetId="35">#REF!</definedName>
    <definedName name="_xlnm.Database" localSheetId="37">#REF!</definedName>
    <definedName name="_xlnm.Database" localSheetId="3">#REF!</definedName>
    <definedName name="_xlnm.Database" localSheetId="39">#REF!</definedName>
    <definedName name="_xlnm.Database" localSheetId="41">#REF!</definedName>
    <definedName name="_xlnm.Database" localSheetId="43">#REF!</definedName>
    <definedName name="_xlnm.Database" localSheetId="45">#REF!</definedName>
    <definedName name="_xlnm.Database" localSheetId="47">#REF!</definedName>
    <definedName name="_xlnm.Database" localSheetId="49">#REF!</definedName>
    <definedName name="_xlnm.Database" localSheetId="51">#REF!</definedName>
    <definedName name="_xlnm.Database" localSheetId="53">#REF!</definedName>
    <definedName name="_xlnm.Database" localSheetId="55">#REF!</definedName>
    <definedName name="_xlnm.Database" localSheetId="57">#REF!</definedName>
    <definedName name="_xlnm.Database" localSheetId="5">#REF!</definedName>
    <definedName name="_xlnm.Database" localSheetId="59">#REF!</definedName>
    <definedName name="_xlnm.Database" localSheetId="62">#REF!</definedName>
    <definedName name="_xlnm.Database" localSheetId="64">#REF!</definedName>
    <definedName name="_xlnm.Database" localSheetId="66">#REF!</definedName>
    <definedName name="_xlnm.Database" localSheetId="68">#REF!</definedName>
    <definedName name="_xlnm.Database" localSheetId="70">#REF!</definedName>
    <definedName name="_xlnm.Database" localSheetId="7">#REF!</definedName>
    <definedName name="_xlnm.Database">#REF!</definedName>
    <definedName name="FD" localSheetId="9" hidden="1">#REF!</definedName>
    <definedName name="FD" localSheetId="11" hidden="1">#REF!</definedName>
    <definedName name="FD" localSheetId="13" hidden="1">#REF!</definedName>
    <definedName name="FD" localSheetId="15" hidden="1">#REF!</definedName>
    <definedName name="FD" localSheetId="17" hidden="1">#REF!</definedName>
    <definedName name="FD" localSheetId="1" hidden="1">#REF!</definedName>
    <definedName name="FD" localSheetId="19" hidden="1">#REF!</definedName>
    <definedName name="FD" localSheetId="21" hidden="1">#REF!</definedName>
    <definedName name="FD" localSheetId="23" hidden="1">#REF!</definedName>
    <definedName name="FD" localSheetId="25" hidden="1">#REF!</definedName>
    <definedName name="FD" localSheetId="27" hidden="1">#REF!</definedName>
    <definedName name="FD" localSheetId="29" hidden="1">#REF!</definedName>
    <definedName name="FD" localSheetId="31" hidden="1">#REF!</definedName>
    <definedName name="FD" localSheetId="33" hidden="1">#REF!</definedName>
    <definedName name="FD" localSheetId="35" hidden="1">#REF!</definedName>
    <definedName name="FD" localSheetId="37" hidden="1">#REF!</definedName>
    <definedName name="FD" localSheetId="3" hidden="1">#REF!</definedName>
    <definedName name="FD" localSheetId="39" hidden="1">#REF!</definedName>
    <definedName name="FD" localSheetId="41" hidden="1">#REF!</definedName>
    <definedName name="FD" localSheetId="43" hidden="1">#REF!</definedName>
    <definedName name="FD" localSheetId="45" hidden="1">#REF!</definedName>
    <definedName name="FD" localSheetId="47" hidden="1">#REF!</definedName>
    <definedName name="FD" localSheetId="49" hidden="1">#REF!</definedName>
    <definedName name="FD" localSheetId="51" hidden="1">#REF!</definedName>
    <definedName name="FD" localSheetId="53" hidden="1">#REF!</definedName>
    <definedName name="FD" localSheetId="55" hidden="1">#REF!</definedName>
    <definedName name="FD" localSheetId="57" hidden="1">#REF!</definedName>
    <definedName name="FD" localSheetId="5" hidden="1">#REF!</definedName>
    <definedName name="FD" localSheetId="59" hidden="1">#REF!</definedName>
    <definedName name="FD" localSheetId="62" hidden="1">#REF!</definedName>
    <definedName name="FD" localSheetId="64" hidden="1">#REF!</definedName>
    <definedName name="FD" localSheetId="66" hidden="1">#REF!</definedName>
    <definedName name="FD" localSheetId="68" hidden="1">#REF!</definedName>
    <definedName name="FD" localSheetId="70" hidden="1">#REF!</definedName>
    <definedName name="FD" localSheetId="7" hidden="1">#REF!</definedName>
    <definedName name="FD" hidden="1">#REF!</definedName>
    <definedName name="fdb" localSheetId="9" hidden="1">#REF!</definedName>
    <definedName name="fdb" localSheetId="11" hidden="1">#REF!</definedName>
    <definedName name="fdb" localSheetId="13" hidden="1">#REF!</definedName>
    <definedName name="fdb" localSheetId="15" hidden="1">#REF!</definedName>
    <definedName name="fdb" localSheetId="17" hidden="1">#REF!</definedName>
    <definedName name="fdb" localSheetId="1" hidden="1">#REF!</definedName>
    <definedName name="fdb" localSheetId="19" hidden="1">#REF!</definedName>
    <definedName name="fdb" localSheetId="21" hidden="1">#REF!</definedName>
    <definedName name="fdb" localSheetId="23" hidden="1">#REF!</definedName>
    <definedName name="fdb" localSheetId="25" hidden="1">#REF!</definedName>
    <definedName name="fdb" localSheetId="27" hidden="1">#REF!</definedName>
    <definedName name="fdb" localSheetId="29" hidden="1">#REF!</definedName>
    <definedName name="fdb" localSheetId="31" hidden="1">#REF!</definedName>
    <definedName name="fdb" localSheetId="33" hidden="1">#REF!</definedName>
    <definedName name="fdb" localSheetId="35" hidden="1">#REF!</definedName>
    <definedName name="fdb" localSheetId="37" hidden="1">#REF!</definedName>
    <definedName name="fdb" localSheetId="3" hidden="1">#REF!</definedName>
    <definedName name="fdb" localSheetId="39" hidden="1">#REF!</definedName>
    <definedName name="fdb" localSheetId="41" hidden="1">#REF!</definedName>
    <definedName name="fdb" localSheetId="43" hidden="1">#REF!</definedName>
    <definedName name="fdb" localSheetId="45" hidden="1">#REF!</definedName>
    <definedName name="fdb" localSheetId="47" hidden="1">#REF!</definedName>
    <definedName name="fdb" localSheetId="49" hidden="1">#REF!</definedName>
    <definedName name="fdb" localSheetId="51" hidden="1">#REF!</definedName>
    <definedName name="fdb" localSheetId="53" hidden="1">#REF!</definedName>
    <definedName name="fdb" localSheetId="55" hidden="1">#REF!</definedName>
    <definedName name="fdb" localSheetId="57" hidden="1">#REF!</definedName>
    <definedName name="fdb" localSheetId="5" hidden="1">#REF!</definedName>
    <definedName name="fdb" localSheetId="59" hidden="1">#REF!</definedName>
    <definedName name="fdb" localSheetId="62" hidden="1">#REF!</definedName>
    <definedName name="fdb" localSheetId="64" hidden="1">#REF!</definedName>
    <definedName name="fdb" localSheetId="66" hidden="1">#REF!</definedName>
    <definedName name="fdb" localSheetId="68" hidden="1">#REF!</definedName>
    <definedName name="fdb" localSheetId="70" hidden="1">#REF!</definedName>
    <definedName name="fdb" localSheetId="7" hidden="1">#REF!</definedName>
    <definedName name="fdb" hidden="1">#REF!</definedName>
    <definedName name="FinalDiff">#REF!</definedName>
    <definedName name="Govadjust">#REF!</definedName>
    <definedName name="JIJEL" localSheetId="9">#REF!</definedName>
    <definedName name="JIJEL" localSheetId="11">#REF!</definedName>
    <definedName name="JIJEL" localSheetId="13">#REF!</definedName>
    <definedName name="JIJEL" localSheetId="15">#REF!</definedName>
    <definedName name="JIJEL" localSheetId="17">#REF!</definedName>
    <definedName name="JIJEL" localSheetId="1">#REF!</definedName>
    <definedName name="JIJEL" localSheetId="19">#REF!</definedName>
    <definedName name="JIJEL" localSheetId="21">#REF!</definedName>
    <definedName name="JIJEL" localSheetId="23">#REF!</definedName>
    <definedName name="JIJEL" localSheetId="25">#REF!</definedName>
    <definedName name="JIJEL" localSheetId="27">#REF!</definedName>
    <definedName name="JIJEL" localSheetId="29">#REF!</definedName>
    <definedName name="JIJEL" localSheetId="31">#REF!</definedName>
    <definedName name="JIJEL" localSheetId="33">#REF!</definedName>
    <definedName name="JIJEL" localSheetId="35">#REF!</definedName>
    <definedName name="JIJEL" localSheetId="37">#REF!</definedName>
    <definedName name="JIJEL" localSheetId="3">#REF!</definedName>
    <definedName name="JIJEL" localSheetId="39">#REF!</definedName>
    <definedName name="JIJEL" localSheetId="41">#REF!</definedName>
    <definedName name="JIJEL" localSheetId="43">#REF!</definedName>
    <definedName name="JIJEL" localSheetId="45">#REF!</definedName>
    <definedName name="JIJEL" localSheetId="47">#REF!</definedName>
    <definedName name="JIJEL" localSheetId="49">#REF!</definedName>
    <definedName name="JIJEL" localSheetId="51">#REF!</definedName>
    <definedName name="JIJEL" localSheetId="53">#REF!</definedName>
    <definedName name="JIJEL" localSheetId="55">#REF!</definedName>
    <definedName name="JIJEL" localSheetId="57">#REF!</definedName>
    <definedName name="JIJEL" localSheetId="5">#REF!</definedName>
    <definedName name="JIJEL" localSheetId="59">#REF!</definedName>
    <definedName name="JIJEL" localSheetId="62">#REF!</definedName>
    <definedName name="JIJEL" localSheetId="64">#REF!</definedName>
    <definedName name="JIJEL" localSheetId="66">#REF!</definedName>
    <definedName name="JIJEL" localSheetId="68">#REF!</definedName>
    <definedName name="JIJEL" localSheetId="70">#REF!</definedName>
    <definedName name="JIJEL" localSheetId="7">#REF!</definedName>
    <definedName name="JIJEL">#REF!</definedName>
    <definedName name="KHENCHELA" localSheetId="9">#REF!</definedName>
    <definedName name="KHENCHELA" localSheetId="11">#REF!</definedName>
    <definedName name="KHENCHELA" localSheetId="13">#REF!</definedName>
    <definedName name="KHENCHELA" localSheetId="15">#REF!</definedName>
    <definedName name="KHENCHELA" localSheetId="17">#REF!</definedName>
    <definedName name="KHENCHELA" localSheetId="1">#REF!</definedName>
    <definedName name="KHENCHELA" localSheetId="19">#REF!</definedName>
    <definedName name="KHENCHELA" localSheetId="21">#REF!</definedName>
    <definedName name="KHENCHELA" localSheetId="23">#REF!</definedName>
    <definedName name="KHENCHELA" localSheetId="25">#REF!</definedName>
    <definedName name="KHENCHELA" localSheetId="27">#REF!</definedName>
    <definedName name="KHENCHELA" localSheetId="29">#REF!</definedName>
    <definedName name="KHENCHELA" localSheetId="31">#REF!</definedName>
    <definedName name="KHENCHELA" localSheetId="33">#REF!</definedName>
    <definedName name="KHENCHELA" localSheetId="35">#REF!</definedName>
    <definedName name="KHENCHELA" localSheetId="37">#REF!</definedName>
    <definedName name="KHENCHELA" localSheetId="3">#REF!</definedName>
    <definedName name="KHENCHELA" localSheetId="39">#REF!</definedName>
    <definedName name="KHENCHELA" localSheetId="41">#REF!</definedName>
    <definedName name="KHENCHELA" localSheetId="43">#REF!</definedName>
    <definedName name="KHENCHELA" localSheetId="45">#REF!</definedName>
    <definedName name="KHENCHELA" localSheetId="47">#REF!</definedName>
    <definedName name="KHENCHELA" localSheetId="49">#REF!</definedName>
    <definedName name="KHENCHELA" localSheetId="51">#REF!</definedName>
    <definedName name="KHENCHELA" localSheetId="53">#REF!</definedName>
    <definedName name="KHENCHELA" localSheetId="55">#REF!</definedName>
    <definedName name="KHENCHELA" localSheetId="57">#REF!</definedName>
    <definedName name="KHENCHELA" localSheetId="5">#REF!</definedName>
    <definedName name="KHENCHELA" localSheetId="59">#REF!</definedName>
    <definedName name="KHENCHELA" localSheetId="62">#REF!</definedName>
    <definedName name="KHENCHELA" localSheetId="64">#REF!</definedName>
    <definedName name="KHENCHELA" localSheetId="66">#REF!</definedName>
    <definedName name="KHENCHELA" localSheetId="68">#REF!</definedName>
    <definedName name="KHENCHELA" localSheetId="70">#REF!</definedName>
    <definedName name="KHENCHELA" localSheetId="7">#REF!</definedName>
    <definedName name="KHENCHELA">#REF!</definedName>
    <definedName name="MARI">#REF!</definedName>
    <definedName name="MILA" localSheetId="9">#REF!</definedName>
    <definedName name="MILA" localSheetId="11">#REF!</definedName>
    <definedName name="MILA" localSheetId="13">#REF!</definedName>
    <definedName name="MILA" localSheetId="15">#REF!</definedName>
    <definedName name="MILA" localSheetId="17">#REF!</definedName>
    <definedName name="MILA" localSheetId="1">#REF!</definedName>
    <definedName name="MILA" localSheetId="19">#REF!</definedName>
    <definedName name="MILA" localSheetId="21">#REF!</definedName>
    <definedName name="MILA" localSheetId="23">#REF!</definedName>
    <definedName name="MILA" localSheetId="25">#REF!</definedName>
    <definedName name="MILA" localSheetId="27">#REF!</definedName>
    <definedName name="MILA" localSheetId="29">#REF!</definedName>
    <definedName name="MILA" localSheetId="31">#REF!</definedName>
    <definedName name="MILA" localSheetId="33">#REF!</definedName>
    <definedName name="MILA" localSheetId="35">#REF!</definedName>
    <definedName name="MILA" localSheetId="37">#REF!</definedName>
    <definedName name="MILA" localSheetId="3">#REF!</definedName>
    <definedName name="MILA" localSheetId="39">#REF!</definedName>
    <definedName name="MILA" localSheetId="41">#REF!</definedName>
    <definedName name="MILA" localSheetId="43">#REF!</definedName>
    <definedName name="MILA" localSheetId="45">#REF!</definedName>
    <definedName name="MILA" localSheetId="47">#REF!</definedName>
    <definedName name="MILA" localSheetId="49">#REF!</definedName>
    <definedName name="MILA" localSheetId="51">#REF!</definedName>
    <definedName name="MILA" localSheetId="53">#REF!</definedName>
    <definedName name="MILA" localSheetId="55">#REF!</definedName>
    <definedName name="MILA" localSheetId="57">#REF!</definedName>
    <definedName name="MILA" localSheetId="5">#REF!</definedName>
    <definedName name="MILA" localSheetId="59">#REF!</definedName>
    <definedName name="MILA" localSheetId="62">#REF!</definedName>
    <definedName name="MILA" localSheetId="64">#REF!</definedName>
    <definedName name="MILA" localSheetId="66">#REF!</definedName>
    <definedName name="MILA" localSheetId="68">#REF!</definedName>
    <definedName name="MILA" localSheetId="70">#REF!</definedName>
    <definedName name="MILA" localSheetId="7">#REF!</definedName>
    <definedName name="MILA">#REF!</definedName>
    <definedName name="miseenplace03prjpilotes" localSheetId="9">#REF!</definedName>
    <definedName name="miseenplace03prjpilotes" localSheetId="11">#REF!</definedName>
    <definedName name="miseenplace03prjpilotes" localSheetId="13">#REF!</definedName>
    <definedName name="miseenplace03prjpilotes" localSheetId="15">#REF!</definedName>
    <definedName name="miseenplace03prjpilotes" localSheetId="17">#REF!</definedName>
    <definedName name="miseenplace03prjpilotes" localSheetId="1">#REF!</definedName>
    <definedName name="miseenplace03prjpilotes" localSheetId="19">#REF!</definedName>
    <definedName name="miseenplace03prjpilotes" localSheetId="21">#REF!</definedName>
    <definedName name="miseenplace03prjpilotes" localSheetId="23">#REF!</definedName>
    <definedName name="miseenplace03prjpilotes" localSheetId="25">#REF!</definedName>
    <definedName name="miseenplace03prjpilotes" localSheetId="27">#REF!</definedName>
    <definedName name="miseenplace03prjpilotes" localSheetId="29">#REF!</definedName>
    <definedName name="miseenplace03prjpilotes" localSheetId="31">#REF!</definedName>
    <definedName name="miseenplace03prjpilotes" localSheetId="33">#REF!</definedName>
    <definedName name="miseenplace03prjpilotes" localSheetId="35">#REF!</definedName>
    <definedName name="miseenplace03prjpilotes" localSheetId="37">#REF!</definedName>
    <definedName name="miseenplace03prjpilotes" localSheetId="3">#REF!</definedName>
    <definedName name="miseenplace03prjpilotes" localSheetId="39">#REF!</definedName>
    <definedName name="miseenplace03prjpilotes" localSheetId="41">#REF!</definedName>
    <definedName name="miseenplace03prjpilotes" localSheetId="43">#REF!</definedName>
    <definedName name="miseenplace03prjpilotes" localSheetId="45">#REF!</definedName>
    <definedName name="miseenplace03prjpilotes" localSheetId="47">#REF!</definedName>
    <definedName name="miseenplace03prjpilotes" localSheetId="49">#REF!</definedName>
    <definedName name="miseenplace03prjpilotes" localSheetId="51">#REF!</definedName>
    <definedName name="miseenplace03prjpilotes" localSheetId="53">#REF!</definedName>
    <definedName name="miseenplace03prjpilotes" localSheetId="55">#REF!</definedName>
    <definedName name="miseenplace03prjpilotes" localSheetId="57">#REF!</definedName>
    <definedName name="miseenplace03prjpilotes" localSheetId="5">#REF!</definedName>
    <definedName name="miseenplace03prjpilotes" localSheetId="59">#REF!</definedName>
    <definedName name="miseenplace03prjpilotes" localSheetId="62">#REF!</definedName>
    <definedName name="miseenplace03prjpilotes" localSheetId="64">#REF!</definedName>
    <definedName name="miseenplace03prjpilotes" localSheetId="66">#REF!</definedName>
    <definedName name="miseenplace03prjpilotes" localSheetId="68">#REF!</definedName>
    <definedName name="miseenplace03prjpilotes" localSheetId="70">#REF!</definedName>
    <definedName name="miseenplace03prjpilotes" localSheetId="7">#REF!</definedName>
    <definedName name="miseenplace03prjpilotes">#REF!</definedName>
    <definedName name="MS" localSheetId="9">#REF!</definedName>
    <definedName name="MS" localSheetId="11">#REF!</definedName>
    <definedName name="MS" localSheetId="13">#REF!</definedName>
    <definedName name="MS" localSheetId="15">#REF!</definedName>
    <definedName name="MS" localSheetId="17">#REF!</definedName>
    <definedName name="MS" localSheetId="1">#REF!</definedName>
    <definedName name="MS" localSheetId="19">#REF!</definedName>
    <definedName name="MS" localSheetId="21">#REF!</definedName>
    <definedName name="MS" localSheetId="23">#REF!</definedName>
    <definedName name="MS" localSheetId="25">#REF!</definedName>
    <definedName name="MS" localSheetId="27">#REF!</definedName>
    <definedName name="MS" localSheetId="29">#REF!</definedName>
    <definedName name="MS" localSheetId="31">#REF!</definedName>
    <definedName name="MS" localSheetId="33">#REF!</definedName>
    <definedName name="MS" localSheetId="35">#REF!</definedName>
    <definedName name="MS" localSheetId="37">#REF!</definedName>
    <definedName name="MS" localSheetId="3">#REF!</definedName>
    <definedName name="MS" localSheetId="39">#REF!</definedName>
    <definedName name="MS" localSheetId="41">#REF!</definedName>
    <definedName name="MS" localSheetId="43">#REF!</definedName>
    <definedName name="MS" localSheetId="45">#REF!</definedName>
    <definedName name="MS" localSheetId="47">#REF!</definedName>
    <definedName name="MS" localSheetId="49">#REF!</definedName>
    <definedName name="MS" localSheetId="51">#REF!</definedName>
    <definedName name="MS" localSheetId="53">#REF!</definedName>
    <definedName name="MS" localSheetId="55">#REF!</definedName>
    <definedName name="MS" localSheetId="57">#REF!</definedName>
    <definedName name="MS" localSheetId="5">#REF!</definedName>
    <definedName name="MS" localSheetId="59">#REF!</definedName>
    <definedName name="MS" localSheetId="62">#REF!</definedName>
    <definedName name="MS" localSheetId="64">#REF!</definedName>
    <definedName name="MS" localSheetId="66">#REF!</definedName>
    <definedName name="MS" localSheetId="68">#REF!</definedName>
    <definedName name="MS" localSheetId="70">#REF!</definedName>
    <definedName name="MS" localSheetId="7">#REF!</definedName>
    <definedName name="MS">#REF!</definedName>
    <definedName name="msp" localSheetId="9">#REF!</definedName>
    <definedName name="msp" localSheetId="11">#REF!</definedName>
    <definedName name="msp" localSheetId="13">#REF!</definedName>
    <definedName name="msp" localSheetId="15">#REF!</definedName>
    <definedName name="msp" localSheetId="17">#REF!</definedName>
    <definedName name="msp" localSheetId="1">#REF!</definedName>
    <definedName name="msp" localSheetId="19">#REF!</definedName>
    <definedName name="msp" localSheetId="21">#REF!</definedName>
    <definedName name="msp" localSheetId="23">#REF!</definedName>
    <definedName name="msp" localSheetId="25">#REF!</definedName>
    <definedName name="msp" localSheetId="27">#REF!</definedName>
    <definedName name="msp" localSheetId="29">#REF!</definedName>
    <definedName name="msp" localSheetId="31">#REF!</definedName>
    <definedName name="msp" localSheetId="33">#REF!</definedName>
    <definedName name="msp" localSheetId="35">#REF!</definedName>
    <definedName name="msp" localSheetId="37">#REF!</definedName>
    <definedName name="msp" localSheetId="3">#REF!</definedName>
    <definedName name="msp" localSheetId="39">#REF!</definedName>
    <definedName name="msp" localSheetId="41">#REF!</definedName>
    <definedName name="msp" localSheetId="43">#REF!</definedName>
    <definedName name="msp" localSheetId="45">#REF!</definedName>
    <definedName name="msp" localSheetId="47">#REF!</definedName>
    <definedName name="msp" localSheetId="49">#REF!</definedName>
    <definedName name="msp" localSheetId="51">#REF!</definedName>
    <definedName name="msp" localSheetId="53">#REF!</definedName>
    <definedName name="msp" localSheetId="55">#REF!</definedName>
    <definedName name="msp" localSheetId="57">#REF!</definedName>
    <definedName name="msp" localSheetId="5">#REF!</definedName>
    <definedName name="msp" localSheetId="59">#REF!</definedName>
    <definedName name="msp" localSheetId="62">#REF!</definedName>
    <definedName name="msp" localSheetId="64">#REF!</definedName>
    <definedName name="msp" localSheetId="66">#REF!</definedName>
    <definedName name="msp" localSheetId="68">#REF!</definedName>
    <definedName name="msp" localSheetId="70">#REF!</definedName>
    <definedName name="msp" localSheetId="7">#REF!</definedName>
    <definedName name="msp">#REF!</definedName>
    <definedName name="P" localSheetId="9">#REF!</definedName>
    <definedName name="P" localSheetId="11">#REF!</definedName>
    <definedName name="P" localSheetId="13">#REF!</definedName>
    <definedName name="P" localSheetId="15">#REF!</definedName>
    <definedName name="P" localSheetId="17">#REF!</definedName>
    <definedName name="P" localSheetId="1">#REF!</definedName>
    <definedName name="P" localSheetId="19">#REF!</definedName>
    <definedName name="P" localSheetId="21">#REF!</definedName>
    <definedName name="P" localSheetId="23">#REF!</definedName>
    <definedName name="P" localSheetId="25">#REF!</definedName>
    <definedName name="P" localSheetId="27">#REF!</definedName>
    <definedName name="P" localSheetId="29">#REF!</definedName>
    <definedName name="P" localSheetId="31">#REF!</definedName>
    <definedName name="P" localSheetId="33">#REF!</definedName>
    <definedName name="P" localSheetId="35">#REF!</definedName>
    <definedName name="P" localSheetId="37">#REF!</definedName>
    <definedName name="P" localSheetId="3">#REF!</definedName>
    <definedName name="P" localSheetId="39">#REF!</definedName>
    <definedName name="P" localSheetId="41">#REF!</definedName>
    <definedName name="P" localSheetId="43">#REF!</definedName>
    <definedName name="P" localSheetId="45">#REF!</definedName>
    <definedName name="P" localSheetId="47">#REF!</definedName>
    <definedName name="P" localSheetId="49">#REF!</definedName>
    <definedName name="P" localSheetId="51">#REF!</definedName>
    <definedName name="P" localSheetId="53">#REF!</definedName>
    <definedName name="P" localSheetId="55">#REF!</definedName>
    <definedName name="P" localSheetId="57">#REF!</definedName>
    <definedName name="P" localSheetId="5">#REF!</definedName>
    <definedName name="P" localSheetId="59">#REF!</definedName>
    <definedName name="P" localSheetId="62">#REF!</definedName>
    <definedName name="P" localSheetId="64">#REF!</definedName>
    <definedName name="P" localSheetId="66">#REF!</definedName>
    <definedName name="P" localSheetId="68">#REF!</definedName>
    <definedName name="P" localSheetId="70">#REF!</definedName>
    <definedName name="P" localSheetId="7">#REF!</definedName>
    <definedName name="P">#REF!</definedName>
    <definedName name="po" localSheetId="9">#REF!</definedName>
    <definedName name="po" localSheetId="11">#REF!</definedName>
    <definedName name="po" localSheetId="13">#REF!</definedName>
    <definedName name="po" localSheetId="15">#REF!</definedName>
    <definedName name="po" localSheetId="17">#REF!</definedName>
    <definedName name="po" localSheetId="1">#REF!</definedName>
    <definedName name="po" localSheetId="19">#REF!</definedName>
    <definedName name="po" localSheetId="21">#REF!</definedName>
    <definedName name="po" localSheetId="23">#REF!</definedName>
    <definedName name="po" localSheetId="25">#REF!</definedName>
    <definedName name="po" localSheetId="27">#REF!</definedName>
    <definedName name="po" localSheetId="29">#REF!</definedName>
    <definedName name="po" localSheetId="31">#REF!</definedName>
    <definedName name="po" localSheetId="33">#REF!</definedName>
    <definedName name="po" localSheetId="35">#REF!</definedName>
    <definedName name="po" localSheetId="37">#REF!</definedName>
    <definedName name="po" localSheetId="3">#REF!</definedName>
    <definedName name="po" localSheetId="39">#REF!</definedName>
    <definedName name="po" localSheetId="41">#REF!</definedName>
    <definedName name="po" localSheetId="43">#REF!</definedName>
    <definedName name="po" localSheetId="45">#REF!</definedName>
    <definedName name="po" localSheetId="47">#REF!</definedName>
    <definedName name="po" localSheetId="49">#REF!</definedName>
    <definedName name="po" localSheetId="51">#REF!</definedName>
    <definedName name="po" localSheetId="53">#REF!</definedName>
    <definedName name="po" localSheetId="55">#REF!</definedName>
    <definedName name="po" localSheetId="57">#REF!</definedName>
    <definedName name="po" localSheetId="5">#REF!</definedName>
    <definedName name="po" localSheetId="59">#REF!</definedName>
    <definedName name="po" localSheetId="62">#REF!</definedName>
    <definedName name="po" localSheetId="64">#REF!</definedName>
    <definedName name="po" localSheetId="66">#REF!</definedName>
    <definedName name="po" localSheetId="68">#REF!</definedName>
    <definedName name="po" localSheetId="70">#REF!</definedName>
    <definedName name="po" localSheetId="7">#REF!</definedName>
    <definedName name="po">#REF!</definedName>
    <definedName name="POP" localSheetId="9">#REF!</definedName>
    <definedName name="POP" localSheetId="11">#REF!</definedName>
    <definedName name="POP" localSheetId="13">#REF!</definedName>
    <definedName name="POP" localSheetId="15">#REF!</definedName>
    <definedName name="POP" localSheetId="17">#REF!</definedName>
    <definedName name="POP" localSheetId="1">#REF!</definedName>
    <definedName name="POP" localSheetId="19">#REF!</definedName>
    <definedName name="POP" localSheetId="21">#REF!</definedName>
    <definedName name="POP" localSheetId="23">#REF!</definedName>
    <definedName name="POP" localSheetId="25">#REF!</definedName>
    <definedName name="POP" localSheetId="27">#REF!</definedName>
    <definedName name="POP" localSheetId="29">#REF!</definedName>
    <definedName name="POP" localSheetId="31">#REF!</definedName>
    <definedName name="POP" localSheetId="33">#REF!</definedName>
    <definedName name="POP" localSheetId="35">#REF!</definedName>
    <definedName name="POP" localSheetId="37">#REF!</definedName>
    <definedName name="POP" localSheetId="3">#REF!</definedName>
    <definedName name="POP" localSheetId="39">#REF!</definedName>
    <definedName name="POP" localSheetId="41">#REF!</definedName>
    <definedName name="POP" localSheetId="43">#REF!</definedName>
    <definedName name="POP" localSheetId="45">#REF!</definedName>
    <definedName name="POP" localSheetId="47">#REF!</definedName>
    <definedName name="POP" localSheetId="49">#REF!</definedName>
    <definedName name="POP" localSheetId="51">#REF!</definedName>
    <definedName name="POP" localSheetId="53">#REF!</definedName>
    <definedName name="POP" localSheetId="55">#REF!</definedName>
    <definedName name="POP" localSheetId="57">#REF!</definedName>
    <definedName name="POP" localSheetId="5">#REF!</definedName>
    <definedName name="POP" localSheetId="59">#REF!</definedName>
    <definedName name="POP" localSheetId="62">#REF!</definedName>
    <definedName name="POP" localSheetId="64">#REF!</definedName>
    <definedName name="POP" localSheetId="66">#REF!</definedName>
    <definedName name="POP" localSheetId="68">#REF!</definedName>
    <definedName name="POP" localSheetId="70">#REF!</definedName>
    <definedName name="POP" localSheetId="7">#REF!</definedName>
    <definedName name="POP">#REF!</definedName>
    <definedName name="_xlnm.Print_Area" localSheetId="9">#REF!</definedName>
    <definedName name="_xlnm.Print_Area" localSheetId="11">#REF!</definedName>
    <definedName name="_xlnm.Print_Area" localSheetId="13">#REF!</definedName>
    <definedName name="_xlnm.Print_Area" localSheetId="15">#REF!</definedName>
    <definedName name="_xlnm.Print_Area" localSheetId="17">#REF!</definedName>
    <definedName name="_xlnm.Print_Area" localSheetId="1">#REF!</definedName>
    <definedName name="_xlnm.Print_Area" localSheetId="19">#REF!</definedName>
    <definedName name="_xlnm.Print_Area" localSheetId="21">#REF!</definedName>
    <definedName name="_xlnm.Print_Area" localSheetId="23">#REF!</definedName>
    <definedName name="_xlnm.Print_Area" localSheetId="25">#REF!</definedName>
    <definedName name="_xlnm.Print_Area" localSheetId="27">#REF!</definedName>
    <definedName name="_xlnm.Print_Area" localSheetId="29">#REF!</definedName>
    <definedName name="_xlnm.Print_Area" localSheetId="31">#REF!</definedName>
    <definedName name="_xlnm.Print_Area" localSheetId="33">#REF!</definedName>
    <definedName name="_xlnm.Print_Area" localSheetId="35">#REF!</definedName>
    <definedName name="_xlnm.Print_Area" localSheetId="37">#REF!</definedName>
    <definedName name="_xlnm.Print_Area" localSheetId="3">#REF!</definedName>
    <definedName name="_xlnm.Print_Area" localSheetId="39">#REF!</definedName>
    <definedName name="_xlnm.Print_Area" localSheetId="41">#REF!</definedName>
    <definedName name="_xlnm.Print_Area" localSheetId="43">#REF!</definedName>
    <definedName name="_xlnm.Print_Area" localSheetId="45">#REF!</definedName>
    <definedName name="_xlnm.Print_Area" localSheetId="47">#REF!</definedName>
    <definedName name="_xlnm.Print_Area" localSheetId="49">#REF!</definedName>
    <definedName name="_xlnm.Print_Area" localSheetId="51">#REF!</definedName>
    <definedName name="_xlnm.Print_Area" localSheetId="53">#REF!</definedName>
    <definedName name="_xlnm.Print_Area" localSheetId="55">#REF!</definedName>
    <definedName name="_xlnm.Print_Area" localSheetId="57">#REF!</definedName>
    <definedName name="_xlnm.Print_Area" localSheetId="5">#REF!</definedName>
    <definedName name="_xlnm.Print_Area" localSheetId="59">#REF!</definedName>
    <definedName name="_xlnm.Print_Area" localSheetId="62">#REF!</definedName>
    <definedName name="_xlnm.Print_Area" localSheetId="64">#REF!</definedName>
    <definedName name="_xlnm.Print_Area" localSheetId="66">#REF!</definedName>
    <definedName name="_xlnm.Print_Area" localSheetId="68">#REF!</definedName>
    <definedName name="_xlnm.Print_Area" localSheetId="70">#REF!</definedName>
    <definedName name="_xlnm.Print_Area" localSheetId="7">#REF!</definedName>
    <definedName name="_xlnm.Print_Area">#REF!</definedName>
    <definedName name="RECAP" localSheetId="9">#REF!</definedName>
    <definedName name="RECAP" localSheetId="11">#REF!</definedName>
    <definedName name="RECAP" localSheetId="13">#REF!</definedName>
    <definedName name="RECAP" localSheetId="15">#REF!</definedName>
    <definedName name="RECAP" localSheetId="17">#REF!</definedName>
    <definedName name="RECAP" localSheetId="1">#REF!</definedName>
    <definedName name="RECAP" localSheetId="19">#REF!</definedName>
    <definedName name="RECAP" localSheetId="21">#REF!</definedName>
    <definedName name="RECAP" localSheetId="23">#REF!</definedName>
    <definedName name="RECAP" localSheetId="25">#REF!</definedName>
    <definedName name="RECAP" localSheetId="27">#REF!</definedName>
    <definedName name="RECAP" localSheetId="29">#REF!</definedName>
    <definedName name="RECAP" localSheetId="31">#REF!</definedName>
    <definedName name="RECAP" localSheetId="33">#REF!</definedName>
    <definedName name="RECAP" localSheetId="35">#REF!</definedName>
    <definedName name="RECAP" localSheetId="37">#REF!</definedName>
    <definedName name="RECAP" localSheetId="3">#REF!</definedName>
    <definedName name="RECAP" localSheetId="39">#REF!</definedName>
    <definedName name="RECAP" localSheetId="41">#REF!</definedName>
    <definedName name="RECAP" localSheetId="43">#REF!</definedName>
    <definedName name="RECAP" localSheetId="45">#REF!</definedName>
    <definedName name="RECAP" localSheetId="47">#REF!</definedName>
    <definedName name="RECAP" localSheetId="49">#REF!</definedName>
    <definedName name="RECAP" localSheetId="51">#REF!</definedName>
    <definedName name="RECAP" localSheetId="53">#REF!</definedName>
    <definedName name="RECAP" localSheetId="55">#REF!</definedName>
    <definedName name="RECAP" localSheetId="57">#REF!</definedName>
    <definedName name="RECAP" localSheetId="5">#REF!</definedName>
    <definedName name="RECAP" localSheetId="59">#REF!</definedName>
    <definedName name="RECAP" localSheetId="62">#REF!</definedName>
    <definedName name="RECAP" localSheetId="64">#REF!</definedName>
    <definedName name="RECAP" localSheetId="66">#REF!</definedName>
    <definedName name="RECAP" localSheetId="68">#REF!</definedName>
    <definedName name="RECAP" localSheetId="70">#REF!</definedName>
    <definedName name="RECAP" localSheetId="7">#REF!</definedName>
    <definedName name="RECAP">#REF!</definedName>
    <definedName name="sdqsfdf">[1]Lists!$A$80:$A$88</definedName>
    <definedName name="SOUKAHARS" localSheetId="9">#REF!</definedName>
    <definedName name="SOUKAHARS" localSheetId="11">#REF!</definedName>
    <definedName name="SOUKAHARS" localSheetId="13">#REF!</definedName>
    <definedName name="SOUKAHARS" localSheetId="15">#REF!</definedName>
    <definedName name="SOUKAHARS" localSheetId="17">#REF!</definedName>
    <definedName name="SOUKAHARS" localSheetId="1">#REF!</definedName>
    <definedName name="SOUKAHARS" localSheetId="19">#REF!</definedName>
    <definedName name="SOUKAHARS" localSheetId="21">#REF!</definedName>
    <definedName name="SOUKAHARS" localSheetId="23">#REF!</definedName>
    <definedName name="SOUKAHARS" localSheetId="25">#REF!</definedName>
    <definedName name="SOUKAHARS" localSheetId="27">#REF!</definedName>
    <definedName name="SOUKAHARS" localSheetId="29">#REF!</definedName>
    <definedName name="SOUKAHARS" localSheetId="31">#REF!</definedName>
    <definedName name="SOUKAHARS" localSheetId="33">#REF!</definedName>
    <definedName name="SOUKAHARS" localSheetId="35">#REF!</definedName>
    <definedName name="SOUKAHARS" localSheetId="37">#REF!</definedName>
    <definedName name="SOUKAHARS" localSheetId="3">#REF!</definedName>
    <definedName name="SOUKAHARS" localSheetId="39">#REF!</definedName>
    <definedName name="SOUKAHARS" localSheetId="41">#REF!</definedName>
    <definedName name="SOUKAHARS" localSheetId="43">#REF!</definedName>
    <definedName name="SOUKAHARS" localSheetId="45">#REF!</definedName>
    <definedName name="SOUKAHARS" localSheetId="47">#REF!</definedName>
    <definedName name="SOUKAHARS" localSheetId="49">#REF!</definedName>
    <definedName name="SOUKAHARS" localSheetId="51">#REF!</definedName>
    <definedName name="SOUKAHARS" localSheetId="53">#REF!</definedName>
    <definedName name="SOUKAHARS" localSheetId="55">#REF!</definedName>
    <definedName name="SOUKAHARS" localSheetId="57">#REF!</definedName>
    <definedName name="SOUKAHARS" localSheetId="5">#REF!</definedName>
    <definedName name="SOUKAHARS" localSheetId="59">#REF!</definedName>
    <definedName name="SOUKAHARS" localSheetId="62">#REF!</definedName>
    <definedName name="SOUKAHARS" localSheetId="64">#REF!</definedName>
    <definedName name="SOUKAHARS" localSheetId="66">#REF!</definedName>
    <definedName name="SOUKAHARS" localSheetId="68">#REF!</definedName>
    <definedName name="SOUKAHARS" localSheetId="70">#REF!</definedName>
    <definedName name="SOUKAHARS" localSheetId="7">#REF!</definedName>
    <definedName name="SOUKAHARS">#REF!</definedName>
    <definedName name="Taxes">#REF!</definedName>
    <definedName name="TRAVAUX01" localSheetId="9">#REF!</definedName>
    <definedName name="TRAVAUX01" localSheetId="11">#REF!</definedName>
    <definedName name="TRAVAUX01" localSheetId="13">#REF!</definedName>
    <definedName name="TRAVAUX01" localSheetId="15">#REF!</definedName>
    <definedName name="TRAVAUX01" localSheetId="17">#REF!</definedName>
    <definedName name="TRAVAUX01" localSheetId="1">#REF!</definedName>
    <definedName name="TRAVAUX01" localSheetId="19">#REF!</definedName>
    <definedName name="TRAVAUX01" localSheetId="21">#REF!</definedName>
    <definedName name="TRAVAUX01" localSheetId="23">#REF!</definedName>
    <definedName name="TRAVAUX01" localSheetId="25">#REF!</definedName>
    <definedName name="TRAVAUX01" localSheetId="27">#REF!</definedName>
    <definedName name="TRAVAUX01" localSheetId="29">#REF!</definedName>
    <definedName name="TRAVAUX01" localSheetId="31">#REF!</definedName>
    <definedName name="TRAVAUX01" localSheetId="33">#REF!</definedName>
    <definedName name="TRAVAUX01" localSheetId="35">#REF!</definedName>
    <definedName name="TRAVAUX01" localSheetId="37">#REF!</definedName>
    <definedName name="TRAVAUX01" localSheetId="3">#REF!</definedName>
    <definedName name="TRAVAUX01" localSheetId="39">#REF!</definedName>
    <definedName name="TRAVAUX01" localSheetId="41">#REF!</definedName>
    <definedName name="TRAVAUX01" localSheetId="43">#REF!</definedName>
    <definedName name="TRAVAUX01" localSheetId="45">#REF!</definedName>
    <definedName name="TRAVAUX01" localSheetId="47">#REF!</definedName>
    <definedName name="TRAVAUX01" localSheetId="49">#REF!</definedName>
    <definedName name="TRAVAUX01" localSheetId="51">#REF!</definedName>
    <definedName name="TRAVAUX01" localSheetId="53">#REF!</definedName>
    <definedName name="TRAVAUX01" localSheetId="55">#REF!</definedName>
    <definedName name="TRAVAUX01" localSheetId="57">#REF!</definedName>
    <definedName name="TRAVAUX01" localSheetId="5">#REF!</definedName>
    <definedName name="TRAVAUX01" localSheetId="59">#REF!</definedName>
    <definedName name="TRAVAUX01" localSheetId="62">#REF!</definedName>
    <definedName name="TRAVAUX01" localSheetId="64">#REF!</definedName>
    <definedName name="TRAVAUX01" localSheetId="66">#REF!</definedName>
    <definedName name="TRAVAUX01" localSheetId="68">#REF!</definedName>
    <definedName name="TRAVAUX01" localSheetId="70">#REF!</definedName>
    <definedName name="TRAVAUX01" localSheetId="7">#REF!</definedName>
    <definedName name="TRAVAUX01">#REF!</definedName>
    <definedName name="TRAVAUX07" localSheetId="9">#REF!</definedName>
    <definedName name="TRAVAUX07" localSheetId="11">#REF!</definedName>
    <definedName name="TRAVAUX07" localSheetId="13">#REF!</definedName>
    <definedName name="TRAVAUX07" localSheetId="15">#REF!</definedName>
    <definedName name="TRAVAUX07" localSheetId="17">#REF!</definedName>
    <definedName name="TRAVAUX07" localSheetId="1">#REF!</definedName>
    <definedName name="TRAVAUX07" localSheetId="19">#REF!</definedName>
    <definedName name="TRAVAUX07" localSheetId="21">#REF!</definedName>
    <definedName name="TRAVAUX07" localSheetId="23">#REF!</definedName>
    <definedName name="TRAVAUX07" localSheetId="25">#REF!</definedName>
    <definedName name="TRAVAUX07" localSheetId="27">#REF!</definedName>
    <definedName name="TRAVAUX07" localSheetId="29">#REF!</definedName>
    <definedName name="TRAVAUX07" localSheetId="31">#REF!</definedName>
    <definedName name="TRAVAUX07" localSheetId="33">#REF!</definedName>
    <definedName name="TRAVAUX07" localSheetId="35">#REF!</definedName>
    <definedName name="TRAVAUX07" localSheetId="37">#REF!</definedName>
    <definedName name="TRAVAUX07" localSheetId="3">#REF!</definedName>
    <definedName name="TRAVAUX07" localSheetId="39">#REF!</definedName>
    <definedName name="TRAVAUX07" localSheetId="41">#REF!</definedName>
    <definedName name="TRAVAUX07" localSheetId="43">#REF!</definedName>
    <definedName name="TRAVAUX07" localSheetId="45">#REF!</definedName>
    <definedName name="TRAVAUX07" localSheetId="47">#REF!</definedName>
    <definedName name="TRAVAUX07" localSheetId="49">#REF!</definedName>
    <definedName name="TRAVAUX07" localSheetId="51">#REF!</definedName>
    <definedName name="TRAVAUX07" localSheetId="53">#REF!</definedName>
    <definedName name="TRAVAUX07" localSheetId="55">#REF!</definedName>
    <definedName name="TRAVAUX07" localSheetId="57">#REF!</definedName>
    <definedName name="TRAVAUX07" localSheetId="5">#REF!</definedName>
    <definedName name="TRAVAUX07" localSheetId="59">#REF!</definedName>
    <definedName name="TRAVAUX07" localSheetId="62">#REF!</definedName>
    <definedName name="TRAVAUX07" localSheetId="64">#REF!</definedName>
    <definedName name="TRAVAUX07" localSheetId="66">#REF!</definedName>
    <definedName name="TRAVAUX07" localSheetId="68">#REF!</definedName>
    <definedName name="TRAVAUX07" localSheetId="70">#REF!</definedName>
    <definedName name="TRAVAUX07" localSheetId="7">#REF!</definedName>
    <definedName name="TRAVAUX07">#REF!</definedName>
    <definedName name="TRAVAUX08" localSheetId="9">#REF!</definedName>
    <definedName name="TRAVAUX08" localSheetId="11">#REF!</definedName>
    <definedName name="TRAVAUX08" localSheetId="13">#REF!</definedName>
    <definedName name="TRAVAUX08" localSheetId="15">#REF!</definedName>
    <definedName name="TRAVAUX08" localSheetId="17">#REF!</definedName>
    <definedName name="TRAVAUX08" localSheetId="1">#REF!</definedName>
    <definedName name="TRAVAUX08" localSheetId="19">#REF!</definedName>
    <definedName name="TRAVAUX08" localSheetId="21">#REF!</definedName>
    <definedName name="TRAVAUX08" localSheetId="23">#REF!</definedName>
    <definedName name="TRAVAUX08" localSheetId="25">#REF!</definedName>
    <definedName name="TRAVAUX08" localSheetId="27">#REF!</definedName>
    <definedName name="TRAVAUX08" localSheetId="29">#REF!</definedName>
    <definedName name="TRAVAUX08" localSheetId="31">#REF!</definedName>
    <definedName name="TRAVAUX08" localSheetId="33">#REF!</definedName>
    <definedName name="TRAVAUX08" localSheetId="35">#REF!</definedName>
    <definedName name="TRAVAUX08" localSheetId="37">#REF!</definedName>
    <definedName name="TRAVAUX08" localSheetId="3">#REF!</definedName>
    <definedName name="TRAVAUX08" localSheetId="39">#REF!</definedName>
    <definedName name="TRAVAUX08" localSheetId="41">#REF!</definedName>
    <definedName name="TRAVAUX08" localSheetId="43">#REF!</definedName>
    <definedName name="TRAVAUX08" localSheetId="45">#REF!</definedName>
    <definedName name="TRAVAUX08" localSheetId="47">#REF!</definedName>
    <definedName name="TRAVAUX08" localSheetId="49">#REF!</definedName>
    <definedName name="TRAVAUX08" localSheetId="51">#REF!</definedName>
    <definedName name="TRAVAUX08" localSheetId="53">#REF!</definedName>
    <definedName name="TRAVAUX08" localSheetId="55">#REF!</definedName>
    <definedName name="TRAVAUX08" localSheetId="57">#REF!</definedName>
    <definedName name="TRAVAUX08" localSheetId="5">#REF!</definedName>
    <definedName name="TRAVAUX08" localSheetId="59">#REF!</definedName>
    <definedName name="TRAVAUX08" localSheetId="62">#REF!</definedName>
    <definedName name="TRAVAUX08" localSheetId="64">#REF!</definedName>
    <definedName name="TRAVAUX08" localSheetId="66">#REF!</definedName>
    <definedName name="TRAVAUX08" localSheetId="68">#REF!</definedName>
    <definedName name="TRAVAUX08" localSheetId="70">#REF!</definedName>
    <definedName name="TRAVAUX08" localSheetId="7">#REF!</definedName>
    <definedName name="TRAVAUX08">#REF!</definedName>
    <definedName name="TRAVAUX10" localSheetId="9">#REF!</definedName>
    <definedName name="TRAVAUX10" localSheetId="11">#REF!</definedName>
    <definedName name="TRAVAUX10" localSheetId="13">#REF!</definedName>
    <definedName name="TRAVAUX10" localSheetId="15">#REF!</definedName>
    <definedName name="TRAVAUX10" localSheetId="17">#REF!</definedName>
    <definedName name="TRAVAUX10" localSheetId="1">#REF!</definedName>
    <definedName name="TRAVAUX10" localSheetId="19">#REF!</definedName>
    <definedName name="TRAVAUX10" localSheetId="21">#REF!</definedName>
    <definedName name="TRAVAUX10" localSheetId="23">#REF!</definedName>
    <definedName name="TRAVAUX10" localSheetId="25">#REF!</definedName>
    <definedName name="TRAVAUX10" localSheetId="27">#REF!</definedName>
    <definedName name="TRAVAUX10" localSheetId="29">#REF!</definedName>
    <definedName name="TRAVAUX10" localSheetId="31">#REF!</definedName>
    <definedName name="TRAVAUX10" localSheetId="33">#REF!</definedName>
    <definedName name="TRAVAUX10" localSheetId="35">#REF!</definedName>
    <definedName name="TRAVAUX10" localSheetId="37">#REF!</definedName>
    <definedName name="TRAVAUX10" localSheetId="3">#REF!</definedName>
    <definedName name="TRAVAUX10" localSheetId="39">#REF!</definedName>
    <definedName name="TRAVAUX10" localSheetId="41">#REF!</definedName>
    <definedName name="TRAVAUX10" localSheetId="43">#REF!</definedName>
    <definedName name="TRAVAUX10" localSheetId="45">#REF!</definedName>
    <definedName name="TRAVAUX10" localSheetId="47">#REF!</definedName>
    <definedName name="TRAVAUX10" localSheetId="49">#REF!</definedName>
    <definedName name="TRAVAUX10" localSheetId="51">#REF!</definedName>
    <definedName name="TRAVAUX10" localSheetId="53">#REF!</definedName>
    <definedName name="TRAVAUX10" localSheetId="55">#REF!</definedName>
    <definedName name="TRAVAUX10" localSheetId="57">#REF!</definedName>
    <definedName name="TRAVAUX10" localSheetId="5">#REF!</definedName>
    <definedName name="TRAVAUX10" localSheetId="59">#REF!</definedName>
    <definedName name="TRAVAUX10" localSheetId="62">#REF!</definedName>
    <definedName name="TRAVAUX10" localSheetId="64">#REF!</definedName>
    <definedName name="TRAVAUX10" localSheetId="66">#REF!</definedName>
    <definedName name="TRAVAUX10" localSheetId="68">#REF!</definedName>
    <definedName name="TRAVAUX10" localSheetId="70">#REF!</definedName>
    <definedName name="TRAVAUX10" localSheetId="7">#REF!</definedName>
    <definedName name="TRAVAUX10">#REF!</definedName>
    <definedName name="TRAVAUX11" localSheetId="9">#REF!</definedName>
    <definedName name="TRAVAUX11" localSheetId="11">#REF!</definedName>
    <definedName name="TRAVAUX11" localSheetId="13">#REF!</definedName>
    <definedName name="TRAVAUX11" localSheetId="15">#REF!</definedName>
    <definedName name="TRAVAUX11" localSheetId="17">#REF!</definedName>
    <definedName name="TRAVAUX11" localSheetId="1">#REF!</definedName>
    <definedName name="TRAVAUX11" localSheetId="19">#REF!</definedName>
    <definedName name="TRAVAUX11" localSheetId="21">#REF!</definedName>
    <definedName name="TRAVAUX11" localSheetId="23">#REF!</definedName>
    <definedName name="TRAVAUX11" localSheetId="25">#REF!</definedName>
    <definedName name="TRAVAUX11" localSheetId="27">#REF!</definedName>
    <definedName name="TRAVAUX11" localSheetId="29">#REF!</definedName>
    <definedName name="TRAVAUX11" localSheetId="31">#REF!</definedName>
    <definedName name="TRAVAUX11" localSheetId="33">#REF!</definedName>
    <definedName name="TRAVAUX11" localSheetId="35">#REF!</definedName>
    <definedName name="TRAVAUX11" localSheetId="37">#REF!</definedName>
    <definedName name="TRAVAUX11" localSheetId="3">#REF!</definedName>
    <definedName name="TRAVAUX11" localSheetId="39">#REF!</definedName>
    <definedName name="TRAVAUX11" localSheetId="41">#REF!</definedName>
    <definedName name="TRAVAUX11" localSheetId="43">#REF!</definedName>
    <definedName name="TRAVAUX11" localSheetId="45">#REF!</definedName>
    <definedName name="TRAVAUX11" localSheetId="47">#REF!</definedName>
    <definedName name="TRAVAUX11" localSheetId="49">#REF!</definedName>
    <definedName name="TRAVAUX11" localSheetId="51">#REF!</definedName>
    <definedName name="TRAVAUX11" localSheetId="53">#REF!</definedName>
    <definedName name="TRAVAUX11" localSheetId="55">#REF!</definedName>
    <definedName name="TRAVAUX11" localSheetId="57">#REF!</definedName>
    <definedName name="TRAVAUX11" localSheetId="5">#REF!</definedName>
    <definedName name="TRAVAUX11" localSheetId="59">#REF!</definedName>
    <definedName name="TRAVAUX11" localSheetId="62">#REF!</definedName>
    <definedName name="TRAVAUX11" localSheetId="64">#REF!</definedName>
    <definedName name="TRAVAUX11" localSheetId="66">#REF!</definedName>
    <definedName name="TRAVAUX11" localSheetId="68">#REF!</definedName>
    <definedName name="TRAVAUX11" localSheetId="70">#REF!</definedName>
    <definedName name="TRAVAUX11" localSheetId="7">#REF!</definedName>
    <definedName name="TRAVAUX11">#REF!</definedName>
    <definedName name="TRAVAUX12" localSheetId="9">#REF!</definedName>
    <definedName name="TRAVAUX12" localSheetId="11">#REF!</definedName>
    <definedName name="TRAVAUX12" localSheetId="13">#REF!</definedName>
    <definedName name="TRAVAUX12" localSheetId="15">#REF!</definedName>
    <definedName name="TRAVAUX12" localSheetId="17">#REF!</definedName>
    <definedName name="TRAVAUX12" localSheetId="1">#REF!</definedName>
    <definedName name="TRAVAUX12" localSheetId="19">#REF!</definedName>
    <definedName name="TRAVAUX12" localSheetId="21">#REF!</definedName>
    <definedName name="TRAVAUX12" localSheetId="23">#REF!</definedName>
    <definedName name="TRAVAUX12" localSheetId="25">#REF!</definedName>
    <definedName name="TRAVAUX12" localSheetId="27">#REF!</definedName>
    <definedName name="TRAVAUX12" localSheetId="29">#REF!</definedName>
    <definedName name="TRAVAUX12" localSheetId="31">#REF!</definedName>
    <definedName name="TRAVAUX12" localSheetId="33">#REF!</definedName>
    <definedName name="TRAVAUX12" localSheetId="35">#REF!</definedName>
    <definedName name="TRAVAUX12" localSheetId="37">#REF!</definedName>
    <definedName name="TRAVAUX12" localSheetId="3">#REF!</definedName>
    <definedName name="TRAVAUX12" localSheetId="39">#REF!</definedName>
    <definedName name="TRAVAUX12" localSheetId="41">#REF!</definedName>
    <definedName name="TRAVAUX12" localSheetId="43">#REF!</definedName>
    <definedName name="TRAVAUX12" localSheetId="45">#REF!</definedName>
    <definedName name="TRAVAUX12" localSheetId="47">#REF!</definedName>
    <definedName name="TRAVAUX12" localSheetId="49">#REF!</definedName>
    <definedName name="TRAVAUX12" localSheetId="51">#REF!</definedName>
    <definedName name="TRAVAUX12" localSheetId="53">#REF!</definedName>
    <definedName name="TRAVAUX12" localSheetId="55">#REF!</definedName>
    <definedName name="TRAVAUX12" localSheetId="57">#REF!</definedName>
    <definedName name="TRAVAUX12" localSheetId="5">#REF!</definedName>
    <definedName name="TRAVAUX12" localSheetId="59">#REF!</definedName>
    <definedName name="TRAVAUX12" localSheetId="62">#REF!</definedName>
    <definedName name="TRAVAUX12" localSheetId="64">#REF!</definedName>
    <definedName name="TRAVAUX12" localSheetId="66">#REF!</definedName>
    <definedName name="TRAVAUX12" localSheetId="68">#REF!</definedName>
    <definedName name="TRAVAUX12" localSheetId="70">#REF!</definedName>
    <definedName name="TRAVAUX12" localSheetId="7">#REF!</definedName>
    <definedName name="TRAVAUX12">#REF!</definedName>
    <definedName name="TRAVAUX13" localSheetId="9">#REF!</definedName>
    <definedName name="TRAVAUX13" localSheetId="11">#REF!</definedName>
    <definedName name="TRAVAUX13" localSheetId="13">#REF!</definedName>
    <definedName name="TRAVAUX13" localSheetId="15">#REF!</definedName>
    <definedName name="TRAVAUX13" localSheetId="17">#REF!</definedName>
    <definedName name="TRAVAUX13" localSheetId="1">#REF!</definedName>
    <definedName name="TRAVAUX13" localSheetId="19">#REF!</definedName>
    <definedName name="TRAVAUX13" localSheetId="21">#REF!</definedName>
    <definedName name="TRAVAUX13" localSheetId="23">#REF!</definedName>
    <definedName name="TRAVAUX13" localSheetId="25">#REF!</definedName>
    <definedName name="TRAVAUX13" localSheetId="27">#REF!</definedName>
    <definedName name="TRAVAUX13" localSheetId="29">#REF!</definedName>
    <definedName name="TRAVAUX13" localSheetId="31">#REF!</definedName>
    <definedName name="TRAVAUX13" localSheetId="33">#REF!</definedName>
    <definedName name="TRAVAUX13" localSheetId="35">#REF!</definedName>
    <definedName name="TRAVAUX13" localSheetId="37">#REF!</definedName>
    <definedName name="TRAVAUX13" localSheetId="3">#REF!</definedName>
    <definedName name="TRAVAUX13" localSheetId="39">#REF!</definedName>
    <definedName name="TRAVAUX13" localSheetId="41">#REF!</definedName>
    <definedName name="TRAVAUX13" localSheetId="43">#REF!</definedName>
    <definedName name="TRAVAUX13" localSheetId="45">#REF!</definedName>
    <definedName name="TRAVAUX13" localSheetId="47">#REF!</definedName>
    <definedName name="TRAVAUX13" localSheetId="49">#REF!</definedName>
    <definedName name="TRAVAUX13" localSheetId="51">#REF!</definedName>
    <definedName name="TRAVAUX13" localSheetId="53">#REF!</definedName>
    <definedName name="TRAVAUX13" localSheetId="55">#REF!</definedName>
    <definedName name="TRAVAUX13" localSheetId="57">#REF!</definedName>
    <definedName name="TRAVAUX13" localSheetId="5">#REF!</definedName>
    <definedName name="TRAVAUX13" localSheetId="59">#REF!</definedName>
    <definedName name="TRAVAUX13" localSheetId="62">#REF!</definedName>
    <definedName name="TRAVAUX13" localSheetId="64">#REF!</definedName>
    <definedName name="TRAVAUX13" localSheetId="66">#REF!</definedName>
    <definedName name="TRAVAUX13" localSheetId="68">#REF!</definedName>
    <definedName name="TRAVAUX13" localSheetId="70">#REF!</definedName>
    <definedName name="TRAVAUX13" localSheetId="7">#REF!</definedName>
    <definedName name="TRAVAUX13">#REF!</definedName>
    <definedName name="TRAVAUX14" localSheetId="9">#REF!</definedName>
    <definedName name="TRAVAUX14" localSheetId="11">#REF!</definedName>
    <definedName name="TRAVAUX14" localSheetId="13">#REF!</definedName>
    <definedName name="TRAVAUX14" localSheetId="15">#REF!</definedName>
    <definedName name="TRAVAUX14" localSheetId="17">#REF!</definedName>
    <definedName name="TRAVAUX14" localSheetId="1">#REF!</definedName>
    <definedName name="TRAVAUX14" localSheetId="19">#REF!</definedName>
    <definedName name="TRAVAUX14" localSheetId="21">#REF!</definedName>
    <definedName name="TRAVAUX14" localSheetId="23">#REF!</definedName>
    <definedName name="TRAVAUX14" localSheetId="25">#REF!</definedName>
    <definedName name="TRAVAUX14" localSheetId="27">#REF!</definedName>
    <definedName name="TRAVAUX14" localSheetId="29">#REF!</definedName>
    <definedName name="TRAVAUX14" localSheetId="31">#REF!</definedName>
    <definedName name="TRAVAUX14" localSheetId="33">#REF!</definedName>
    <definedName name="TRAVAUX14" localSheetId="35">#REF!</definedName>
    <definedName name="TRAVAUX14" localSheetId="37">#REF!</definedName>
    <definedName name="TRAVAUX14" localSheetId="3">#REF!</definedName>
    <definedName name="TRAVAUX14" localSheetId="39">#REF!</definedName>
    <definedName name="TRAVAUX14" localSheetId="41">#REF!</definedName>
    <definedName name="TRAVAUX14" localSheetId="43">#REF!</definedName>
    <definedName name="TRAVAUX14" localSheetId="45">#REF!</definedName>
    <definedName name="TRAVAUX14" localSheetId="47">#REF!</definedName>
    <definedName name="TRAVAUX14" localSheetId="49">#REF!</definedName>
    <definedName name="TRAVAUX14" localSheetId="51">#REF!</definedName>
    <definedName name="TRAVAUX14" localSheetId="53">#REF!</definedName>
    <definedName name="TRAVAUX14" localSheetId="55">#REF!</definedName>
    <definedName name="TRAVAUX14" localSheetId="57">#REF!</definedName>
    <definedName name="TRAVAUX14" localSheetId="5">#REF!</definedName>
    <definedName name="TRAVAUX14" localSheetId="59">#REF!</definedName>
    <definedName name="TRAVAUX14" localSheetId="62">#REF!</definedName>
    <definedName name="TRAVAUX14" localSheetId="64">#REF!</definedName>
    <definedName name="TRAVAUX14" localSheetId="66">#REF!</definedName>
    <definedName name="TRAVAUX14" localSheetId="68">#REF!</definedName>
    <definedName name="TRAVAUX14" localSheetId="70">#REF!</definedName>
    <definedName name="TRAVAUX14" localSheetId="7">#REF!</definedName>
    <definedName name="TRAVAUX14">#REF!</definedName>
    <definedName name="TRAVAUX15" localSheetId="9">#REF!</definedName>
    <definedName name="TRAVAUX15" localSheetId="11">#REF!</definedName>
    <definedName name="TRAVAUX15" localSheetId="13">#REF!</definedName>
    <definedName name="TRAVAUX15" localSheetId="15">#REF!</definedName>
    <definedName name="TRAVAUX15" localSheetId="17">#REF!</definedName>
    <definedName name="TRAVAUX15" localSheetId="1">#REF!</definedName>
    <definedName name="TRAVAUX15" localSheetId="19">#REF!</definedName>
    <definedName name="TRAVAUX15" localSheetId="21">#REF!</definedName>
    <definedName name="TRAVAUX15" localSheetId="23">#REF!</definedName>
    <definedName name="TRAVAUX15" localSheetId="25">#REF!</definedName>
    <definedName name="TRAVAUX15" localSheetId="27">#REF!</definedName>
    <definedName name="TRAVAUX15" localSheetId="29">#REF!</definedName>
    <definedName name="TRAVAUX15" localSheetId="31">#REF!</definedName>
    <definedName name="TRAVAUX15" localSheetId="33">#REF!</definedName>
    <definedName name="TRAVAUX15" localSheetId="35">#REF!</definedName>
    <definedName name="TRAVAUX15" localSheetId="37">#REF!</definedName>
    <definedName name="TRAVAUX15" localSheetId="3">#REF!</definedName>
    <definedName name="TRAVAUX15" localSheetId="39">#REF!</definedName>
    <definedName name="TRAVAUX15" localSheetId="41">#REF!</definedName>
    <definedName name="TRAVAUX15" localSheetId="43">#REF!</definedName>
    <definedName name="TRAVAUX15" localSheetId="45">#REF!</definedName>
    <definedName name="TRAVAUX15" localSheetId="47">#REF!</definedName>
    <definedName name="TRAVAUX15" localSheetId="49">#REF!</definedName>
    <definedName name="TRAVAUX15" localSheetId="51">#REF!</definedName>
    <definedName name="TRAVAUX15" localSheetId="53">#REF!</definedName>
    <definedName name="TRAVAUX15" localSheetId="55">#REF!</definedName>
    <definedName name="TRAVAUX15" localSheetId="57">#REF!</definedName>
    <definedName name="TRAVAUX15" localSheetId="5">#REF!</definedName>
    <definedName name="TRAVAUX15" localSheetId="59">#REF!</definedName>
    <definedName name="TRAVAUX15" localSheetId="62">#REF!</definedName>
    <definedName name="TRAVAUX15" localSheetId="64">#REF!</definedName>
    <definedName name="TRAVAUX15" localSheetId="66">#REF!</definedName>
    <definedName name="TRAVAUX15" localSheetId="68">#REF!</definedName>
    <definedName name="TRAVAUX15" localSheetId="70">#REF!</definedName>
    <definedName name="TRAVAUX15" localSheetId="7">#REF!</definedName>
    <definedName name="TRAVAUX15">#REF!</definedName>
    <definedName name="TRAVAUX20" localSheetId="9">#REF!</definedName>
    <definedName name="TRAVAUX20" localSheetId="11">#REF!</definedName>
    <definedName name="TRAVAUX20" localSheetId="13">#REF!</definedName>
    <definedName name="TRAVAUX20" localSheetId="15">#REF!</definedName>
    <definedName name="TRAVAUX20" localSheetId="17">#REF!</definedName>
    <definedName name="TRAVAUX20" localSheetId="1">#REF!</definedName>
    <definedName name="TRAVAUX20" localSheetId="19">#REF!</definedName>
    <definedName name="TRAVAUX20" localSheetId="21">#REF!</definedName>
    <definedName name="TRAVAUX20" localSheetId="23">#REF!</definedName>
    <definedName name="TRAVAUX20" localSheetId="25">#REF!</definedName>
    <definedName name="TRAVAUX20" localSheetId="27">#REF!</definedName>
    <definedName name="TRAVAUX20" localSheetId="29">#REF!</definedName>
    <definedName name="TRAVAUX20" localSheetId="31">#REF!</definedName>
    <definedName name="TRAVAUX20" localSheetId="33">#REF!</definedName>
    <definedName name="TRAVAUX20" localSheetId="35">#REF!</definedName>
    <definedName name="TRAVAUX20" localSheetId="37">#REF!</definedName>
    <definedName name="TRAVAUX20" localSheetId="3">#REF!</definedName>
    <definedName name="TRAVAUX20" localSheetId="39">#REF!</definedName>
    <definedName name="TRAVAUX20" localSheetId="41">#REF!</definedName>
    <definedName name="TRAVAUX20" localSheetId="43">#REF!</definedName>
    <definedName name="TRAVAUX20" localSheetId="45">#REF!</definedName>
    <definedName name="TRAVAUX20" localSheetId="47">#REF!</definedName>
    <definedName name="TRAVAUX20" localSheetId="49">#REF!</definedName>
    <definedName name="TRAVAUX20" localSheetId="51">#REF!</definedName>
    <definedName name="TRAVAUX20" localSheetId="53">#REF!</definedName>
    <definedName name="TRAVAUX20" localSheetId="55">#REF!</definedName>
    <definedName name="TRAVAUX20" localSheetId="57">#REF!</definedName>
    <definedName name="TRAVAUX20" localSheetId="5">#REF!</definedName>
    <definedName name="TRAVAUX20" localSheetId="59">#REF!</definedName>
    <definedName name="TRAVAUX20" localSheetId="62">#REF!</definedName>
    <definedName name="TRAVAUX20" localSheetId="64">#REF!</definedName>
    <definedName name="TRAVAUX20" localSheetId="66">#REF!</definedName>
    <definedName name="TRAVAUX20" localSheetId="68">#REF!</definedName>
    <definedName name="TRAVAUX20" localSheetId="70">#REF!</definedName>
    <definedName name="TRAVAUX20" localSheetId="7">#REF!</definedName>
    <definedName name="TRAVAUX20">#REF!</definedName>
    <definedName name="TRAVAUX21" localSheetId="9">#REF!</definedName>
    <definedName name="TRAVAUX21" localSheetId="11">#REF!</definedName>
    <definedName name="TRAVAUX21" localSheetId="13">#REF!</definedName>
    <definedName name="TRAVAUX21" localSheetId="15">#REF!</definedName>
    <definedName name="TRAVAUX21" localSheetId="17">#REF!</definedName>
    <definedName name="TRAVAUX21" localSheetId="1">#REF!</definedName>
    <definedName name="TRAVAUX21" localSheetId="19">#REF!</definedName>
    <definedName name="TRAVAUX21" localSheetId="21">#REF!</definedName>
    <definedName name="TRAVAUX21" localSheetId="23">#REF!</definedName>
    <definedName name="TRAVAUX21" localSheetId="25">#REF!</definedName>
    <definedName name="TRAVAUX21" localSheetId="27">#REF!</definedName>
    <definedName name="TRAVAUX21" localSheetId="29">#REF!</definedName>
    <definedName name="TRAVAUX21" localSheetId="31">#REF!</definedName>
    <definedName name="TRAVAUX21" localSheetId="33">#REF!</definedName>
    <definedName name="TRAVAUX21" localSheetId="35">#REF!</definedName>
    <definedName name="TRAVAUX21" localSheetId="37">#REF!</definedName>
    <definedName name="TRAVAUX21" localSheetId="3">#REF!</definedName>
    <definedName name="TRAVAUX21" localSheetId="39">#REF!</definedName>
    <definedName name="TRAVAUX21" localSheetId="41">#REF!</definedName>
    <definedName name="TRAVAUX21" localSheetId="43">#REF!</definedName>
    <definedName name="TRAVAUX21" localSheetId="45">#REF!</definedName>
    <definedName name="TRAVAUX21" localSheetId="47">#REF!</definedName>
    <definedName name="TRAVAUX21" localSheetId="49">#REF!</definedName>
    <definedName name="TRAVAUX21" localSheetId="51">#REF!</definedName>
    <definedName name="TRAVAUX21" localSheetId="53">#REF!</definedName>
    <definedName name="TRAVAUX21" localSheetId="55">#REF!</definedName>
    <definedName name="TRAVAUX21" localSheetId="57">#REF!</definedName>
    <definedName name="TRAVAUX21" localSheetId="5">#REF!</definedName>
    <definedName name="TRAVAUX21" localSheetId="59">#REF!</definedName>
    <definedName name="TRAVAUX21" localSheetId="62">#REF!</definedName>
    <definedName name="TRAVAUX21" localSheetId="64">#REF!</definedName>
    <definedName name="TRAVAUX21" localSheetId="66">#REF!</definedName>
    <definedName name="TRAVAUX21" localSheetId="68">#REF!</definedName>
    <definedName name="TRAVAUX21" localSheetId="70">#REF!</definedName>
    <definedName name="TRAVAUX21" localSheetId="7">#REF!</definedName>
    <definedName name="TRAVAUX21">#REF!</definedName>
    <definedName name="TRAVAUX22" localSheetId="9">#REF!</definedName>
    <definedName name="TRAVAUX22" localSheetId="11">#REF!</definedName>
    <definedName name="TRAVAUX22" localSheetId="13">#REF!</definedName>
    <definedName name="TRAVAUX22" localSheetId="15">#REF!</definedName>
    <definedName name="TRAVAUX22" localSheetId="17">#REF!</definedName>
    <definedName name="TRAVAUX22" localSheetId="1">#REF!</definedName>
    <definedName name="TRAVAUX22" localSheetId="19">#REF!</definedName>
    <definedName name="TRAVAUX22" localSheetId="21">#REF!</definedName>
    <definedName name="TRAVAUX22" localSheetId="23">#REF!</definedName>
    <definedName name="TRAVAUX22" localSheetId="25">#REF!</definedName>
    <definedName name="TRAVAUX22" localSheetId="27">#REF!</definedName>
    <definedName name="TRAVAUX22" localSheetId="29">#REF!</definedName>
    <definedName name="TRAVAUX22" localSheetId="31">#REF!</definedName>
    <definedName name="TRAVAUX22" localSheetId="33">#REF!</definedName>
    <definedName name="TRAVAUX22" localSheetId="35">#REF!</definedName>
    <definedName name="TRAVAUX22" localSheetId="37">#REF!</definedName>
    <definedName name="TRAVAUX22" localSheetId="3">#REF!</definedName>
    <definedName name="TRAVAUX22" localSheetId="39">#REF!</definedName>
    <definedName name="TRAVAUX22" localSheetId="41">#REF!</definedName>
    <definedName name="TRAVAUX22" localSheetId="43">#REF!</definedName>
    <definedName name="TRAVAUX22" localSheetId="45">#REF!</definedName>
    <definedName name="TRAVAUX22" localSheetId="47">#REF!</definedName>
    <definedName name="TRAVAUX22" localSheetId="49">#REF!</definedName>
    <definedName name="TRAVAUX22" localSheetId="51">#REF!</definedName>
    <definedName name="TRAVAUX22" localSheetId="53">#REF!</definedName>
    <definedName name="TRAVAUX22" localSheetId="55">#REF!</definedName>
    <definedName name="TRAVAUX22" localSheetId="57">#REF!</definedName>
    <definedName name="TRAVAUX22" localSheetId="5">#REF!</definedName>
    <definedName name="TRAVAUX22" localSheetId="59">#REF!</definedName>
    <definedName name="TRAVAUX22" localSheetId="62">#REF!</definedName>
    <definedName name="TRAVAUX22" localSheetId="64">#REF!</definedName>
    <definedName name="TRAVAUX22" localSheetId="66">#REF!</definedName>
    <definedName name="TRAVAUX22" localSheetId="68">#REF!</definedName>
    <definedName name="TRAVAUX22" localSheetId="70">#REF!</definedName>
    <definedName name="TRAVAUX22" localSheetId="7">#REF!</definedName>
    <definedName name="TRAVAUX22">#REF!</definedName>
    <definedName name="TRAVAUX25" localSheetId="9">#REF!</definedName>
    <definedName name="TRAVAUX25" localSheetId="11">#REF!</definedName>
    <definedName name="TRAVAUX25" localSheetId="13">#REF!</definedName>
    <definedName name="TRAVAUX25" localSheetId="15">#REF!</definedName>
    <definedName name="TRAVAUX25" localSheetId="17">#REF!</definedName>
    <definedName name="TRAVAUX25" localSheetId="1">#REF!</definedName>
    <definedName name="TRAVAUX25" localSheetId="19">#REF!</definedName>
    <definedName name="TRAVAUX25" localSheetId="21">#REF!</definedName>
    <definedName name="TRAVAUX25" localSheetId="23">#REF!</definedName>
    <definedName name="TRAVAUX25" localSheetId="25">#REF!</definedName>
    <definedName name="TRAVAUX25" localSheetId="27">#REF!</definedName>
    <definedName name="TRAVAUX25" localSheetId="29">#REF!</definedName>
    <definedName name="TRAVAUX25" localSheetId="31">#REF!</definedName>
    <definedName name="TRAVAUX25" localSheetId="33">#REF!</definedName>
    <definedName name="TRAVAUX25" localSheetId="35">#REF!</definedName>
    <definedName name="TRAVAUX25" localSheetId="37">#REF!</definedName>
    <definedName name="TRAVAUX25" localSheetId="3">#REF!</definedName>
    <definedName name="TRAVAUX25" localSheetId="39">#REF!</definedName>
    <definedName name="TRAVAUX25" localSheetId="41">#REF!</definedName>
    <definedName name="TRAVAUX25" localSheetId="43">#REF!</definedName>
    <definedName name="TRAVAUX25" localSheetId="45">#REF!</definedName>
    <definedName name="TRAVAUX25" localSheetId="47">#REF!</definedName>
    <definedName name="TRAVAUX25" localSheetId="49">#REF!</definedName>
    <definedName name="TRAVAUX25" localSheetId="51">#REF!</definedName>
    <definedName name="TRAVAUX25" localSheetId="53">#REF!</definedName>
    <definedName name="TRAVAUX25" localSheetId="55">#REF!</definedName>
    <definedName name="TRAVAUX25" localSheetId="57">#REF!</definedName>
    <definedName name="TRAVAUX25" localSheetId="5">#REF!</definedName>
    <definedName name="TRAVAUX25" localSheetId="59">#REF!</definedName>
    <definedName name="TRAVAUX25" localSheetId="62">#REF!</definedName>
    <definedName name="TRAVAUX25" localSheetId="64">#REF!</definedName>
    <definedName name="TRAVAUX25" localSheetId="66">#REF!</definedName>
    <definedName name="TRAVAUX25" localSheetId="68">#REF!</definedName>
    <definedName name="TRAVAUX25" localSheetId="70">#REF!</definedName>
    <definedName name="TRAVAUX25" localSheetId="7">#REF!</definedName>
    <definedName name="TRAVAUX25">#REF!</definedName>
    <definedName name="TRAVAUX27" localSheetId="9">#REF!</definedName>
    <definedName name="TRAVAUX27" localSheetId="11">#REF!</definedName>
    <definedName name="TRAVAUX27" localSheetId="13">#REF!</definedName>
    <definedName name="TRAVAUX27" localSheetId="15">#REF!</definedName>
    <definedName name="TRAVAUX27" localSheetId="17">#REF!</definedName>
    <definedName name="TRAVAUX27" localSheetId="1">#REF!</definedName>
    <definedName name="TRAVAUX27" localSheetId="19">#REF!</definedName>
    <definedName name="TRAVAUX27" localSheetId="21">#REF!</definedName>
    <definedName name="TRAVAUX27" localSheetId="23">#REF!</definedName>
    <definedName name="TRAVAUX27" localSheetId="25">#REF!</definedName>
    <definedName name="TRAVAUX27" localSheetId="27">#REF!</definedName>
    <definedName name="TRAVAUX27" localSheetId="29">#REF!</definedName>
    <definedName name="TRAVAUX27" localSheetId="31">#REF!</definedName>
    <definedName name="TRAVAUX27" localSheetId="33">#REF!</definedName>
    <definedName name="TRAVAUX27" localSheetId="35">#REF!</definedName>
    <definedName name="TRAVAUX27" localSheetId="37">#REF!</definedName>
    <definedName name="TRAVAUX27" localSheetId="3">#REF!</definedName>
    <definedName name="TRAVAUX27" localSheetId="39">#REF!</definedName>
    <definedName name="TRAVAUX27" localSheetId="41">#REF!</definedName>
    <definedName name="TRAVAUX27" localSheetId="43">#REF!</definedName>
    <definedName name="TRAVAUX27" localSheetId="45">#REF!</definedName>
    <definedName name="TRAVAUX27" localSheetId="47">#REF!</definedName>
    <definedName name="TRAVAUX27" localSheetId="49">#REF!</definedName>
    <definedName name="TRAVAUX27" localSheetId="51">#REF!</definedName>
    <definedName name="TRAVAUX27" localSheetId="53">#REF!</definedName>
    <definedName name="TRAVAUX27" localSheetId="55">#REF!</definedName>
    <definedName name="TRAVAUX27" localSheetId="57">#REF!</definedName>
    <definedName name="TRAVAUX27" localSheetId="5">#REF!</definedName>
    <definedName name="TRAVAUX27" localSheetId="59">#REF!</definedName>
    <definedName name="TRAVAUX27" localSheetId="62">#REF!</definedName>
    <definedName name="TRAVAUX27" localSheetId="64">#REF!</definedName>
    <definedName name="TRAVAUX27" localSheetId="66">#REF!</definedName>
    <definedName name="TRAVAUX27" localSheetId="68">#REF!</definedName>
    <definedName name="TRAVAUX27" localSheetId="70">#REF!</definedName>
    <definedName name="TRAVAUX27" localSheetId="7">#REF!</definedName>
    <definedName name="TRAVAUX27">#REF!</definedName>
    <definedName name="TRAVAUX28" localSheetId="9">#REF!</definedName>
    <definedName name="TRAVAUX28" localSheetId="11">#REF!</definedName>
    <definedName name="TRAVAUX28" localSheetId="13">#REF!</definedName>
    <definedName name="TRAVAUX28" localSheetId="15">#REF!</definedName>
    <definedName name="TRAVAUX28" localSheetId="17">#REF!</definedName>
    <definedName name="TRAVAUX28" localSheetId="1">#REF!</definedName>
    <definedName name="TRAVAUX28" localSheetId="19">#REF!</definedName>
    <definedName name="TRAVAUX28" localSheetId="21">#REF!</definedName>
    <definedName name="TRAVAUX28" localSheetId="23">#REF!</definedName>
    <definedName name="TRAVAUX28" localSheetId="25">#REF!</definedName>
    <definedName name="TRAVAUX28" localSheetId="27">#REF!</definedName>
    <definedName name="TRAVAUX28" localSheetId="29">#REF!</definedName>
    <definedName name="TRAVAUX28" localSheetId="31">#REF!</definedName>
    <definedName name="TRAVAUX28" localSheetId="33">#REF!</definedName>
    <definedName name="TRAVAUX28" localSheetId="35">#REF!</definedName>
    <definedName name="TRAVAUX28" localSheetId="37">#REF!</definedName>
    <definedName name="TRAVAUX28" localSheetId="3">#REF!</definedName>
    <definedName name="TRAVAUX28" localSheetId="39">#REF!</definedName>
    <definedName name="TRAVAUX28" localSheetId="41">#REF!</definedName>
    <definedName name="TRAVAUX28" localSheetId="43">#REF!</definedName>
    <definedName name="TRAVAUX28" localSheetId="45">#REF!</definedName>
    <definedName name="TRAVAUX28" localSheetId="47">#REF!</definedName>
    <definedName name="TRAVAUX28" localSheetId="49">#REF!</definedName>
    <definedName name="TRAVAUX28" localSheetId="51">#REF!</definedName>
    <definedName name="TRAVAUX28" localSheetId="53">#REF!</definedName>
    <definedName name="TRAVAUX28" localSheetId="55">#REF!</definedName>
    <definedName name="TRAVAUX28" localSheetId="57">#REF!</definedName>
    <definedName name="TRAVAUX28" localSheetId="5">#REF!</definedName>
    <definedName name="TRAVAUX28" localSheetId="59">#REF!</definedName>
    <definedName name="TRAVAUX28" localSheetId="62">#REF!</definedName>
    <definedName name="TRAVAUX28" localSheetId="64">#REF!</definedName>
    <definedName name="TRAVAUX28" localSheetId="66">#REF!</definedName>
    <definedName name="TRAVAUX28" localSheetId="68">#REF!</definedName>
    <definedName name="TRAVAUX28" localSheetId="70">#REF!</definedName>
    <definedName name="TRAVAUX28" localSheetId="7">#REF!</definedName>
    <definedName name="TRAVAUX28">#REF!</definedName>
    <definedName name="TRAVAUX29" localSheetId="9">#REF!</definedName>
    <definedName name="TRAVAUX29" localSheetId="11">#REF!</definedName>
    <definedName name="TRAVAUX29" localSheetId="13">#REF!</definedName>
    <definedName name="TRAVAUX29" localSheetId="15">#REF!</definedName>
    <definedName name="TRAVAUX29" localSheetId="17">#REF!</definedName>
    <definedName name="TRAVAUX29" localSheetId="1">#REF!</definedName>
    <definedName name="TRAVAUX29" localSheetId="19">#REF!</definedName>
    <definedName name="TRAVAUX29" localSheetId="21">#REF!</definedName>
    <definedName name="TRAVAUX29" localSheetId="23">#REF!</definedName>
    <definedName name="TRAVAUX29" localSheetId="25">#REF!</definedName>
    <definedName name="TRAVAUX29" localSheetId="27">#REF!</definedName>
    <definedName name="TRAVAUX29" localSheetId="29">#REF!</definedName>
    <definedName name="TRAVAUX29" localSheetId="31">#REF!</definedName>
    <definedName name="TRAVAUX29" localSheetId="33">#REF!</definedName>
    <definedName name="TRAVAUX29" localSheetId="35">#REF!</definedName>
    <definedName name="TRAVAUX29" localSheetId="37">#REF!</definedName>
    <definedName name="TRAVAUX29" localSheetId="3">#REF!</definedName>
    <definedName name="TRAVAUX29" localSheetId="39">#REF!</definedName>
    <definedName name="TRAVAUX29" localSheetId="41">#REF!</definedName>
    <definedName name="TRAVAUX29" localSheetId="43">#REF!</definedName>
    <definedName name="TRAVAUX29" localSheetId="45">#REF!</definedName>
    <definedName name="TRAVAUX29" localSheetId="47">#REF!</definedName>
    <definedName name="TRAVAUX29" localSheetId="49">#REF!</definedName>
    <definedName name="TRAVAUX29" localSheetId="51">#REF!</definedName>
    <definedName name="TRAVAUX29" localSheetId="53">#REF!</definedName>
    <definedName name="TRAVAUX29" localSheetId="55">#REF!</definedName>
    <definedName name="TRAVAUX29" localSheetId="57">#REF!</definedName>
    <definedName name="TRAVAUX29" localSheetId="5">#REF!</definedName>
    <definedName name="TRAVAUX29" localSheetId="59">#REF!</definedName>
    <definedName name="TRAVAUX29" localSheetId="62">#REF!</definedName>
    <definedName name="TRAVAUX29" localSheetId="64">#REF!</definedName>
    <definedName name="TRAVAUX29" localSheetId="66">#REF!</definedName>
    <definedName name="TRAVAUX29" localSheetId="68">#REF!</definedName>
    <definedName name="TRAVAUX29" localSheetId="70">#REF!</definedName>
    <definedName name="TRAVAUX29" localSheetId="7">#REF!</definedName>
    <definedName name="TRAVAUX29">#REF!</definedName>
    <definedName name="TRAVAUX31" localSheetId="9">#REF!</definedName>
    <definedName name="TRAVAUX31" localSheetId="11">#REF!</definedName>
    <definedName name="TRAVAUX31" localSheetId="13">#REF!</definedName>
    <definedName name="TRAVAUX31" localSheetId="15">#REF!</definedName>
    <definedName name="TRAVAUX31" localSheetId="17">#REF!</definedName>
    <definedName name="TRAVAUX31" localSheetId="1">#REF!</definedName>
    <definedName name="TRAVAUX31" localSheetId="19">#REF!</definedName>
    <definedName name="TRAVAUX31" localSheetId="21">#REF!</definedName>
    <definedName name="TRAVAUX31" localSheetId="23">#REF!</definedName>
    <definedName name="TRAVAUX31" localSheetId="25">#REF!</definedName>
    <definedName name="TRAVAUX31" localSheetId="27">#REF!</definedName>
    <definedName name="TRAVAUX31" localSheetId="29">#REF!</definedName>
    <definedName name="TRAVAUX31" localSheetId="31">#REF!</definedName>
    <definedName name="TRAVAUX31" localSheetId="33">#REF!</definedName>
    <definedName name="TRAVAUX31" localSheetId="35">#REF!</definedName>
    <definedName name="TRAVAUX31" localSheetId="37">#REF!</definedName>
    <definedName name="TRAVAUX31" localSheetId="3">#REF!</definedName>
    <definedName name="TRAVAUX31" localSheetId="39">#REF!</definedName>
    <definedName name="TRAVAUX31" localSheetId="41">#REF!</definedName>
    <definedName name="TRAVAUX31" localSheetId="43">#REF!</definedName>
    <definedName name="TRAVAUX31" localSheetId="45">#REF!</definedName>
    <definedName name="TRAVAUX31" localSheetId="47">#REF!</definedName>
    <definedName name="TRAVAUX31" localSheetId="49">#REF!</definedName>
    <definedName name="TRAVAUX31" localSheetId="51">#REF!</definedName>
    <definedName name="TRAVAUX31" localSheetId="53">#REF!</definedName>
    <definedName name="TRAVAUX31" localSheetId="55">#REF!</definedName>
    <definedName name="TRAVAUX31" localSheetId="57">#REF!</definedName>
    <definedName name="TRAVAUX31" localSheetId="5">#REF!</definedName>
    <definedName name="TRAVAUX31" localSheetId="59">#REF!</definedName>
    <definedName name="TRAVAUX31" localSheetId="62">#REF!</definedName>
    <definedName name="TRAVAUX31" localSheetId="64">#REF!</definedName>
    <definedName name="TRAVAUX31" localSheetId="66">#REF!</definedName>
    <definedName name="TRAVAUX31" localSheetId="68">#REF!</definedName>
    <definedName name="TRAVAUX31" localSheetId="70">#REF!</definedName>
    <definedName name="TRAVAUX31" localSheetId="7">#REF!</definedName>
    <definedName name="TRAVAUX31">#REF!</definedName>
    <definedName name="TRAVAUX32" localSheetId="9">#REF!</definedName>
    <definedName name="TRAVAUX32" localSheetId="11">#REF!</definedName>
    <definedName name="TRAVAUX32" localSheetId="13">#REF!</definedName>
    <definedName name="TRAVAUX32" localSheetId="15">#REF!</definedName>
    <definedName name="TRAVAUX32" localSheetId="17">#REF!</definedName>
    <definedName name="TRAVAUX32" localSheetId="1">#REF!</definedName>
    <definedName name="TRAVAUX32" localSheetId="19">#REF!</definedName>
    <definedName name="TRAVAUX32" localSheetId="21">#REF!</definedName>
    <definedName name="TRAVAUX32" localSheetId="23">#REF!</definedName>
    <definedName name="TRAVAUX32" localSheetId="25">#REF!</definedName>
    <definedName name="TRAVAUX32" localSheetId="27">#REF!</definedName>
    <definedName name="TRAVAUX32" localSheetId="29">#REF!</definedName>
    <definedName name="TRAVAUX32" localSheetId="31">#REF!</definedName>
    <definedName name="TRAVAUX32" localSheetId="33">#REF!</definedName>
    <definedName name="TRAVAUX32" localSheetId="35">#REF!</definedName>
    <definedName name="TRAVAUX32" localSheetId="37">#REF!</definedName>
    <definedName name="TRAVAUX32" localSheetId="3">#REF!</definedName>
    <definedName name="TRAVAUX32" localSheetId="39">#REF!</definedName>
    <definedName name="TRAVAUX32" localSheetId="41">#REF!</definedName>
    <definedName name="TRAVAUX32" localSheetId="43">#REF!</definedName>
    <definedName name="TRAVAUX32" localSheetId="45">#REF!</definedName>
    <definedName name="TRAVAUX32" localSheetId="47">#REF!</definedName>
    <definedName name="TRAVAUX32" localSheetId="49">#REF!</definedName>
    <definedName name="TRAVAUX32" localSheetId="51">#REF!</definedName>
    <definedName name="TRAVAUX32" localSheetId="53">#REF!</definedName>
    <definedName name="TRAVAUX32" localSheetId="55">#REF!</definedName>
    <definedName name="TRAVAUX32" localSheetId="57">#REF!</definedName>
    <definedName name="TRAVAUX32" localSheetId="5">#REF!</definedName>
    <definedName name="TRAVAUX32" localSheetId="59">#REF!</definedName>
    <definedName name="TRAVAUX32" localSheetId="62">#REF!</definedName>
    <definedName name="TRAVAUX32" localSheetId="64">#REF!</definedName>
    <definedName name="TRAVAUX32" localSheetId="66">#REF!</definedName>
    <definedName name="TRAVAUX32" localSheetId="68">#REF!</definedName>
    <definedName name="TRAVAUX32" localSheetId="70">#REF!</definedName>
    <definedName name="TRAVAUX32" localSheetId="7">#REF!</definedName>
    <definedName name="TRAVAUX32">#REF!</definedName>
    <definedName name="TRAVAUX33" localSheetId="9">#REF!</definedName>
    <definedName name="TRAVAUX33" localSheetId="11">#REF!</definedName>
    <definedName name="TRAVAUX33" localSheetId="13">#REF!</definedName>
    <definedName name="TRAVAUX33" localSheetId="15">#REF!</definedName>
    <definedName name="TRAVAUX33" localSheetId="17">#REF!</definedName>
    <definedName name="TRAVAUX33" localSheetId="1">#REF!</definedName>
    <definedName name="TRAVAUX33" localSheetId="19">#REF!</definedName>
    <definedName name="TRAVAUX33" localSheetId="21">#REF!</definedName>
    <definedName name="TRAVAUX33" localSheetId="23">#REF!</definedName>
    <definedName name="TRAVAUX33" localSheetId="25">#REF!</definedName>
    <definedName name="TRAVAUX33" localSheetId="27">#REF!</definedName>
    <definedName name="TRAVAUX33" localSheetId="29">#REF!</definedName>
    <definedName name="TRAVAUX33" localSheetId="31">#REF!</definedName>
    <definedName name="TRAVAUX33" localSheetId="33">#REF!</definedName>
    <definedName name="TRAVAUX33" localSheetId="35">#REF!</definedName>
    <definedName name="TRAVAUX33" localSheetId="37">#REF!</definedName>
    <definedName name="TRAVAUX33" localSheetId="3">#REF!</definedName>
    <definedName name="TRAVAUX33" localSheetId="39">#REF!</definedName>
    <definedName name="TRAVAUX33" localSheetId="41">#REF!</definedName>
    <definedName name="TRAVAUX33" localSheetId="43">#REF!</definedName>
    <definedName name="TRAVAUX33" localSheetId="45">#REF!</definedName>
    <definedName name="TRAVAUX33" localSheetId="47">#REF!</definedName>
    <definedName name="TRAVAUX33" localSheetId="49">#REF!</definedName>
    <definedName name="TRAVAUX33" localSheetId="51">#REF!</definedName>
    <definedName name="TRAVAUX33" localSheetId="53">#REF!</definedName>
    <definedName name="TRAVAUX33" localSheetId="55">#REF!</definedName>
    <definedName name="TRAVAUX33" localSheetId="57">#REF!</definedName>
    <definedName name="TRAVAUX33" localSheetId="5">#REF!</definedName>
    <definedName name="TRAVAUX33" localSheetId="59">#REF!</definedName>
    <definedName name="TRAVAUX33" localSheetId="62">#REF!</definedName>
    <definedName name="TRAVAUX33" localSheetId="64">#REF!</definedName>
    <definedName name="TRAVAUX33" localSheetId="66">#REF!</definedName>
    <definedName name="TRAVAUX33" localSheetId="68">#REF!</definedName>
    <definedName name="TRAVAUX33" localSheetId="70">#REF!</definedName>
    <definedName name="TRAVAUX33" localSheetId="7">#REF!</definedName>
    <definedName name="TRAVAUX33">#REF!</definedName>
    <definedName name="TRAVAUX34" localSheetId="9">#REF!</definedName>
    <definedName name="TRAVAUX34" localSheetId="11">#REF!</definedName>
    <definedName name="TRAVAUX34" localSheetId="13">#REF!</definedName>
    <definedName name="TRAVAUX34" localSheetId="15">#REF!</definedName>
    <definedName name="TRAVAUX34" localSheetId="17">#REF!</definedName>
    <definedName name="TRAVAUX34" localSheetId="1">#REF!</definedName>
    <definedName name="TRAVAUX34" localSheetId="19">#REF!</definedName>
    <definedName name="TRAVAUX34" localSheetId="21">#REF!</definedName>
    <definedName name="TRAVAUX34" localSheetId="23">#REF!</definedName>
    <definedName name="TRAVAUX34" localSheetId="25">#REF!</definedName>
    <definedName name="TRAVAUX34" localSheetId="27">#REF!</definedName>
    <definedName name="TRAVAUX34" localSheetId="29">#REF!</definedName>
    <definedName name="TRAVAUX34" localSheetId="31">#REF!</definedName>
    <definedName name="TRAVAUX34" localSheetId="33">#REF!</definedName>
    <definedName name="TRAVAUX34" localSheetId="35">#REF!</definedName>
    <definedName name="TRAVAUX34" localSheetId="37">#REF!</definedName>
    <definedName name="TRAVAUX34" localSheetId="3">#REF!</definedName>
    <definedName name="TRAVAUX34" localSheetId="39">#REF!</definedName>
    <definedName name="TRAVAUX34" localSheetId="41">#REF!</definedName>
    <definedName name="TRAVAUX34" localSheetId="43">#REF!</definedName>
    <definedName name="TRAVAUX34" localSheetId="45">#REF!</definedName>
    <definedName name="TRAVAUX34" localSheetId="47">#REF!</definedName>
    <definedName name="TRAVAUX34" localSheetId="49">#REF!</definedName>
    <definedName name="TRAVAUX34" localSheetId="51">#REF!</definedName>
    <definedName name="TRAVAUX34" localSheetId="53">#REF!</definedName>
    <definedName name="TRAVAUX34" localSheetId="55">#REF!</definedName>
    <definedName name="TRAVAUX34" localSheetId="57">#REF!</definedName>
    <definedName name="TRAVAUX34" localSheetId="5">#REF!</definedName>
    <definedName name="TRAVAUX34" localSheetId="59">#REF!</definedName>
    <definedName name="TRAVAUX34" localSheetId="62">#REF!</definedName>
    <definedName name="TRAVAUX34" localSheetId="64">#REF!</definedName>
    <definedName name="TRAVAUX34" localSheetId="66">#REF!</definedName>
    <definedName name="TRAVAUX34" localSheetId="68">#REF!</definedName>
    <definedName name="TRAVAUX34" localSheetId="70">#REF!</definedName>
    <definedName name="TRAVAUX34" localSheetId="7">#REF!</definedName>
    <definedName name="TRAVAUX34">#REF!</definedName>
    <definedName name="TRAVAUX35" localSheetId="9">#REF!</definedName>
    <definedName name="TRAVAUX35" localSheetId="11">#REF!</definedName>
    <definedName name="TRAVAUX35" localSheetId="13">#REF!</definedName>
    <definedName name="TRAVAUX35" localSheetId="15">#REF!</definedName>
    <definedName name="TRAVAUX35" localSheetId="17">#REF!</definedName>
    <definedName name="TRAVAUX35" localSheetId="1">#REF!</definedName>
    <definedName name="TRAVAUX35" localSheetId="19">#REF!</definedName>
    <definedName name="TRAVAUX35" localSheetId="21">#REF!</definedName>
    <definedName name="TRAVAUX35" localSheetId="23">#REF!</definedName>
    <definedName name="TRAVAUX35" localSheetId="25">#REF!</definedName>
    <definedName name="TRAVAUX35" localSheetId="27">#REF!</definedName>
    <definedName name="TRAVAUX35" localSheetId="29">#REF!</definedName>
    <definedName name="TRAVAUX35" localSheetId="31">#REF!</definedName>
    <definedName name="TRAVAUX35" localSheetId="33">#REF!</definedName>
    <definedName name="TRAVAUX35" localSheetId="35">#REF!</definedName>
    <definedName name="TRAVAUX35" localSheetId="37">#REF!</definedName>
    <definedName name="TRAVAUX35" localSheetId="3">#REF!</definedName>
    <definedName name="TRAVAUX35" localSheetId="39">#REF!</definedName>
    <definedName name="TRAVAUX35" localSheetId="41">#REF!</definedName>
    <definedName name="TRAVAUX35" localSheetId="43">#REF!</definedName>
    <definedName name="TRAVAUX35" localSheetId="45">#REF!</definedName>
    <definedName name="TRAVAUX35" localSheetId="47">#REF!</definedName>
    <definedName name="TRAVAUX35" localSheetId="49">#REF!</definedName>
    <definedName name="TRAVAUX35" localSheetId="51">#REF!</definedName>
    <definedName name="TRAVAUX35" localSheetId="53">#REF!</definedName>
    <definedName name="TRAVAUX35" localSheetId="55">#REF!</definedName>
    <definedName name="TRAVAUX35" localSheetId="57">#REF!</definedName>
    <definedName name="TRAVAUX35" localSheetId="5">#REF!</definedName>
    <definedName name="TRAVAUX35" localSheetId="59">#REF!</definedName>
    <definedName name="TRAVAUX35" localSheetId="62">#REF!</definedName>
    <definedName name="TRAVAUX35" localSheetId="64">#REF!</definedName>
    <definedName name="TRAVAUX35" localSheetId="66">#REF!</definedName>
    <definedName name="TRAVAUX35" localSheetId="68">#REF!</definedName>
    <definedName name="TRAVAUX35" localSheetId="70">#REF!</definedName>
    <definedName name="TRAVAUX35" localSheetId="7">#REF!</definedName>
    <definedName name="TRAVAUX35">#REF!</definedName>
    <definedName name="TRAVAUX36" localSheetId="9">#REF!</definedName>
    <definedName name="TRAVAUX36" localSheetId="11">#REF!</definedName>
    <definedName name="TRAVAUX36" localSheetId="13">#REF!</definedName>
    <definedName name="TRAVAUX36" localSheetId="15">#REF!</definedName>
    <definedName name="TRAVAUX36" localSheetId="17">#REF!</definedName>
    <definedName name="TRAVAUX36" localSheetId="1">#REF!</definedName>
    <definedName name="TRAVAUX36" localSheetId="19">#REF!</definedName>
    <definedName name="TRAVAUX36" localSheetId="21">#REF!</definedName>
    <definedName name="TRAVAUX36" localSheetId="23">#REF!</definedName>
    <definedName name="TRAVAUX36" localSheetId="25">#REF!</definedName>
    <definedName name="TRAVAUX36" localSheetId="27">#REF!</definedName>
    <definedName name="TRAVAUX36" localSheetId="29">#REF!</definedName>
    <definedName name="TRAVAUX36" localSheetId="31">#REF!</definedName>
    <definedName name="TRAVAUX36" localSheetId="33">#REF!</definedName>
    <definedName name="TRAVAUX36" localSheetId="35">#REF!</definedName>
    <definedName name="TRAVAUX36" localSheetId="37">#REF!</definedName>
    <definedName name="TRAVAUX36" localSheetId="3">#REF!</definedName>
    <definedName name="TRAVAUX36" localSheetId="39">#REF!</definedName>
    <definedName name="TRAVAUX36" localSheetId="41">#REF!</definedName>
    <definedName name="TRAVAUX36" localSheetId="43">#REF!</definedName>
    <definedName name="TRAVAUX36" localSheetId="45">#REF!</definedName>
    <definedName name="TRAVAUX36" localSheetId="47">#REF!</definedName>
    <definedName name="TRAVAUX36" localSheetId="49">#REF!</definedName>
    <definedName name="TRAVAUX36" localSheetId="51">#REF!</definedName>
    <definedName name="TRAVAUX36" localSheetId="53">#REF!</definedName>
    <definedName name="TRAVAUX36" localSheetId="55">#REF!</definedName>
    <definedName name="TRAVAUX36" localSheetId="57">#REF!</definedName>
    <definedName name="TRAVAUX36" localSheetId="5">#REF!</definedName>
    <definedName name="TRAVAUX36" localSheetId="59">#REF!</definedName>
    <definedName name="TRAVAUX36" localSheetId="62">#REF!</definedName>
    <definedName name="TRAVAUX36" localSheetId="64">#REF!</definedName>
    <definedName name="TRAVAUX36" localSheetId="66">#REF!</definedName>
    <definedName name="TRAVAUX36" localSheetId="68">#REF!</definedName>
    <definedName name="TRAVAUX36" localSheetId="70">#REF!</definedName>
    <definedName name="TRAVAUX36" localSheetId="7">#REF!</definedName>
    <definedName name="TRAVAUX36">#REF!</definedName>
    <definedName name="TRAVAUX38" localSheetId="9">#REF!</definedName>
    <definedName name="TRAVAUX38" localSheetId="11">#REF!</definedName>
    <definedName name="TRAVAUX38" localSheetId="13">#REF!</definedName>
    <definedName name="TRAVAUX38" localSheetId="15">#REF!</definedName>
    <definedName name="TRAVAUX38" localSheetId="17">#REF!</definedName>
    <definedName name="TRAVAUX38" localSheetId="1">#REF!</definedName>
    <definedName name="TRAVAUX38" localSheetId="19">#REF!</definedName>
    <definedName name="TRAVAUX38" localSheetId="21">#REF!</definedName>
    <definedName name="TRAVAUX38" localSheetId="23">#REF!</definedName>
    <definedName name="TRAVAUX38" localSheetId="25">#REF!</definedName>
    <definedName name="TRAVAUX38" localSheetId="27">#REF!</definedName>
    <definedName name="TRAVAUX38" localSheetId="29">#REF!</definedName>
    <definedName name="TRAVAUX38" localSheetId="31">#REF!</definedName>
    <definedName name="TRAVAUX38" localSheetId="33">#REF!</definedName>
    <definedName name="TRAVAUX38" localSheetId="35">#REF!</definedName>
    <definedName name="TRAVAUX38" localSheetId="37">#REF!</definedName>
    <definedName name="TRAVAUX38" localSheetId="3">#REF!</definedName>
    <definedName name="TRAVAUX38" localSheetId="39">#REF!</definedName>
    <definedName name="TRAVAUX38" localSheetId="41">#REF!</definedName>
    <definedName name="TRAVAUX38" localSheetId="43">#REF!</definedName>
    <definedName name="TRAVAUX38" localSheetId="45">#REF!</definedName>
    <definedName name="TRAVAUX38" localSheetId="47">#REF!</definedName>
    <definedName name="TRAVAUX38" localSheetId="49">#REF!</definedName>
    <definedName name="TRAVAUX38" localSheetId="51">#REF!</definedName>
    <definedName name="TRAVAUX38" localSheetId="53">#REF!</definedName>
    <definedName name="TRAVAUX38" localSheetId="55">#REF!</definedName>
    <definedName name="TRAVAUX38" localSheetId="57">#REF!</definedName>
    <definedName name="TRAVAUX38" localSheetId="5">#REF!</definedName>
    <definedName name="TRAVAUX38" localSheetId="59">#REF!</definedName>
    <definedName name="TRAVAUX38" localSheetId="62">#REF!</definedName>
    <definedName name="TRAVAUX38" localSheetId="64">#REF!</definedName>
    <definedName name="TRAVAUX38" localSheetId="66">#REF!</definedName>
    <definedName name="TRAVAUX38" localSheetId="68">#REF!</definedName>
    <definedName name="TRAVAUX38" localSheetId="70">#REF!</definedName>
    <definedName name="TRAVAUX38" localSheetId="7">#REF!</definedName>
    <definedName name="TRAVAUX38">#REF!</definedName>
    <definedName name="TRAVAUX39" localSheetId="9">#REF!</definedName>
    <definedName name="TRAVAUX39" localSheetId="11">#REF!</definedName>
    <definedName name="TRAVAUX39" localSheetId="13">#REF!</definedName>
    <definedName name="TRAVAUX39" localSheetId="15">#REF!</definedName>
    <definedName name="TRAVAUX39" localSheetId="17">#REF!</definedName>
    <definedName name="TRAVAUX39" localSheetId="1">#REF!</definedName>
    <definedName name="TRAVAUX39" localSheetId="19">#REF!</definedName>
    <definedName name="TRAVAUX39" localSheetId="21">#REF!</definedName>
    <definedName name="TRAVAUX39" localSheetId="23">#REF!</definedName>
    <definedName name="TRAVAUX39" localSheetId="25">#REF!</definedName>
    <definedName name="TRAVAUX39" localSheetId="27">#REF!</definedName>
    <definedName name="TRAVAUX39" localSheetId="29">#REF!</definedName>
    <definedName name="TRAVAUX39" localSheetId="31">#REF!</definedName>
    <definedName name="TRAVAUX39" localSheetId="33">#REF!</definedName>
    <definedName name="TRAVAUX39" localSheetId="35">#REF!</definedName>
    <definedName name="TRAVAUX39" localSheetId="37">#REF!</definedName>
    <definedName name="TRAVAUX39" localSheetId="3">#REF!</definedName>
    <definedName name="TRAVAUX39" localSheetId="39">#REF!</definedName>
    <definedName name="TRAVAUX39" localSheetId="41">#REF!</definedName>
    <definedName name="TRAVAUX39" localSheetId="43">#REF!</definedName>
    <definedName name="TRAVAUX39" localSheetId="45">#REF!</definedName>
    <definedName name="TRAVAUX39" localSheetId="47">#REF!</definedName>
    <definedName name="TRAVAUX39" localSheetId="49">#REF!</definedName>
    <definedName name="TRAVAUX39" localSheetId="51">#REF!</definedName>
    <definedName name="TRAVAUX39" localSheetId="53">#REF!</definedName>
    <definedName name="TRAVAUX39" localSheetId="55">#REF!</definedName>
    <definedName name="TRAVAUX39" localSheetId="57">#REF!</definedName>
    <definedName name="TRAVAUX39" localSheetId="5">#REF!</definedName>
    <definedName name="TRAVAUX39" localSheetId="59">#REF!</definedName>
    <definedName name="TRAVAUX39" localSheetId="62">#REF!</definedName>
    <definedName name="TRAVAUX39" localSheetId="64">#REF!</definedName>
    <definedName name="TRAVAUX39" localSheetId="66">#REF!</definedName>
    <definedName name="TRAVAUX39" localSheetId="68">#REF!</definedName>
    <definedName name="TRAVAUX39" localSheetId="70">#REF!</definedName>
    <definedName name="TRAVAUX39" localSheetId="7">#REF!</definedName>
    <definedName name="TRAVAUX39">#REF!</definedName>
    <definedName name="TRAVAUX40" localSheetId="9">#REF!</definedName>
    <definedName name="TRAVAUX40" localSheetId="11">#REF!</definedName>
    <definedName name="TRAVAUX40" localSheetId="13">#REF!</definedName>
    <definedName name="TRAVAUX40" localSheetId="15">#REF!</definedName>
    <definedName name="TRAVAUX40" localSheetId="17">#REF!</definedName>
    <definedName name="TRAVAUX40" localSheetId="1">#REF!</definedName>
    <definedName name="TRAVAUX40" localSheetId="19">#REF!</definedName>
    <definedName name="TRAVAUX40" localSheetId="21">#REF!</definedName>
    <definedName name="TRAVAUX40" localSheetId="23">#REF!</definedName>
    <definedName name="TRAVAUX40" localSheetId="25">#REF!</definedName>
    <definedName name="TRAVAUX40" localSheetId="27">#REF!</definedName>
    <definedName name="TRAVAUX40" localSheetId="29">#REF!</definedName>
    <definedName name="TRAVAUX40" localSheetId="31">#REF!</definedName>
    <definedName name="TRAVAUX40" localSheetId="33">#REF!</definedName>
    <definedName name="TRAVAUX40" localSheetId="35">#REF!</definedName>
    <definedName name="TRAVAUX40" localSheetId="37">#REF!</definedName>
    <definedName name="TRAVAUX40" localSheetId="3">#REF!</definedName>
    <definedName name="TRAVAUX40" localSheetId="39">#REF!</definedName>
    <definedName name="TRAVAUX40" localSheetId="41">#REF!</definedName>
    <definedName name="TRAVAUX40" localSheetId="43">#REF!</definedName>
    <definedName name="TRAVAUX40" localSheetId="45">#REF!</definedName>
    <definedName name="TRAVAUX40" localSheetId="47">#REF!</definedName>
    <definedName name="TRAVAUX40" localSheetId="49">#REF!</definedName>
    <definedName name="TRAVAUX40" localSheetId="51">#REF!</definedName>
    <definedName name="TRAVAUX40" localSheetId="53">#REF!</definedName>
    <definedName name="TRAVAUX40" localSheetId="55">#REF!</definedName>
    <definedName name="TRAVAUX40" localSheetId="57">#REF!</definedName>
    <definedName name="TRAVAUX40" localSheetId="5">#REF!</definedName>
    <definedName name="TRAVAUX40" localSheetId="59">#REF!</definedName>
    <definedName name="TRAVAUX40" localSheetId="62">#REF!</definedName>
    <definedName name="TRAVAUX40" localSheetId="64">#REF!</definedName>
    <definedName name="TRAVAUX40" localSheetId="66">#REF!</definedName>
    <definedName name="TRAVAUX40" localSheetId="68">#REF!</definedName>
    <definedName name="TRAVAUX40" localSheetId="70">#REF!</definedName>
    <definedName name="TRAVAUX40" localSheetId="7">#REF!</definedName>
    <definedName name="TRAVAUX40">#REF!</definedName>
    <definedName name="TRAVAUX41" localSheetId="9">#REF!</definedName>
    <definedName name="TRAVAUX41" localSheetId="11">#REF!</definedName>
    <definedName name="TRAVAUX41" localSheetId="13">#REF!</definedName>
    <definedName name="TRAVAUX41" localSheetId="15">#REF!</definedName>
    <definedName name="TRAVAUX41" localSheetId="17">#REF!</definedName>
    <definedName name="TRAVAUX41" localSheetId="1">#REF!</definedName>
    <definedName name="TRAVAUX41" localSheetId="19">#REF!</definedName>
    <definedName name="TRAVAUX41" localSheetId="21">#REF!</definedName>
    <definedName name="TRAVAUX41" localSheetId="23">#REF!</definedName>
    <definedName name="TRAVAUX41" localSheetId="25">#REF!</definedName>
    <definedName name="TRAVAUX41" localSheetId="27">#REF!</definedName>
    <definedName name="TRAVAUX41" localSheetId="29">#REF!</definedName>
    <definedName name="TRAVAUX41" localSheetId="31">#REF!</definedName>
    <definedName name="TRAVAUX41" localSheetId="33">#REF!</definedName>
    <definedName name="TRAVAUX41" localSheetId="35">#REF!</definedName>
    <definedName name="TRAVAUX41" localSheetId="37">#REF!</definedName>
    <definedName name="TRAVAUX41" localSheetId="3">#REF!</definedName>
    <definedName name="TRAVAUX41" localSheetId="39">#REF!</definedName>
    <definedName name="TRAVAUX41" localSheetId="41">#REF!</definedName>
    <definedName name="TRAVAUX41" localSheetId="43">#REF!</definedName>
    <definedName name="TRAVAUX41" localSheetId="45">#REF!</definedName>
    <definedName name="TRAVAUX41" localSheetId="47">#REF!</definedName>
    <definedName name="TRAVAUX41" localSheetId="49">#REF!</definedName>
    <definedName name="TRAVAUX41" localSheetId="51">#REF!</definedName>
    <definedName name="TRAVAUX41" localSheetId="53">#REF!</definedName>
    <definedName name="TRAVAUX41" localSheetId="55">#REF!</definedName>
    <definedName name="TRAVAUX41" localSheetId="57">#REF!</definedName>
    <definedName name="TRAVAUX41" localSheetId="5">#REF!</definedName>
    <definedName name="TRAVAUX41" localSheetId="59">#REF!</definedName>
    <definedName name="TRAVAUX41" localSheetId="62">#REF!</definedName>
    <definedName name="TRAVAUX41" localSheetId="64">#REF!</definedName>
    <definedName name="TRAVAUX41" localSheetId="66">#REF!</definedName>
    <definedName name="TRAVAUX41" localSheetId="68">#REF!</definedName>
    <definedName name="TRAVAUX41" localSheetId="70">#REF!</definedName>
    <definedName name="TRAVAUX41" localSheetId="7">#REF!</definedName>
    <definedName name="TRAVAUX41">#REF!</definedName>
    <definedName name="TRAVAUX42" localSheetId="9">#REF!</definedName>
    <definedName name="TRAVAUX42" localSheetId="11">#REF!</definedName>
    <definedName name="TRAVAUX42" localSheetId="13">#REF!</definedName>
    <definedName name="TRAVAUX42" localSheetId="15">#REF!</definedName>
    <definedName name="TRAVAUX42" localSheetId="17">#REF!</definedName>
    <definedName name="TRAVAUX42" localSheetId="1">#REF!</definedName>
    <definedName name="TRAVAUX42" localSheetId="19">#REF!</definedName>
    <definedName name="TRAVAUX42" localSheetId="21">#REF!</definedName>
    <definedName name="TRAVAUX42" localSheetId="23">#REF!</definedName>
    <definedName name="TRAVAUX42" localSheetId="25">#REF!</definedName>
    <definedName name="TRAVAUX42" localSheetId="27">#REF!</definedName>
    <definedName name="TRAVAUX42" localSheetId="29">#REF!</definedName>
    <definedName name="TRAVAUX42" localSheetId="31">#REF!</definedName>
    <definedName name="TRAVAUX42" localSheetId="33">#REF!</definedName>
    <definedName name="TRAVAUX42" localSheetId="35">#REF!</definedName>
    <definedName name="TRAVAUX42" localSheetId="37">#REF!</definedName>
    <definedName name="TRAVAUX42" localSheetId="3">#REF!</definedName>
    <definedName name="TRAVAUX42" localSheetId="39">#REF!</definedName>
    <definedName name="TRAVAUX42" localSheetId="41">#REF!</definedName>
    <definedName name="TRAVAUX42" localSheetId="43">#REF!</definedName>
    <definedName name="TRAVAUX42" localSheetId="45">#REF!</definedName>
    <definedName name="TRAVAUX42" localSheetId="47">#REF!</definedName>
    <definedName name="TRAVAUX42" localSheetId="49">#REF!</definedName>
    <definedName name="TRAVAUX42" localSheetId="51">#REF!</definedName>
    <definedName name="TRAVAUX42" localSheetId="53">#REF!</definedName>
    <definedName name="TRAVAUX42" localSheetId="55">#REF!</definedName>
    <definedName name="TRAVAUX42" localSheetId="57">#REF!</definedName>
    <definedName name="TRAVAUX42" localSheetId="5">#REF!</definedName>
    <definedName name="TRAVAUX42" localSheetId="59">#REF!</definedName>
    <definedName name="TRAVAUX42" localSheetId="62">#REF!</definedName>
    <definedName name="TRAVAUX42" localSheetId="64">#REF!</definedName>
    <definedName name="TRAVAUX42" localSheetId="66">#REF!</definedName>
    <definedName name="TRAVAUX42" localSheetId="68">#REF!</definedName>
    <definedName name="TRAVAUX42" localSheetId="70">#REF!</definedName>
    <definedName name="TRAVAUX42" localSheetId="7">#REF!</definedName>
    <definedName name="TRAVAUX42">#REF!</definedName>
    <definedName name="TRAVAUX43" localSheetId="9">#REF!</definedName>
    <definedName name="TRAVAUX43" localSheetId="11">#REF!</definedName>
    <definedName name="TRAVAUX43" localSheetId="13">#REF!</definedName>
    <definedName name="TRAVAUX43" localSheetId="15">#REF!</definedName>
    <definedName name="TRAVAUX43" localSheetId="17">#REF!</definedName>
    <definedName name="TRAVAUX43" localSheetId="1">#REF!</definedName>
    <definedName name="TRAVAUX43" localSheetId="19">#REF!</definedName>
    <definedName name="TRAVAUX43" localSheetId="21">#REF!</definedName>
    <definedName name="TRAVAUX43" localSheetId="23">#REF!</definedName>
    <definedName name="TRAVAUX43" localSheetId="25">#REF!</definedName>
    <definedName name="TRAVAUX43" localSheetId="27">#REF!</definedName>
    <definedName name="TRAVAUX43" localSheetId="29">#REF!</definedName>
    <definedName name="TRAVAUX43" localSheetId="31">#REF!</definedName>
    <definedName name="TRAVAUX43" localSheetId="33">#REF!</definedName>
    <definedName name="TRAVAUX43" localSheetId="35">#REF!</definedName>
    <definedName name="TRAVAUX43" localSheetId="37">#REF!</definedName>
    <definedName name="TRAVAUX43" localSheetId="3">#REF!</definedName>
    <definedName name="TRAVAUX43" localSheetId="39">#REF!</definedName>
    <definedName name="TRAVAUX43" localSheetId="41">#REF!</definedName>
    <definedName name="TRAVAUX43" localSheetId="43">#REF!</definedName>
    <definedName name="TRAVAUX43" localSheetId="45">#REF!</definedName>
    <definedName name="TRAVAUX43" localSheetId="47">#REF!</definedName>
    <definedName name="TRAVAUX43" localSheetId="49">#REF!</definedName>
    <definedName name="TRAVAUX43" localSheetId="51">#REF!</definedName>
    <definedName name="TRAVAUX43" localSheetId="53">#REF!</definedName>
    <definedName name="TRAVAUX43" localSheetId="55">#REF!</definedName>
    <definedName name="TRAVAUX43" localSheetId="57">#REF!</definedName>
    <definedName name="TRAVAUX43" localSheetId="5">#REF!</definedName>
    <definedName name="TRAVAUX43" localSheetId="59">#REF!</definedName>
    <definedName name="TRAVAUX43" localSheetId="62">#REF!</definedName>
    <definedName name="TRAVAUX43" localSheetId="64">#REF!</definedName>
    <definedName name="TRAVAUX43" localSheetId="66">#REF!</definedName>
    <definedName name="TRAVAUX43" localSheetId="68">#REF!</definedName>
    <definedName name="TRAVAUX43" localSheetId="70">#REF!</definedName>
    <definedName name="TRAVAUX43" localSheetId="7">#REF!</definedName>
    <definedName name="TRAVAUX43">#REF!</definedName>
    <definedName name="TRAVAUX44" localSheetId="9">#REF!</definedName>
    <definedName name="TRAVAUX44" localSheetId="11">#REF!</definedName>
    <definedName name="TRAVAUX44" localSheetId="13">#REF!</definedName>
    <definedName name="TRAVAUX44" localSheetId="15">#REF!</definedName>
    <definedName name="TRAVAUX44" localSheetId="17">#REF!</definedName>
    <definedName name="TRAVAUX44" localSheetId="1">#REF!</definedName>
    <definedName name="TRAVAUX44" localSheetId="19">#REF!</definedName>
    <definedName name="TRAVAUX44" localSheetId="21">#REF!</definedName>
    <definedName name="TRAVAUX44" localSheetId="23">#REF!</definedName>
    <definedName name="TRAVAUX44" localSheetId="25">#REF!</definedName>
    <definedName name="TRAVAUX44" localSheetId="27">#REF!</definedName>
    <definedName name="TRAVAUX44" localSheetId="29">#REF!</definedName>
    <definedName name="TRAVAUX44" localSheetId="31">#REF!</definedName>
    <definedName name="TRAVAUX44" localSheetId="33">#REF!</definedName>
    <definedName name="TRAVAUX44" localSheetId="35">#REF!</definedName>
    <definedName name="TRAVAUX44" localSheetId="37">#REF!</definedName>
    <definedName name="TRAVAUX44" localSheetId="3">#REF!</definedName>
    <definedName name="TRAVAUX44" localSheetId="39">#REF!</definedName>
    <definedName name="TRAVAUX44" localSheetId="41">#REF!</definedName>
    <definedName name="TRAVAUX44" localSheetId="43">#REF!</definedName>
    <definedName name="TRAVAUX44" localSheetId="45">#REF!</definedName>
    <definedName name="TRAVAUX44" localSheetId="47">#REF!</definedName>
    <definedName name="TRAVAUX44" localSheetId="49">#REF!</definedName>
    <definedName name="TRAVAUX44" localSheetId="51">#REF!</definedName>
    <definedName name="TRAVAUX44" localSheetId="53">#REF!</definedName>
    <definedName name="TRAVAUX44" localSheetId="55">#REF!</definedName>
    <definedName name="TRAVAUX44" localSheetId="57">#REF!</definedName>
    <definedName name="TRAVAUX44" localSheetId="5">#REF!</definedName>
    <definedName name="TRAVAUX44" localSheetId="59">#REF!</definedName>
    <definedName name="TRAVAUX44" localSheetId="62">#REF!</definedName>
    <definedName name="TRAVAUX44" localSheetId="64">#REF!</definedName>
    <definedName name="TRAVAUX44" localSheetId="66">#REF!</definedName>
    <definedName name="TRAVAUX44" localSheetId="68">#REF!</definedName>
    <definedName name="TRAVAUX44" localSheetId="70">#REF!</definedName>
    <definedName name="TRAVAUX44" localSheetId="7">#REF!</definedName>
    <definedName name="TRAVAUX44">#REF!</definedName>
    <definedName name="TRAVAUX45" localSheetId="9">#REF!</definedName>
    <definedName name="TRAVAUX45" localSheetId="11">#REF!</definedName>
    <definedName name="TRAVAUX45" localSheetId="13">#REF!</definedName>
    <definedName name="TRAVAUX45" localSheetId="15">#REF!</definedName>
    <definedName name="TRAVAUX45" localSheetId="17">#REF!</definedName>
    <definedName name="TRAVAUX45" localSheetId="1">#REF!</definedName>
    <definedName name="TRAVAUX45" localSheetId="19">#REF!</definedName>
    <definedName name="TRAVAUX45" localSheetId="21">#REF!</definedName>
    <definedName name="TRAVAUX45" localSheetId="23">#REF!</definedName>
    <definedName name="TRAVAUX45" localSheetId="25">#REF!</definedName>
    <definedName name="TRAVAUX45" localSheetId="27">#REF!</definedName>
    <definedName name="TRAVAUX45" localSheetId="29">#REF!</definedName>
    <definedName name="TRAVAUX45" localSheetId="31">#REF!</definedName>
    <definedName name="TRAVAUX45" localSheetId="33">#REF!</definedName>
    <definedName name="TRAVAUX45" localSheetId="35">#REF!</definedName>
    <definedName name="TRAVAUX45" localSheetId="37">#REF!</definedName>
    <definedName name="TRAVAUX45" localSheetId="3">#REF!</definedName>
    <definedName name="TRAVAUX45" localSheetId="39">#REF!</definedName>
    <definedName name="TRAVAUX45" localSheetId="41">#REF!</definedName>
    <definedName name="TRAVAUX45" localSheetId="43">#REF!</definedName>
    <definedName name="TRAVAUX45" localSheetId="45">#REF!</definedName>
    <definedName name="TRAVAUX45" localSheetId="47">#REF!</definedName>
    <definedName name="TRAVAUX45" localSheetId="49">#REF!</definedName>
    <definedName name="TRAVAUX45" localSheetId="51">#REF!</definedName>
    <definedName name="TRAVAUX45" localSheetId="53">#REF!</definedName>
    <definedName name="TRAVAUX45" localSheetId="55">#REF!</definedName>
    <definedName name="TRAVAUX45" localSheetId="57">#REF!</definedName>
    <definedName name="TRAVAUX45" localSheetId="5">#REF!</definedName>
    <definedName name="TRAVAUX45" localSheetId="59">#REF!</definedName>
    <definedName name="TRAVAUX45" localSheetId="62">#REF!</definedName>
    <definedName name="TRAVAUX45" localSheetId="64">#REF!</definedName>
    <definedName name="TRAVAUX45" localSheetId="66">#REF!</definedName>
    <definedName name="TRAVAUX45" localSheetId="68">#REF!</definedName>
    <definedName name="TRAVAUX45" localSheetId="70">#REF!</definedName>
    <definedName name="TRAVAUX45" localSheetId="7">#REF!</definedName>
    <definedName name="TRAVAUX45">#REF!</definedName>
    <definedName name="TRAVAUX47" localSheetId="9">#REF!</definedName>
    <definedName name="TRAVAUX47" localSheetId="11">#REF!</definedName>
    <definedName name="TRAVAUX47" localSheetId="13">#REF!</definedName>
    <definedName name="TRAVAUX47" localSheetId="15">#REF!</definedName>
    <definedName name="TRAVAUX47" localSheetId="17">#REF!</definedName>
    <definedName name="TRAVAUX47" localSheetId="1">#REF!</definedName>
    <definedName name="TRAVAUX47" localSheetId="19">#REF!</definedName>
    <definedName name="TRAVAUX47" localSheetId="21">#REF!</definedName>
    <definedName name="TRAVAUX47" localSheetId="23">#REF!</definedName>
    <definedName name="TRAVAUX47" localSheetId="25">#REF!</definedName>
    <definedName name="TRAVAUX47" localSheetId="27">#REF!</definedName>
    <definedName name="TRAVAUX47" localSheetId="29">#REF!</definedName>
    <definedName name="TRAVAUX47" localSheetId="31">#REF!</definedName>
    <definedName name="TRAVAUX47" localSheetId="33">#REF!</definedName>
    <definedName name="TRAVAUX47" localSheetId="35">#REF!</definedName>
    <definedName name="TRAVAUX47" localSheetId="37">#REF!</definedName>
    <definedName name="TRAVAUX47" localSheetId="3">#REF!</definedName>
    <definedName name="TRAVAUX47" localSheetId="39">#REF!</definedName>
    <definedName name="TRAVAUX47" localSheetId="41">#REF!</definedName>
    <definedName name="TRAVAUX47" localSheetId="43">#REF!</definedName>
    <definedName name="TRAVAUX47" localSheetId="45">#REF!</definedName>
    <definedName name="TRAVAUX47" localSheetId="47">#REF!</definedName>
    <definedName name="TRAVAUX47" localSheetId="49">#REF!</definedName>
    <definedName name="TRAVAUX47" localSheetId="51">#REF!</definedName>
    <definedName name="TRAVAUX47" localSheetId="53">#REF!</definedName>
    <definedName name="TRAVAUX47" localSheetId="55">#REF!</definedName>
    <definedName name="TRAVAUX47" localSheetId="57">#REF!</definedName>
    <definedName name="TRAVAUX47" localSheetId="5">#REF!</definedName>
    <definedName name="TRAVAUX47" localSheetId="59">#REF!</definedName>
    <definedName name="TRAVAUX47" localSheetId="62">#REF!</definedName>
    <definedName name="TRAVAUX47" localSheetId="64">#REF!</definedName>
    <definedName name="TRAVAUX47" localSheetId="66">#REF!</definedName>
    <definedName name="TRAVAUX47" localSheetId="68">#REF!</definedName>
    <definedName name="TRAVAUX47" localSheetId="70">#REF!</definedName>
    <definedName name="TRAVAUX47" localSheetId="7">#REF!</definedName>
    <definedName name="TRAVAUX47">#REF!</definedName>
    <definedName name="TRAVAUX48" localSheetId="9">#REF!</definedName>
    <definedName name="TRAVAUX48" localSheetId="11">#REF!</definedName>
    <definedName name="TRAVAUX48" localSheetId="13">#REF!</definedName>
    <definedName name="TRAVAUX48" localSheetId="15">#REF!</definedName>
    <definedName name="TRAVAUX48" localSheetId="17">#REF!</definedName>
    <definedName name="TRAVAUX48" localSheetId="1">#REF!</definedName>
    <definedName name="TRAVAUX48" localSheetId="19">#REF!</definedName>
    <definedName name="TRAVAUX48" localSheetId="21">#REF!</definedName>
    <definedName name="TRAVAUX48" localSheetId="23">#REF!</definedName>
    <definedName name="TRAVAUX48" localSheetId="25">#REF!</definedName>
    <definedName name="TRAVAUX48" localSheetId="27">#REF!</definedName>
    <definedName name="TRAVAUX48" localSheetId="29">#REF!</definedName>
    <definedName name="TRAVAUX48" localSheetId="31">#REF!</definedName>
    <definedName name="TRAVAUX48" localSheetId="33">#REF!</definedName>
    <definedName name="TRAVAUX48" localSheetId="35">#REF!</definedName>
    <definedName name="TRAVAUX48" localSheetId="37">#REF!</definedName>
    <definedName name="TRAVAUX48" localSheetId="3">#REF!</definedName>
    <definedName name="TRAVAUX48" localSheetId="39">#REF!</definedName>
    <definedName name="TRAVAUX48" localSheetId="41">#REF!</definedName>
    <definedName name="TRAVAUX48" localSheetId="43">#REF!</definedName>
    <definedName name="TRAVAUX48" localSheetId="45">#REF!</definedName>
    <definedName name="TRAVAUX48" localSheetId="47">#REF!</definedName>
    <definedName name="TRAVAUX48" localSheetId="49">#REF!</definedName>
    <definedName name="TRAVAUX48" localSheetId="51">#REF!</definedName>
    <definedName name="TRAVAUX48" localSheetId="53">#REF!</definedName>
    <definedName name="TRAVAUX48" localSheetId="55">#REF!</definedName>
    <definedName name="TRAVAUX48" localSheetId="57">#REF!</definedName>
    <definedName name="TRAVAUX48" localSheetId="5">#REF!</definedName>
    <definedName name="TRAVAUX48" localSheetId="59">#REF!</definedName>
    <definedName name="TRAVAUX48" localSheetId="62">#REF!</definedName>
    <definedName name="TRAVAUX48" localSheetId="64">#REF!</definedName>
    <definedName name="TRAVAUX48" localSheetId="66">#REF!</definedName>
    <definedName name="TRAVAUX48" localSheetId="68">#REF!</definedName>
    <definedName name="TRAVAUX48" localSheetId="70">#REF!</definedName>
    <definedName name="TRAVAUX48" localSheetId="7">#REF!</definedName>
    <definedName name="TRAVAUX48">#REF!</definedName>
    <definedName name="TRAVAUX49" localSheetId="9">#REF!</definedName>
    <definedName name="TRAVAUX49" localSheetId="11">#REF!</definedName>
    <definedName name="TRAVAUX49" localSheetId="13">#REF!</definedName>
    <definedName name="TRAVAUX49" localSheetId="15">#REF!</definedName>
    <definedName name="TRAVAUX49" localSheetId="17">#REF!</definedName>
    <definedName name="TRAVAUX49" localSheetId="1">#REF!</definedName>
    <definedName name="TRAVAUX49" localSheetId="19">#REF!</definedName>
    <definedName name="TRAVAUX49" localSheetId="21">#REF!</definedName>
    <definedName name="TRAVAUX49" localSheetId="23">#REF!</definedName>
    <definedName name="TRAVAUX49" localSheetId="25">#REF!</definedName>
    <definedName name="TRAVAUX49" localSheetId="27">#REF!</definedName>
    <definedName name="TRAVAUX49" localSheetId="29">#REF!</definedName>
    <definedName name="TRAVAUX49" localSheetId="31">#REF!</definedName>
    <definedName name="TRAVAUX49" localSheetId="33">#REF!</definedName>
    <definedName name="TRAVAUX49" localSheetId="35">#REF!</definedName>
    <definedName name="TRAVAUX49" localSheetId="37">#REF!</definedName>
    <definedName name="TRAVAUX49" localSheetId="3">#REF!</definedName>
    <definedName name="TRAVAUX49" localSheetId="39">#REF!</definedName>
    <definedName name="TRAVAUX49" localSheetId="41">#REF!</definedName>
    <definedName name="TRAVAUX49" localSheetId="43">#REF!</definedName>
    <definedName name="TRAVAUX49" localSheetId="45">#REF!</definedName>
    <definedName name="TRAVAUX49" localSheetId="47">#REF!</definedName>
    <definedName name="TRAVAUX49" localSheetId="49">#REF!</definedName>
    <definedName name="TRAVAUX49" localSheetId="51">#REF!</definedName>
    <definedName name="TRAVAUX49" localSheetId="53">#REF!</definedName>
    <definedName name="TRAVAUX49" localSheetId="55">#REF!</definedName>
    <definedName name="TRAVAUX49" localSheetId="57">#REF!</definedName>
    <definedName name="TRAVAUX49" localSheetId="5">#REF!</definedName>
    <definedName name="TRAVAUX49" localSheetId="59">#REF!</definedName>
    <definedName name="TRAVAUX49" localSheetId="62">#REF!</definedName>
    <definedName name="TRAVAUX49" localSheetId="64">#REF!</definedName>
    <definedName name="TRAVAUX49" localSheetId="66">#REF!</definedName>
    <definedName name="TRAVAUX49" localSheetId="68">#REF!</definedName>
    <definedName name="TRAVAUX49" localSheetId="70">#REF!</definedName>
    <definedName name="TRAVAUX49" localSheetId="7">#REF!</definedName>
    <definedName name="TRAVAUX49">#REF!</definedName>
    <definedName name="TRAVAUX50" localSheetId="9">#REF!</definedName>
    <definedName name="TRAVAUX50" localSheetId="11">#REF!</definedName>
    <definedName name="TRAVAUX50" localSheetId="13">#REF!</definedName>
    <definedName name="TRAVAUX50" localSheetId="15">#REF!</definedName>
    <definedName name="TRAVAUX50" localSheetId="17">#REF!</definedName>
    <definedName name="TRAVAUX50" localSheetId="1">#REF!</definedName>
    <definedName name="TRAVAUX50" localSheetId="19">#REF!</definedName>
    <definedName name="TRAVAUX50" localSheetId="21">#REF!</definedName>
    <definedName name="TRAVAUX50" localSheetId="23">#REF!</definedName>
    <definedName name="TRAVAUX50" localSheetId="25">#REF!</definedName>
    <definedName name="TRAVAUX50" localSheetId="27">#REF!</definedName>
    <definedName name="TRAVAUX50" localSheetId="29">#REF!</definedName>
    <definedName name="TRAVAUX50" localSheetId="31">#REF!</definedName>
    <definedName name="TRAVAUX50" localSheetId="33">#REF!</definedName>
    <definedName name="TRAVAUX50" localSheetId="35">#REF!</definedName>
    <definedName name="TRAVAUX50" localSheetId="37">#REF!</definedName>
    <definedName name="TRAVAUX50" localSheetId="3">#REF!</definedName>
    <definedName name="TRAVAUX50" localSheetId="39">#REF!</definedName>
    <definedName name="TRAVAUX50" localSheetId="41">#REF!</definedName>
    <definedName name="TRAVAUX50" localSheetId="43">#REF!</definedName>
    <definedName name="TRAVAUX50" localSheetId="45">#REF!</definedName>
    <definedName name="TRAVAUX50" localSheetId="47">#REF!</definedName>
    <definedName name="TRAVAUX50" localSheetId="49">#REF!</definedName>
    <definedName name="TRAVAUX50" localSheetId="51">#REF!</definedName>
    <definedName name="TRAVAUX50" localSheetId="53">#REF!</definedName>
    <definedName name="TRAVAUX50" localSheetId="55">#REF!</definedName>
    <definedName name="TRAVAUX50" localSheetId="57">#REF!</definedName>
    <definedName name="TRAVAUX50" localSheetId="5">#REF!</definedName>
    <definedName name="TRAVAUX50" localSheetId="59">#REF!</definedName>
    <definedName name="TRAVAUX50" localSheetId="62">#REF!</definedName>
    <definedName name="TRAVAUX50" localSheetId="64">#REF!</definedName>
    <definedName name="TRAVAUX50" localSheetId="66">#REF!</definedName>
    <definedName name="TRAVAUX50" localSheetId="68">#REF!</definedName>
    <definedName name="TRAVAUX50" localSheetId="70">#REF!</definedName>
    <definedName name="TRAVAUX50" localSheetId="7">#REF!</definedName>
    <definedName name="TRAVAUX50">#REF!</definedName>
    <definedName name="TRAVAUX51" localSheetId="9">#REF!</definedName>
    <definedName name="TRAVAUX51" localSheetId="11">#REF!</definedName>
    <definedName name="TRAVAUX51" localSheetId="13">#REF!</definedName>
    <definedName name="TRAVAUX51" localSheetId="15">#REF!</definedName>
    <definedName name="TRAVAUX51" localSheetId="17">#REF!</definedName>
    <definedName name="TRAVAUX51" localSheetId="1">#REF!</definedName>
    <definedName name="TRAVAUX51" localSheetId="19">#REF!</definedName>
    <definedName name="TRAVAUX51" localSheetId="21">#REF!</definedName>
    <definedName name="TRAVAUX51" localSheetId="23">#REF!</definedName>
    <definedName name="TRAVAUX51" localSheetId="25">#REF!</definedName>
    <definedName name="TRAVAUX51" localSheetId="27">#REF!</definedName>
    <definedName name="TRAVAUX51" localSheetId="29">#REF!</definedName>
    <definedName name="TRAVAUX51" localSheetId="31">#REF!</definedName>
    <definedName name="TRAVAUX51" localSheetId="33">#REF!</definedName>
    <definedName name="TRAVAUX51" localSheetId="35">#REF!</definedName>
    <definedName name="TRAVAUX51" localSheetId="37">#REF!</definedName>
    <definedName name="TRAVAUX51" localSheetId="3">#REF!</definedName>
    <definedName name="TRAVAUX51" localSheetId="39">#REF!</definedName>
    <definedName name="TRAVAUX51" localSheetId="41">#REF!</definedName>
    <definedName name="TRAVAUX51" localSheetId="43">#REF!</definedName>
    <definedName name="TRAVAUX51" localSheetId="45">#REF!</definedName>
    <definedName name="TRAVAUX51" localSheetId="47">#REF!</definedName>
    <definedName name="TRAVAUX51" localSheetId="49">#REF!</definedName>
    <definedName name="TRAVAUX51" localSheetId="51">#REF!</definedName>
    <definedName name="TRAVAUX51" localSheetId="53">#REF!</definedName>
    <definedName name="TRAVAUX51" localSheetId="55">#REF!</definedName>
    <definedName name="TRAVAUX51" localSheetId="57">#REF!</definedName>
    <definedName name="TRAVAUX51" localSheetId="5">#REF!</definedName>
    <definedName name="TRAVAUX51" localSheetId="59">#REF!</definedName>
    <definedName name="TRAVAUX51" localSheetId="62">#REF!</definedName>
    <definedName name="TRAVAUX51" localSheetId="64">#REF!</definedName>
    <definedName name="TRAVAUX51" localSheetId="66">#REF!</definedName>
    <definedName name="TRAVAUX51" localSheetId="68">#REF!</definedName>
    <definedName name="TRAVAUX51" localSheetId="70">#REF!</definedName>
    <definedName name="TRAVAUX51" localSheetId="7">#REF!</definedName>
    <definedName name="TRAVAUX51">#REF!</definedName>
    <definedName name="TRAVAUX53" localSheetId="9">#REF!</definedName>
    <definedName name="TRAVAUX53" localSheetId="11">#REF!</definedName>
    <definedName name="TRAVAUX53" localSheetId="13">#REF!</definedName>
    <definedName name="TRAVAUX53" localSheetId="15">#REF!</definedName>
    <definedName name="TRAVAUX53" localSheetId="17">#REF!</definedName>
    <definedName name="TRAVAUX53" localSheetId="1">#REF!</definedName>
    <definedName name="TRAVAUX53" localSheetId="19">#REF!</definedName>
    <definedName name="TRAVAUX53" localSheetId="21">#REF!</definedName>
    <definedName name="TRAVAUX53" localSheetId="23">#REF!</definedName>
    <definedName name="TRAVAUX53" localSheetId="25">#REF!</definedName>
    <definedName name="TRAVAUX53" localSheetId="27">#REF!</definedName>
    <definedName name="TRAVAUX53" localSheetId="29">#REF!</definedName>
    <definedName name="TRAVAUX53" localSheetId="31">#REF!</definedName>
    <definedName name="TRAVAUX53" localSheetId="33">#REF!</definedName>
    <definedName name="TRAVAUX53" localSheetId="35">#REF!</definedName>
    <definedName name="TRAVAUX53" localSheetId="37">#REF!</definedName>
    <definedName name="TRAVAUX53" localSheetId="3">#REF!</definedName>
    <definedName name="TRAVAUX53" localSheetId="39">#REF!</definedName>
    <definedName name="TRAVAUX53" localSheetId="41">#REF!</definedName>
    <definedName name="TRAVAUX53" localSheetId="43">#REF!</definedName>
    <definedName name="TRAVAUX53" localSheetId="45">#REF!</definedName>
    <definedName name="TRAVAUX53" localSheetId="47">#REF!</definedName>
    <definedName name="TRAVAUX53" localSheetId="49">#REF!</definedName>
    <definedName name="TRAVAUX53" localSheetId="51">#REF!</definedName>
    <definedName name="TRAVAUX53" localSheetId="53">#REF!</definedName>
    <definedName name="TRAVAUX53" localSheetId="55">#REF!</definedName>
    <definedName name="TRAVAUX53" localSheetId="57">#REF!</definedName>
    <definedName name="TRAVAUX53" localSheetId="5">#REF!</definedName>
    <definedName name="TRAVAUX53" localSheetId="59">#REF!</definedName>
    <definedName name="TRAVAUX53" localSheetId="62">#REF!</definedName>
    <definedName name="TRAVAUX53" localSheetId="64">#REF!</definedName>
    <definedName name="TRAVAUX53" localSheetId="66">#REF!</definedName>
    <definedName name="TRAVAUX53" localSheetId="68">#REF!</definedName>
    <definedName name="TRAVAUX53" localSheetId="70">#REF!</definedName>
    <definedName name="TRAVAUX53" localSheetId="7">#REF!</definedName>
    <definedName name="TRAVAUX53">#REF!</definedName>
    <definedName name="TRAVAUX58" localSheetId="9">#REF!</definedName>
    <definedName name="TRAVAUX58" localSheetId="11">#REF!</definedName>
    <definedName name="TRAVAUX58" localSheetId="13">#REF!</definedName>
    <definedName name="TRAVAUX58" localSheetId="15">#REF!</definedName>
    <definedName name="TRAVAUX58" localSheetId="17">#REF!</definedName>
    <definedName name="TRAVAUX58" localSheetId="1">#REF!</definedName>
    <definedName name="TRAVAUX58" localSheetId="19">#REF!</definedName>
    <definedName name="TRAVAUX58" localSheetId="21">#REF!</definedName>
    <definedName name="TRAVAUX58" localSheetId="23">#REF!</definedName>
    <definedName name="TRAVAUX58" localSheetId="25">#REF!</definedName>
    <definedName name="TRAVAUX58" localSheetId="27">#REF!</definedName>
    <definedName name="TRAVAUX58" localSheetId="29">#REF!</definedName>
    <definedName name="TRAVAUX58" localSheetId="31">#REF!</definedName>
    <definedName name="TRAVAUX58" localSheetId="33">#REF!</definedName>
    <definedName name="TRAVAUX58" localSheetId="35">#REF!</definedName>
    <definedName name="TRAVAUX58" localSheetId="37">#REF!</definedName>
    <definedName name="TRAVAUX58" localSheetId="3">#REF!</definedName>
    <definedName name="TRAVAUX58" localSheetId="39">#REF!</definedName>
    <definedName name="TRAVAUX58" localSheetId="41">#REF!</definedName>
    <definedName name="TRAVAUX58" localSheetId="43">#REF!</definedName>
    <definedName name="TRAVAUX58" localSheetId="45">#REF!</definedName>
    <definedName name="TRAVAUX58" localSheetId="47">#REF!</definedName>
    <definedName name="TRAVAUX58" localSheetId="49">#REF!</definedName>
    <definedName name="TRAVAUX58" localSheetId="51">#REF!</definedName>
    <definedName name="TRAVAUX58" localSheetId="53">#REF!</definedName>
    <definedName name="TRAVAUX58" localSheetId="55">#REF!</definedName>
    <definedName name="TRAVAUX58" localSheetId="57">#REF!</definedName>
    <definedName name="TRAVAUX58" localSheetId="5">#REF!</definedName>
    <definedName name="TRAVAUX58" localSheetId="59">#REF!</definedName>
    <definedName name="TRAVAUX58" localSheetId="62">#REF!</definedName>
    <definedName name="TRAVAUX58" localSheetId="64">#REF!</definedName>
    <definedName name="TRAVAUX58" localSheetId="66">#REF!</definedName>
    <definedName name="TRAVAUX58" localSheetId="68">#REF!</definedName>
    <definedName name="TRAVAUX58" localSheetId="70">#REF!</definedName>
    <definedName name="TRAVAUX58" localSheetId="7">#REF!</definedName>
    <definedName name="TRAVAUX58">#REF!</definedName>
    <definedName name="TRAVAUX59" localSheetId="9">#REF!</definedName>
    <definedName name="TRAVAUX59" localSheetId="11">#REF!</definedName>
    <definedName name="TRAVAUX59" localSheetId="13">#REF!</definedName>
    <definedName name="TRAVAUX59" localSheetId="15">#REF!</definedName>
    <definedName name="TRAVAUX59" localSheetId="17">#REF!</definedName>
    <definedName name="TRAVAUX59" localSheetId="1">#REF!</definedName>
    <definedName name="TRAVAUX59" localSheetId="19">#REF!</definedName>
    <definedName name="TRAVAUX59" localSheetId="21">#REF!</definedName>
    <definedName name="TRAVAUX59" localSheetId="23">#REF!</definedName>
    <definedName name="TRAVAUX59" localSheetId="25">#REF!</definedName>
    <definedName name="TRAVAUX59" localSheetId="27">#REF!</definedName>
    <definedName name="TRAVAUX59" localSheetId="29">#REF!</definedName>
    <definedName name="TRAVAUX59" localSheetId="31">#REF!</definedName>
    <definedName name="TRAVAUX59" localSheetId="33">#REF!</definedName>
    <definedName name="TRAVAUX59" localSheetId="35">#REF!</definedName>
    <definedName name="TRAVAUX59" localSheetId="37">#REF!</definedName>
    <definedName name="TRAVAUX59" localSheetId="3">#REF!</definedName>
    <definedName name="TRAVAUX59" localSheetId="39">#REF!</definedName>
    <definedName name="TRAVAUX59" localSheetId="41">#REF!</definedName>
    <definedName name="TRAVAUX59" localSheetId="43">#REF!</definedName>
    <definedName name="TRAVAUX59" localSheetId="45">#REF!</definedName>
    <definedName name="TRAVAUX59" localSheetId="47">#REF!</definedName>
    <definedName name="TRAVAUX59" localSheetId="49">#REF!</definedName>
    <definedName name="TRAVAUX59" localSheetId="51">#REF!</definedName>
    <definedName name="TRAVAUX59" localSheetId="53">#REF!</definedName>
    <definedName name="TRAVAUX59" localSheetId="55">#REF!</definedName>
    <definedName name="TRAVAUX59" localSheetId="57">#REF!</definedName>
    <definedName name="TRAVAUX59" localSheetId="5">#REF!</definedName>
    <definedName name="TRAVAUX59" localSheetId="59">#REF!</definedName>
    <definedName name="TRAVAUX59" localSheetId="62">#REF!</definedName>
    <definedName name="TRAVAUX59" localSheetId="64">#REF!</definedName>
    <definedName name="TRAVAUX59" localSheetId="66">#REF!</definedName>
    <definedName name="TRAVAUX59" localSheetId="68">#REF!</definedName>
    <definedName name="TRAVAUX59" localSheetId="70">#REF!</definedName>
    <definedName name="TRAVAUX59" localSheetId="7">#REF!</definedName>
    <definedName name="TRAVAUX59">#REF!</definedName>
    <definedName name="TRAVAUX67" localSheetId="9">#REF!</definedName>
    <definedName name="TRAVAUX67" localSheetId="11">#REF!</definedName>
    <definedName name="TRAVAUX67" localSheetId="13">#REF!</definedName>
    <definedName name="TRAVAUX67" localSheetId="15">#REF!</definedName>
    <definedName name="TRAVAUX67" localSheetId="17">#REF!</definedName>
    <definedName name="TRAVAUX67" localSheetId="1">#REF!</definedName>
    <definedName name="TRAVAUX67" localSheetId="19">#REF!</definedName>
    <definedName name="TRAVAUX67" localSheetId="21">#REF!</definedName>
    <definedName name="TRAVAUX67" localSheetId="23">#REF!</definedName>
    <definedName name="TRAVAUX67" localSheetId="25">#REF!</definedName>
    <definedName name="TRAVAUX67" localSheetId="27">#REF!</definedName>
    <definedName name="TRAVAUX67" localSheetId="29">#REF!</definedName>
    <definedName name="TRAVAUX67" localSheetId="31">#REF!</definedName>
    <definedName name="TRAVAUX67" localSheetId="33">#REF!</definedName>
    <definedName name="TRAVAUX67" localSheetId="35">#REF!</definedName>
    <definedName name="TRAVAUX67" localSheetId="37">#REF!</definedName>
    <definedName name="TRAVAUX67" localSheetId="3">#REF!</definedName>
    <definedName name="TRAVAUX67" localSheetId="39">#REF!</definedName>
    <definedName name="TRAVAUX67" localSheetId="41">#REF!</definedName>
    <definedName name="TRAVAUX67" localSheetId="43">#REF!</definedName>
    <definedName name="TRAVAUX67" localSheetId="45">#REF!</definedName>
    <definedName name="TRAVAUX67" localSheetId="47">#REF!</definedName>
    <definedName name="TRAVAUX67" localSheetId="49">#REF!</definedName>
    <definedName name="TRAVAUX67" localSheetId="51">#REF!</definedName>
    <definedName name="TRAVAUX67" localSheetId="53">#REF!</definedName>
    <definedName name="TRAVAUX67" localSheetId="55">#REF!</definedName>
    <definedName name="TRAVAUX67" localSheetId="57">#REF!</definedName>
    <definedName name="TRAVAUX67" localSheetId="5">#REF!</definedName>
    <definedName name="TRAVAUX67" localSheetId="59">#REF!</definedName>
    <definedName name="TRAVAUX67" localSheetId="62">#REF!</definedName>
    <definedName name="TRAVAUX67" localSheetId="64">#REF!</definedName>
    <definedName name="TRAVAUX67" localSheetId="66">#REF!</definedName>
    <definedName name="TRAVAUX67" localSheetId="68">#REF!</definedName>
    <definedName name="TRAVAUX67" localSheetId="70">#REF!</definedName>
    <definedName name="TRAVAUX67" localSheetId="7">#REF!</definedName>
    <definedName name="TRAVAUX67">#REF!</definedName>
    <definedName name="ZI" localSheetId="9">#REF!</definedName>
    <definedName name="ZI" localSheetId="11">#REF!</definedName>
    <definedName name="ZI" localSheetId="13">#REF!</definedName>
    <definedName name="ZI" localSheetId="15">#REF!</definedName>
    <definedName name="ZI" localSheetId="17">#REF!</definedName>
    <definedName name="ZI" localSheetId="1">#REF!</definedName>
    <definedName name="ZI" localSheetId="19">#REF!</definedName>
    <definedName name="ZI" localSheetId="21">#REF!</definedName>
    <definedName name="ZI" localSheetId="23">#REF!</definedName>
    <definedName name="ZI" localSheetId="25">#REF!</definedName>
    <definedName name="ZI" localSheetId="27">#REF!</definedName>
    <definedName name="ZI" localSheetId="29">#REF!</definedName>
    <definedName name="ZI" localSheetId="31">#REF!</definedName>
    <definedName name="ZI" localSheetId="33">#REF!</definedName>
    <definedName name="ZI" localSheetId="35">#REF!</definedName>
    <definedName name="ZI" localSheetId="37">#REF!</definedName>
    <definedName name="ZI" localSheetId="3">#REF!</definedName>
    <definedName name="ZI" localSheetId="39">#REF!</definedName>
    <definedName name="ZI" localSheetId="41">#REF!</definedName>
    <definedName name="ZI" localSheetId="43">#REF!</definedName>
    <definedName name="ZI" localSheetId="45">#REF!</definedName>
    <definedName name="ZI" localSheetId="47">#REF!</definedName>
    <definedName name="ZI" localSheetId="49">#REF!</definedName>
    <definedName name="ZI" localSheetId="51">#REF!</definedName>
    <definedName name="ZI" localSheetId="53">#REF!</definedName>
    <definedName name="ZI" localSheetId="55">#REF!</definedName>
    <definedName name="ZI" localSheetId="57">#REF!</definedName>
    <definedName name="ZI" localSheetId="5">#REF!</definedName>
    <definedName name="ZI" localSheetId="59">#REF!</definedName>
    <definedName name="ZI" localSheetId="62">#REF!</definedName>
    <definedName name="ZI" localSheetId="64">#REF!</definedName>
    <definedName name="ZI" localSheetId="66">#REF!</definedName>
    <definedName name="ZI" localSheetId="68">#REF!</definedName>
    <definedName name="ZI" localSheetId="70">#REF!</definedName>
    <definedName name="ZI" localSheetId="7">#REF!</definedName>
    <definedName name="ZI">#REF!</definedName>
  </definedNames>
  <calcPr calcId="162913" concurrentCalc="0"/>
</workbook>
</file>

<file path=xl/calcChain.xml><?xml version="1.0" encoding="utf-8"?>
<calcChain xmlns="http://schemas.openxmlformats.org/spreadsheetml/2006/main">
  <c r="K19" i="237" l="1"/>
  <c r="K20" i="237"/>
  <c r="K21" i="237"/>
  <c r="K22" i="237"/>
  <c r="K24" i="237"/>
  <c r="K25" i="237"/>
  <c r="K26" i="237"/>
  <c r="K27" i="237"/>
  <c r="K28" i="237"/>
  <c r="K30" i="237"/>
  <c r="K29" i="237"/>
  <c r="K19" i="238"/>
  <c r="K20" i="238"/>
  <c r="K21" i="238"/>
  <c r="K22" i="238"/>
  <c r="K24" i="238"/>
  <c r="K25" i="238"/>
  <c r="K26" i="238"/>
  <c r="K23" i="238"/>
  <c r="K27" i="238"/>
  <c r="K28" i="238"/>
  <c r="K30" i="238"/>
  <c r="K29" i="238"/>
  <c r="K19" i="239"/>
  <c r="K20" i="239"/>
  <c r="K21" i="239"/>
  <c r="K22" i="239"/>
  <c r="K24" i="239"/>
  <c r="K25" i="239"/>
  <c r="K26" i="239"/>
  <c r="K23" i="239"/>
  <c r="K27" i="239"/>
  <c r="K28" i="239"/>
  <c r="K30" i="239"/>
  <c r="K29" i="239"/>
  <c r="K19" i="240"/>
  <c r="K20" i="240"/>
  <c r="K21" i="240"/>
  <c r="K22" i="240"/>
  <c r="K24" i="240"/>
  <c r="K25" i="240"/>
  <c r="K26" i="240"/>
  <c r="K27" i="240"/>
  <c r="K28" i="240"/>
  <c r="K30" i="240"/>
  <c r="K29" i="240"/>
  <c r="K19" i="241"/>
  <c r="K20" i="241"/>
  <c r="K21" i="241"/>
  <c r="K22" i="241"/>
  <c r="K24" i="241"/>
  <c r="K25" i="241"/>
  <c r="K26" i="241"/>
  <c r="K27" i="241"/>
  <c r="K28" i="241"/>
  <c r="K30" i="241"/>
  <c r="K29" i="241"/>
  <c r="K19" i="242"/>
  <c r="K20" i="242"/>
  <c r="K21" i="242"/>
  <c r="K22" i="242"/>
  <c r="K24" i="242"/>
  <c r="K25" i="242"/>
  <c r="K26" i="242"/>
  <c r="K23" i="242"/>
  <c r="K27" i="242"/>
  <c r="K28" i="242"/>
  <c r="K30" i="242"/>
  <c r="K29" i="242"/>
  <c r="K19" i="243"/>
  <c r="K20" i="243"/>
  <c r="K21" i="243"/>
  <c r="K22" i="243"/>
  <c r="K24" i="243"/>
  <c r="K25" i="243"/>
  <c r="K26" i="243"/>
  <c r="K27" i="243"/>
  <c r="K28" i="243"/>
  <c r="K30" i="243"/>
  <c r="K29" i="243"/>
  <c r="K19" i="244"/>
  <c r="K20" i="244"/>
  <c r="K21" i="244"/>
  <c r="K22" i="244"/>
  <c r="K24" i="244"/>
  <c r="K25" i="244"/>
  <c r="K26" i="244"/>
  <c r="K27" i="244"/>
  <c r="K28" i="244"/>
  <c r="K30" i="244"/>
  <c r="K29" i="244"/>
  <c r="K19" i="245"/>
  <c r="K20" i="245"/>
  <c r="K21" i="245"/>
  <c r="K22" i="245"/>
  <c r="K24" i="245"/>
  <c r="K25" i="245"/>
  <c r="K26" i="245"/>
  <c r="K27" i="245"/>
  <c r="K28" i="245"/>
  <c r="K30" i="245"/>
  <c r="K29" i="245"/>
  <c r="K19" i="159"/>
  <c r="K20" i="159"/>
  <c r="K21" i="159"/>
  <c r="K22" i="159"/>
  <c r="K24" i="159"/>
  <c r="K25" i="159"/>
  <c r="K26" i="159"/>
  <c r="K23" i="159"/>
  <c r="K27" i="159"/>
  <c r="K28" i="159"/>
  <c r="K30" i="159"/>
  <c r="K29" i="159"/>
  <c r="K19" i="246"/>
  <c r="K20" i="246"/>
  <c r="K21" i="246"/>
  <c r="K22" i="246"/>
  <c r="K24" i="246"/>
  <c r="K25" i="246"/>
  <c r="K26" i="246"/>
  <c r="K27" i="246"/>
  <c r="K28" i="246"/>
  <c r="K30" i="246"/>
  <c r="K29" i="246"/>
  <c r="K19" i="247"/>
  <c r="K20" i="247"/>
  <c r="K21" i="247"/>
  <c r="K22" i="247"/>
  <c r="K24" i="247"/>
  <c r="K25" i="247"/>
  <c r="K26" i="247"/>
  <c r="K27" i="247"/>
  <c r="K28" i="247"/>
  <c r="K30" i="247"/>
  <c r="K29" i="247"/>
  <c r="K19" i="248"/>
  <c r="K20" i="248"/>
  <c r="K21" i="248"/>
  <c r="K22" i="248"/>
  <c r="K24" i="248"/>
  <c r="K25" i="248"/>
  <c r="K26" i="248"/>
  <c r="K23" i="248"/>
  <c r="K27" i="248"/>
  <c r="K28" i="248"/>
  <c r="K30" i="248"/>
  <c r="K29" i="248"/>
  <c r="K19" i="250"/>
  <c r="K20" i="250"/>
  <c r="K21" i="250"/>
  <c r="K22" i="250"/>
  <c r="K24" i="250"/>
  <c r="K25" i="250"/>
  <c r="K26" i="250"/>
  <c r="K27" i="250"/>
  <c r="K28" i="250"/>
  <c r="K30" i="250"/>
  <c r="K29" i="250"/>
  <c r="K19" i="251"/>
  <c r="K20" i="251"/>
  <c r="K21" i="251"/>
  <c r="K22" i="251"/>
  <c r="K24" i="251"/>
  <c r="K25" i="251"/>
  <c r="K26" i="251"/>
  <c r="K27" i="251"/>
  <c r="K28" i="251"/>
  <c r="K30" i="251"/>
  <c r="K29" i="251"/>
  <c r="K19" i="252"/>
  <c r="K20" i="252"/>
  <c r="K21" i="252"/>
  <c r="K22" i="252"/>
  <c r="K24" i="252"/>
  <c r="K25" i="252"/>
  <c r="K26" i="252"/>
  <c r="K27" i="252"/>
  <c r="K28" i="252"/>
  <c r="K30" i="252"/>
  <c r="K29" i="252"/>
  <c r="K19" i="253"/>
  <c r="K20" i="253"/>
  <c r="K21" i="253"/>
  <c r="K22" i="253"/>
  <c r="K24" i="253"/>
  <c r="K25" i="253"/>
  <c r="K26" i="253"/>
  <c r="K23" i="253"/>
  <c r="K27" i="253"/>
  <c r="K28" i="253"/>
  <c r="K30" i="253"/>
  <c r="K29" i="253"/>
  <c r="K19" i="254"/>
  <c r="K20" i="254"/>
  <c r="K21" i="254"/>
  <c r="K22" i="254"/>
  <c r="K24" i="254"/>
  <c r="K25" i="254"/>
  <c r="K26" i="254"/>
  <c r="K27" i="254"/>
  <c r="K28" i="254"/>
  <c r="K30" i="254"/>
  <c r="K29" i="254"/>
  <c r="K19" i="255"/>
  <c r="K20" i="255"/>
  <c r="K21" i="255"/>
  <c r="K22" i="255"/>
  <c r="K24" i="255"/>
  <c r="K25" i="255"/>
  <c r="K26" i="255"/>
  <c r="K27" i="255"/>
  <c r="K28" i="255"/>
  <c r="K30" i="255"/>
  <c r="K29" i="255"/>
  <c r="K19" i="256"/>
  <c r="K20" i="256"/>
  <c r="K21" i="256"/>
  <c r="K22" i="256"/>
  <c r="K24" i="256"/>
  <c r="K25" i="256"/>
  <c r="K26" i="256"/>
  <c r="K27" i="256"/>
  <c r="K28" i="256"/>
  <c r="K30" i="256"/>
  <c r="K29" i="256"/>
  <c r="G30" i="237"/>
  <c r="G29" i="237"/>
  <c r="G30" i="238"/>
  <c r="G29" i="238"/>
  <c r="G30" i="239"/>
  <c r="G29" i="239"/>
  <c r="G30" i="240"/>
  <c r="G29" i="240"/>
  <c r="G30" i="241"/>
  <c r="G29" i="241"/>
  <c r="G30" i="242"/>
  <c r="G29" i="242"/>
  <c r="G30" i="243"/>
  <c r="G29" i="243"/>
  <c r="G30" i="244"/>
  <c r="G29" i="244"/>
  <c r="G30" i="245"/>
  <c r="G29" i="245"/>
  <c r="G30" i="159"/>
  <c r="G29" i="159"/>
  <c r="G30" i="246"/>
  <c r="G29" i="246"/>
  <c r="G30" i="247"/>
  <c r="G29" i="247"/>
  <c r="G30" i="248"/>
  <c r="G29" i="248"/>
  <c r="G30" i="250"/>
  <c r="G29" i="250"/>
  <c r="G30" i="251"/>
  <c r="G29" i="251"/>
  <c r="G30" i="252"/>
  <c r="G29" i="252"/>
  <c r="G30" i="253"/>
  <c r="G29" i="253"/>
  <c r="G30" i="254"/>
  <c r="G29" i="254"/>
  <c r="G30" i="255"/>
  <c r="G29" i="255"/>
  <c r="G30" i="256"/>
  <c r="G29" i="256"/>
  <c r="E11" i="237"/>
  <c r="E23" i="237"/>
  <c r="E29" i="237"/>
  <c r="E31" i="237"/>
  <c r="E10" i="237"/>
  <c r="I11" i="237"/>
  <c r="I23" i="237"/>
  <c r="I29" i="237"/>
  <c r="I10" i="237"/>
  <c r="I31" i="237"/>
  <c r="E11" i="238"/>
  <c r="E23" i="238"/>
  <c r="E29" i="238"/>
  <c r="E31" i="238"/>
  <c r="E10" i="238"/>
  <c r="I11" i="238"/>
  <c r="I23" i="238"/>
  <c r="I10" i="238"/>
  <c r="I29" i="238"/>
  <c r="I31" i="238"/>
  <c r="E11" i="239"/>
  <c r="E23" i="239"/>
  <c r="E29" i="239"/>
  <c r="E10" i="239"/>
  <c r="E31" i="239"/>
  <c r="I11" i="239"/>
  <c r="I23" i="239"/>
  <c r="I29" i="239"/>
  <c r="I31" i="239"/>
  <c r="I10" i="239"/>
  <c r="E11" i="240"/>
  <c r="E23" i="240"/>
  <c r="E10" i="240"/>
  <c r="E29" i="240"/>
  <c r="E31" i="240"/>
  <c r="I11" i="240"/>
  <c r="I23" i="240"/>
  <c r="I29" i="240"/>
  <c r="I31" i="240"/>
  <c r="I10" i="240"/>
  <c r="E11" i="241"/>
  <c r="E23" i="241"/>
  <c r="E29" i="241"/>
  <c r="E31" i="241"/>
  <c r="E10" i="241"/>
  <c r="I11" i="241"/>
  <c r="I23" i="241"/>
  <c r="I29" i="241"/>
  <c r="I10" i="241"/>
  <c r="I31" i="241"/>
  <c r="E11" i="242"/>
  <c r="E23" i="242"/>
  <c r="E29" i="242"/>
  <c r="E31" i="242"/>
  <c r="E10" i="242"/>
  <c r="I11" i="242"/>
  <c r="I23" i="242"/>
  <c r="I10" i="242"/>
  <c r="I29" i="242"/>
  <c r="I31" i="242"/>
  <c r="E11" i="243"/>
  <c r="E23" i="243"/>
  <c r="E29" i="243"/>
  <c r="E10" i="243"/>
  <c r="E31" i="243"/>
  <c r="I11" i="243"/>
  <c r="I23" i="243"/>
  <c r="I29" i="243"/>
  <c r="I31" i="243"/>
  <c r="I10" i="243"/>
  <c r="E11" i="244"/>
  <c r="E23" i="244"/>
  <c r="E10" i="244"/>
  <c r="E29" i="244"/>
  <c r="E31" i="244"/>
  <c r="I11" i="244"/>
  <c r="I23" i="244"/>
  <c r="I29" i="244"/>
  <c r="I31" i="244"/>
  <c r="I10" i="244"/>
  <c r="E11" i="245"/>
  <c r="E23" i="245"/>
  <c r="E29" i="245"/>
  <c r="E31" i="245"/>
  <c r="E10" i="245"/>
  <c r="I11" i="245"/>
  <c r="I23" i="245"/>
  <c r="I29" i="245"/>
  <c r="I10" i="245"/>
  <c r="I31" i="245"/>
  <c r="E11" i="159"/>
  <c r="E23" i="159"/>
  <c r="E29" i="159"/>
  <c r="E31" i="159"/>
  <c r="E10" i="159"/>
  <c r="I11" i="159"/>
  <c r="I23" i="159"/>
  <c r="I10" i="159"/>
  <c r="I29" i="159"/>
  <c r="I31" i="159"/>
  <c r="E11" i="246"/>
  <c r="E23" i="246"/>
  <c r="E29" i="246"/>
  <c r="E10" i="246"/>
  <c r="E31" i="246"/>
  <c r="I11" i="246"/>
  <c r="I23" i="246"/>
  <c r="I29" i="246"/>
  <c r="I31" i="246"/>
  <c r="I10" i="246"/>
  <c r="E11" i="247"/>
  <c r="E23" i="247"/>
  <c r="E10" i="247"/>
  <c r="E29" i="247"/>
  <c r="E31" i="247"/>
  <c r="I11" i="247"/>
  <c r="I23" i="247"/>
  <c r="I29" i="247"/>
  <c r="I31" i="247"/>
  <c r="I10" i="247"/>
  <c r="E11" i="248"/>
  <c r="E23" i="248"/>
  <c r="E29" i="248"/>
  <c r="E31" i="248"/>
  <c r="E10" i="248"/>
  <c r="I11" i="248"/>
  <c r="I23" i="248"/>
  <c r="I10" i="248"/>
  <c r="I29" i="248"/>
  <c r="I31" i="248"/>
  <c r="E11" i="249"/>
  <c r="E23" i="249"/>
  <c r="E29" i="249"/>
  <c r="E31" i="249"/>
  <c r="E10" i="249"/>
  <c r="I11" i="249"/>
  <c r="I23" i="249"/>
  <c r="I10" i="249"/>
  <c r="I29" i="249"/>
  <c r="I31" i="249"/>
  <c r="E11" i="250"/>
  <c r="E23" i="250"/>
  <c r="E29" i="250"/>
  <c r="E10" i="250"/>
  <c r="E31" i="250"/>
  <c r="I11" i="250"/>
  <c r="I23" i="250"/>
  <c r="I29" i="250"/>
  <c r="I31" i="250"/>
  <c r="I10" i="250"/>
  <c r="E11" i="251"/>
  <c r="E23" i="251"/>
  <c r="E10" i="251"/>
  <c r="E29" i="251"/>
  <c r="E31" i="251"/>
  <c r="I11" i="251"/>
  <c r="I23" i="251"/>
  <c r="I29" i="251"/>
  <c r="I31" i="251"/>
  <c r="I10" i="251"/>
  <c r="E11" i="252"/>
  <c r="E23" i="252"/>
  <c r="E29" i="252"/>
  <c r="E31" i="252"/>
  <c r="E10" i="252"/>
  <c r="I11" i="252"/>
  <c r="I23" i="252"/>
  <c r="I29" i="252"/>
  <c r="I10" i="252"/>
  <c r="I31" i="252"/>
  <c r="E11" i="253"/>
  <c r="E23" i="253"/>
  <c r="E29" i="253"/>
  <c r="E31" i="253"/>
  <c r="E10" i="253"/>
  <c r="I11" i="253"/>
  <c r="I23" i="253"/>
  <c r="I10" i="253"/>
  <c r="I29" i="253"/>
  <c r="I31" i="253"/>
  <c r="E11" i="254"/>
  <c r="E23" i="254"/>
  <c r="E29" i="254"/>
  <c r="E10" i="254"/>
  <c r="E31" i="254"/>
  <c r="I11" i="254"/>
  <c r="I23" i="254"/>
  <c r="I29" i="254"/>
  <c r="I31" i="254"/>
  <c r="I10" i="254"/>
  <c r="E11" i="255"/>
  <c r="E23" i="255"/>
  <c r="E10" i="255"/>
  <c r="E29" i="255"/>
  <c r="E31" i="255"/>
  <c r="I11" i="255"/>
  <c r="I23" i="255"/>
  <c r="I29" i="255"/>
  <c r="I31" i="255"/>
  <c r="I10" i="255"/>
  <c r="E11" i="256"/>
  <c r="E23" i="256"/>
  <c r="E29" i="256"/>
  <c r="E31" i="256"/>
  <c r="E10" i="256"/>
  <c r="I11" i="256"/>
  <c r="I23" i="256"/>
  <c r="I29" i="256"/>
  <c r="I10" i="256"/>
  <c r="I31" i="256"/>
  <c r="J29" i="250"/>
  <c r="F29" i="250"/>
  <c r="E2" i="256"/>
  <c r="E2" i="255"/>
  <c r="E2" i="254"/>
  <c r="E2" i="253"/>
  <c r="E2" i="252"/>
  <c r="E2" i="251"/>
  <c r="E2" i="250"/>
  <c r="E2" i="249"/>
  <c r="E2" i="248"/>
  <c r="E2" i="247"/>
  <c r="E2" i="246"/>
  <c r="E2" i="159"/>
  <c r="E2" i="245"/>
  <c r="E2" i="244"/>
  <c r="E2" i="243"/>
  <c r="E2" i="242"/>
  <c r="E2" i="241"/>
  <c r="E2" i="240"/>
  <c r="E2" i="239"/>
  <c r="E2" i="238"/>
  <c r="E2" i="237"/>
  <c r="G9" i="237"/>
  <c r="K9" i="237"/>
  <c r="M9" i="237"/>
  <c r="M8" i="237"/>
  <c r="M7" i="237"/>
  <c r="G9" i="238"/>
  <c r="K9" i="238"/>
  <c r="M9" i="238"/>
  <c r="M8" i="238"/>
  <c r="M7" i="238"/>
  <c r="G9" i="239"/>
  <c r="M9" i="239"/>
  <c r="M8" i="239"/>
  <c r="M7" i="239"/>
  <c r="K9" i="239"/>
  <c r="G9" i="240"/>
  <c r="M9" i="240"/>
  <c r="M8" i="240"/>
  <c r="M7" i="240"/>
  <c r="K9" i="240"/>
  <c r="G9" i="241"/>
  <c r="K9" i="241"/>
  <c r="M9" i="241"/>
  <c r="M8" i="241"/>
  <c r="M7" i="241"/>
  <c r="G9" i="242"/>
  <c r="K9" i="242"/>
  <c r="M9" i="242"/>
  <c r="M8" i="242"/>
  <c r="M7" i="242"/>
  <c r="G9" i="243"/>
  <c r="M9" i="243"/>
  <c r="M8" i="243"/>
  <c r="M7" i="243"/>
  <c r="K9" i="243"/>
  <c r="G9" i="244"/>
  <c r="M9" i="244"/>
  <c r="M8" i="244"/>
  <c r="M7" i="244"/>
  <c r="K9" i="244"/>
  <c r="G9" i="245"/>
  <c r="K9" i="245"/>
  <c r="M9" i="245"/>
  <c r="M8" i="245"/>
  <c r="M7" i="245"/>
  <c r="G9" i="159"/>
  <c r="K9" i="159"/>
  <c r="M9" i="159"/>
  <c r="M8" i="159"/>
  <c r="M7" i="159"/>
  <c r="G9" i="246"/>
  <c r="M9" i="246"/>
  <c r="M8" i="246"/>
  <c r="M7" i="246"/>
  <c r="K9" i="246"/>
  <c r="G9" i="247"/>
  <c r="M9" i="247"/>
  <c r="M8" i="247"/>
  <c r="M7" i="247"/>
  <c r="K9" i="247"/>
  <c r="G9" i="248"/>
  <c r="K9" i="248"/>
  <c r="M9" i="248"/>
  <c r="M8" i="248"/>
  <c r="M7" i="248"/>
  <c r="G9" i="249"/>
  <c r="G9" i="250"/>
  <c r="M9" i="250"/>
  <c r="M8" i="250"/>
  <c r="M7" i="250"/>
  <c r="K9" i="250"/>
  <c r="G9" i="251"/>
  <c r="M9" i="251"/>
  <c r="M8" i="251"/>
  <c r="M7" i="251"/>
  <c r="K9" i="251"/>
  <c r="G9" i="252"/>
  <c r="K9" i="252"/>
  <c r="M9" i="252"/>
  <c r="M8" i="252"/>
  <c r="M7" i="252"/>
  <c r="G9" i="253"/>
  <c r="K9" i="253"/>
  <c r="M9" i="253"/>
  <c r="M8" i="253"/>
  <c r="M7" i="253"/>
  <c r="G9" i="254"/>
  <c r="M9" i="254"/>
  <c r="M8" i="254"/>
  <c r="M7" i="254"/>
  <c r="K9" i="254"/>
  <c r="G9" i="255"/>
  <c r="M9" i="255"/>
  <c r="M8" i="255"/>
  <c r="M7" i="255"/>
  <c r="K9" i="255"/>
  <c r="G9" i="256"/>
  <c r="K9" i="256"/>
  <c r="M9" i="256"/>
  <c r="M8" i="256"/>
  <c r="M7" i="256"/>
  <c r="K8" i="237"/>
  <c r="K7" i="237"/>
  <c r="K8" i="238"/>
  <c r="K7" i="238"/>
  <c r="K8" i="239"/>
  <c r="K7" i="239"/>
  <c r="K8" i="240"/>
  <c r="K7" i="240"/>
  <c r="K8" i="241"/>
  <c r="K7" i="241"/>
  <c r="K8" i="242"/>
  <c r="K7" i="242"/>
  <c r="K8" i="243"/>
  <c r="K7" i="243"/>
  <c r="K8" i="244"/>
  <c r="K7" i="244"/>
  <c r="K8" i="245"/>
  <c r="K7" i="245"/>
  <c r="K8" i="159"/>
  <c r="K7" i="159"/>
  <c r="K8" i="246"/>
  <c r="K7" i="246"/>
  <c r="K8" i="247"/>
  <c r="K7" i="247"/>
  <c r="K8" i="248"/>
  <c r="K7" i="248"/>
  <c r="K8" i="250"/>
  <c r="K7" i="250"/>
  <c r="K8" i="251"/>
  <c r="K7" i="251"/>
  <c r="K8" i="252"/>
  <c r="K7" i="252"/>
  <c r="K8" i="253"/>
  <c r="K7" i="253"/>
  <c r="K8" i="254"/>
  <c r="K7" i="254"/>
  <c r="K8" i="255"/>
  <c r="K7" i="255"/>
  <c r="K8" i="256"/>
  <c r="K7" i="256"/>
  <c r="I8" i="237"/>
  <c r="I7" i="237"/>
  <c r="I8" i="238"/>
  <c r="I7" i="238"/>
  <c r="I8" i="239"/>
  <c r="I7" i="239"/>
  <c r="I8" i="240"/>
  <c r="I7" i="240"/>
  <c r="I8" i="241"/>
  <c r="I7" i="241"/>
  <c r="I8" i="242"/>
  <c r="I7" i="242"/>
  <c r="I8" i="243"/>
  <c r="I7" i="243"/>
  <c r="I8" i="244"/>
  <c r="I7" i="244"/>
  <c r="I8" i="245"/>
  <c r="I7" i="245"/>
  <c r="I8" i="159"/>
  <c r="I7" i="159"/>
  <c r="I8" i="246"/>
  <c r="I7" i="246"/>
  <c r="I8" i="247"/>
  <c r="I7" i="247"/>
  <c r="I8" i="248"/>
  <c r="I7" i="248"/>
  <c r="I8" i="249"/>
  <c r="I7" i="249"/>
  <c r="I8" i="250"/>
  <c r="I7" i="250"/>
  <c r="I8" i="251"/>
  <c r="I7" i="251"/>
  <c r="I8" i="252"/>
  <c r="I7" i="252"/>
  <c r="I8" i="253"/>
  <c r="I7" i="253"/>
  <c r="I8" i="254"/>
  <c r="I7" i="254"/>
  <c r="I8" i="255"/>
  <c r="I7" i="255"/>
  <c r="I8" i="256"/>
  <c r="I7" i="256"/>
  <c r="G8" i="237"/>
  <c r="G7" i="237"/>
  <c r="G8" i="238"/>
  <c r="G7" i="238"/>
  <c r="G8" i="239"/>
  <c r="G7" i="239"/>
  <c r="G8" i="240"/>
  <c r="G7" i="240"/>
  <c r="G8" i="241"/>
  <c r="G7" i="241"/>
  <c r="G8" i="242"/>
  <c r="G7" i="242"/>
  <c r="G8" i="243"/>
  <c r="G7" i="243"/>
  <c r="G8" i="244"/>
  <c r="G7" i="244"/>
  <c r="G8" i="245"/>
  <c r="G7" i="245"/>
  <c r="G8" i="159"/>
  <c r="G7" i="159"/>
  <c r="G8" i="246"/>
  <c r="G7" i="246"/>
  <c r="G8" i="247"/>
  <c r="G7" i="247"/>
  <c r="G8" i="248"/>
  <c r="G7" i="248"/>
  <c r="G8" i="249"/>
  <c r="G7" i="249"/>
  <c r="G8" i="250"/>
  <c r="G7" i="250"/>
  <c r="G8" i="251"/>
  <c r="G7" i="251"/>
  <c r="G8" i="252"/>
  <c r="G7" i="252"/>
  <c r="G8" i="253"/>
  <c r="G7" i="253"/>
  <c r="G8" i="254"/>
  <c r="G7" i="254"/>
  <c r="G8" i="255"/>
  <c r="G7" i="255"/>
  <c r="G8" i="256"/>
  <c r="G7" i="256"/>
  <c r="E8" i="237"/>
  <c r="E7" i="237"/>
  <c r="E8" i="238"/>
  <c r="E7" i="238"/>
  <c r="E8" i="239"/>
  <c r="E7" i="239"/>
  <c r="E8" i="240"/>
  <c r="E7" i="240"/>
  <c r="E8" i="241"/>
  <c r="E7" i="241"/>
  <c r="E8" i="242"/>
  <c r="E7" i="242"/>
  <c r="E8" i="243"/>
  <c r="E7" i="243"/>
  <c r="E8" i="244"/>
  <c r="E7" i="244"/>
  <c r="E8" i="245"/>
  <c r="E7" i="245"/>
  <c r="E8" i="159"/>
  <c r="E7" i="159"/>
  <c r="E8" i="246"/>
  <c r="E7" i="246"/>
  <c r="E8" i="247"/>
  <c r="E7" i="247"/>
  <c r="E8" i="248"/>
  <c r="E7" i="248"/>
  <c r="E8" i="249"/>
  <c r="E7" i="249"/>
  <c r="E8" i="250"/>
  <c r="E7" i="250"/>
  <c r="E8" i="251"/>
  <c r="E7" i="251"/>
  <c r="E8" i="252"/>
  <c r="E7" i="252"/>
  <c r="E8" i="253"/>
  <c r="E7" i="253"/>
  <c r="E8" i="254"/>
  <c r="E7" i="254"/>
  <c r="E8" i="255"/>
  <c r="E7" i="255"/>
  <c r="E8" i="256"/>
  <c r="E7" i="256"/>
  <c r="B26" i="253"/>
  <c r="BA21" i="253"/>
  <c r="J8" i="237"/>
  <c r="J7" i="237"/>
  <c r="F8" i="237"/>
  <c r="F7" i="237"/>
  <c r="J8" i="238"/>
  <c r="J7" i="238"/>
  <c r="F8" i="238"/>
  <c r="F7" i="238"/>
  <c r="J8" i="239"/>
  <c r="J7" i="239"/>
  <c r="F8" i="239"/>
  <c r="F7" i="239"/>
  <c r="J8" i="240"/>
  <c r="J7" i="240"/>
  <c r="F8" i="240"/>
  <c r="F7" i="240"/>
  <c r="J8" i="241"/>
  <c r="J7" i="241"/>
  <c r="F8" i="241"/>
  <c r="F7" i="241"/>
  <c r="J8" i="242"/>
  <c r="J7" i="242"/>
  <c r="F8" i="242"/>
  <c r="F7" i="242"/>
  <c r="J8" i="243"/>
  <c r="J7" i="243"/>
  <c r="F8" i="243"/>
  <c r="F7" i="243"/>
  <c r="J8" i="244"/>
  <c r="J7" i="244"/>
  <c r="F8" i="244"/>
  <c r="F7" i="244"/>
  <c r="J8" i="245"/>
  <c r="J7" i="245"/>
  <c r="F8" i="245"/>
  <c r="F7" i="245"/>
  <c r="J8" i="159"/>
  <c r="J7" i="159"/>
  <c r="F8" i="159"/>
  <c r="F7" i="159"/>
  <c r="J8" i="246"/>
  <c r="J7" i="246"/>
  <c r="F8" i="246"/>
  <c r="F7" i="246"/>
  <c r="J8" i="247"/>
  <c r="J7" i="247"/>
  <c r="F8" i="247"/>
  <c r="F7" i="247"/>
  <c r="J8" i="248"/>
  <c r="J7" i="248"/>
  <c r="F8" i="248"/>
  <c r="F7" i="248"/>
  <c r="F8" i="249"/>
  <c r="F7" i="249"/>
  <c r="J8" i="250"/>
  <c r="J7" i="250"/>
  <c r="F8" i="250"/>
  <c r="F7" i="250"/>
  <c r="J8" i="251"/>
  <c r="J7" i="251"/>
  <c r="F8" i="251"/>
  <c r="F7" i="251"/>
  <c r="J8" i="252"/>
  <c r="J7" i="252"/>
  <c r="F8" i="252"/>
  <c r="F7" i="252"/>
  <c r="J8" i="253"/>
  <c r="J7" i="253"/>
  <c r="F8" i="253"/>
  <c r="F7" i="253"/>
  <c r="J8" i="254"/>
  <c r="J7" i="254"/>
  <c r="F8" i="254"/>
  <c r="F7" i="254"/>
  <c r="J8" i="255"/>
  <c r="J7" i="255"/>
  <c r="F8" i="255"/>
  <c r="F7" i="255"/>
  <c r="J8" i="256"/>
  <c r="J7" i="256"/>
  <c r="F8" i="256"/>
  <c r="F7" i="256"/>
  <c r="B7" i="237"/>
  <c r="BA2" i="237"/>
  <c r="B7" i="238"/>
  <c r="BA2" i="238"/>
  <c r="B7" i="239"/>
  <c r="B7" i="240"/>
  <c r="BA2" i="240"/>
  <c r="B7" i="241"/>
  <c r="BA2" i="241"/>
  <c r="B7" i="242"/>
  <c r="BA2" i="242"/>
  <c r="B7" i="243"/>
  <c r="B7" i="244"/>
  <c r="BA2" i="244"/>
  <c r="AN2" i="244"/>
  <c r="B7" i="245"/>
  <c r="BA2" i="245"/>
  <c r="B7" i="159"/>
  <c r="BA2" i="159"/>
  <c r="B7" i="246"/>
  <c r="B7" i="247"/>
  <c r="AN2" i="247"/>
  <c r="B7" i="248"/>
  <c r="BA2" i="248"/>
  <c r="B7" i="249"/>
  <c r="Y2" i="249"/>
  <c r="B7" i="250"/>
  <c r="B7" i="251"/>
  <c r="BA2" i="251"/>
  <c r="B7" i="252"/>
  <c r="BA2" i="252"/>
  <c r="B7" i="253"/>
  <c r="BA2" i="253"/>
  <c r="B7" i="254"/>
  <c r="B7" i="255"/>
  <c r="BA2" i="255"/>
  <c r="B7" i="256"/>
  <c r="BA2" i="256"/>
  <c r="B8" i="237"/>
  <c r="B8" i="238"/>
  <c r="B8" i="239"/>
  <c r="B8" i="240"/>
  <c r="Y3" i="240"/>
  <c r="B8" i="241"/>
  <c r="AN3" i="241"/>
  <c r="B8" i="242"/>
  <c r="B8" i="243"/>
  <c r="B8" i="244"/>
  <c r="B8" i="245"/>
  <c r="B8" i="159"/>
  <c r="B8" i="246"/>
  <c r="B8" i="247"/>
  <c r="Y3" i="247"/>
  <c r="B8" i="248"/>
  <c r="B8" i="249"/>
  <c r="B8" i="250"/>
  <c r="B8" i="251"/>
  <c r="B8" i="252"/>
  <c r="B8" i="253"/>
  <c r="B8" i="254"/>
  <c r="B8" i="255"/>
  <c r="Y3" i="255"/>
  <c r="B8" i="256"/>
  <c r="C30" i="237"/>
  <c r="BB25" i="237"/>
  <c r="Z25" i="237"/>
  <c r="B30" i="237"/>
  <c r="BA25" i="237"/>
  <c r="Y25" i="237"/>
  <c r="C30" i="238"/>
  <c r="BB25" i="238"/>
  <c r="Z25" i="238"/>
  <c r="B30" i="238"/>
  <c r="BA25" i="238"/>
  <c r="Y25" i="238"/>
  <c r="C30" i="239"/>
  <c r="BB25" i="239"/>
  <c r="Z25" i="239"/>
  <c r="B30" i="239"/>
  <c r="BA25" i="239"/>
  <c r="Y25" i="239"/>
  <c r="C30" i="240"/>
  <c r="BB25" i="240"/>
  <c r="Z25" i="240"/>
  <c r="B30" i="240"/>
  <c r="BA25" i="240"/>
  <c r="Y25" i="240"/>
  <c r="C30" i="241"/>
  <c r="BB25" i="241"/>
  <c r="Z25" i="241"/>
  <c r="B30" i="241"/>
  <c r="BA25" i="241"/>
  <c r="Y25" i="241"/>
  <c r="C30" i="242"/>
  <c r="BB25" i="242"/>
  <c r="Z25" i="242"/>
  <c r="B30" i="242"/>
  <c r="BA25" i="242"/>
  <c r="Y25" i="242"/>
  <c r="C30" i="243"/>
  <c r="BB25" i="243"/>
  <c r="Z25" i="243"/>
  <c r="B30" i="243"/>
  <c r="BA25" i="243"/>
  <c r="Y25" i="243"/>
  <c r="C30" i="244"/>
  <c r="BB25" i="244"/>
  <c r="Z25" i="244"/>
  <c r="B30" i="244"/>
  <c r="BA25" i="244"/>
  <c r="Y25" i="244"/>
  <c r="C30" i="245"/>
  <c r="BB25" i="245"/>
  <c r="Z25" i="245"/>
  <c r="B30" i="245"/>
  <c r="BA25" i="245"/>
  <c r="Y25" i="245"/>
  <c r="C30" i="159"/>
  <c r="BB25" i="159"/>
  <c r="Z25" i="159"/>
  <c r="B30" i="159"/>
  <c r="BA25" i="159"/>
  <c r="Y25" i="159"/>
  <c r="C30" i="246"/>
  <c r="BB25" i="246"/>
  <c r="Z25" i="246"/>
  <c r="B30" i="246"/>
  <c r="BA25" i="246"/>
  <c r="Y25" i="246"/>
  <c r="C30" i="247"/>
  <c r="BB25" i="247"/>
  <c r="Z25" i="247"/>
  <c r="B30" i="247"/>
  <c r="BA25" i="247"/>
  <c r="Y25" i="247"/>
  <c r="C30" i="248"/>
  <c r="BB25" i="248"/>
  <c r="Z25" i="248"/>
  <c r="B30" i="248"/>
  <c r="BA25" i="248"/>
  <c r="Y25" i="248"/>
  <c r="C30" i="249"/>
  <c r="BB25" i="249"/>
  <c r="Z25" i="249"/>
  <c r="B30" i="249"/>
  <c r="AN25" i="249"/>
  <c r="Y25" i="249"/>
  <c r="C30" i="250"/>
  <c r="BB25" i="250"/>
  <c r="Z25" i="250"/>
  <c r="B30" i="250"/>
  <c r="BA25" i="250"/>
  <c r="Y25" i="250"/>
  <c r="C30" i="251"/>
  <c r="BB25" i="251"/>
  <c r="Z25" i="251"/>
  <c r="B30" i="251"/>
  <c r="BA25" i="251"/>
  <c r="Y25" i="251"/>
  <c r="C30" i="252"/>
  <c r="BB25" i="252"/>
  <c r="Z25" i="252"/>
  <c r="B30" i="252"/>
  <c r="BA25" i="252"/>
  <c r="Y25" i="252"/>
  <c r="C30" i="253"/>
  <c r="BB25" i="253"/>
  <c r="Z25" i="253"/>
  <c r="B30" i="253"/>
  <c r="BA25" i="253"/>
  <c r="Y25" i="253"/>
  <c r="C30" i="254"/>
  <c r="BB25" i="254"/>
  <c r="Z25" i="254"/>
  <c r="B30" i="254"/>
  <c r="BA25" i="254"/>
  <c r="Y25" i="254"/>
  <c r="C30" i="255"/>
  <c r="BB25" i="255"/>
  <c r="Z25" i="255"/>
  <c r="B30" i="255"/>
  <c r="BA25" i="255"/>
  <c r="Y25" i="255"/>
  <c r="C30" i="256"/>
  <c r="BB25" i="256"/>
  <c r="B30" i="256"/>
  <c r="BA25" i="256"/>
  <c r="Y25" i="256"/>
  <c r="C28" i="237"/>
  <c r="B28" i="237"/>
  <c r="C28" i="238"/>
  <c r="B28" i="238"/>
  <c r="C28" i="239"/>
  <c r="B28" i="239"/>
  <c r="C28" i="240"/>
  <c r="B28" i="240"/>
  <c r="C28" i="241"/>
  <c r="B28" i="241"/>
  <c r="C28" i="242"/>
  <c r="B28" i="242"/>
  <c r="C28" i="243"/>
  <c r="B28" i="243"/>
  <c r="C28" i="244"/>
  <c r="B28" i="244"/>
  <c r="C28" i="245"/>
  <c r="B28" i="245"/>
  <c r="C28" i="159"/>
  <c r="B28" i="159"/>
  <c r="C28" i="246"/>
  <c r="B28" i="246"/>
  <c r="C28" i="247"/>
  <c r="B28" i="247"/>
  <c r="C28" i="248"/>
  <c r="B28" i="248"/>
  <c r="C28" i="249"/>
  <c r="B28" i="249"/>
  <c r="C28" i="250"/>
  <c r="B28" i="250"/>
  <c r="C28" i="251"/>
  <c r="B28" i="251"/>
  <c r="C28" i="252"/>
  <c r="B28" i="252"/>
  <c r="C28" i="253"/>
  <c r="B28" i="253"/>
  <c r="C28" i="254"/>
  <c r="B28" i="254"/>
  <c r="C28" i="255"/>
  <c r="B28" i="255"/>
  <c r="C28" i="256"/>
  <c r="B28" i="256"/>
  <c r="C27" i="237"/>
  <c r="B27" i="237"/>
  <c r="C26" i="237"/>
  <c r="B26" i="237"/>
  <c r="C27" i="238"/>
  <c r="B27" i="238"/>
  <c r="C26" i="238"/>
  <c r="B26" i="238"/>
  <c r="C27" i="239"/>
  <c r="B27" i="239"/>
  <c r="C26" i="239"/>
  <c r="B26" i="239"/>
  <c r="C27" i="240"/>
  <c r="B27" i="240"/>
  <c r="C26" i="240"/>
  <c r="B26" i="240"/>
  <c r="C27" i="241"/>
  <c r="B27" i="241"/>
  <c r="C26" i="241"/>
  <c r="B26" i="241"/>
  <c r="C27" i="242"/>
  <c r="B27" i="242"/>
  <c r="C26" i="242"/>
  <c r="B26" i="242"/>
  <c r="C27" i="243"/>
  <c r="B27" i="243"/>
  <c r="C26" i="243"/>
  <c r="B26" i="243"/>
  <c r="C27" i="244"/>
  <c r="B27" i="244"/>
  <c r="C26" i="244"/>
  <c r="B26" i="244"/>
  <c r="C27" i="245"/>
  <c r="B27" i="245"/>
  <c r="AN22" i="245"/>
  <c r="C26" i="245"/>
  <c r="AO21" i="245"/>
  <c r="B26" i="245"/>
  <c r="BA21" i="245"/>
  <c r="C27" i="159"/>
  <c r="B27" i="159"/>
  <c r="AN22" i="159"/>
  <c r="C26" i="159"/>
  <c r="BB21" i="159"/>
  <c r="B26" i="159"/>
  <c r="AN21" i="159"/>
  <c r="C27" i="246"/>
  <c r="B27" i="246"/>
  <c r="BA22" i="246"/>
  <c r="C26" i="246"/>
  <c r="AO21" i="246"/>
  <c r="B26" i="246"/>
  <c r="C27" i="247"/>
  <c r="B27" i="247"/>
  <c r="F27" i="247"/>
  <c r="G27" i="247"/>
  <c r="M27" i="247"/>
  <c r="O27" i="247"/>
  <c r="P27" i="247"/>
  <c r="Y22" i="247"/>
  <c r="C26" i="247"/>
  <c r="BB21" i="247"/>
  <c r="B26" i="247"/>
  <c r="C27" i="248"/>
  <c r="B27" i="248"/>
  <c r="F27" i="248"/>
  <c r="G27" i="248"/>
  <c r="AN22" i="248"/>
  <c r="C26" i="248"/>
  <c r="AO21" i="248"/>
  <c r="B26" i="248"/>
  <c r="BA21" i="248"/>
  <c r="C27" i="249"/>
  <c r="B27" i="249"/>
  <c r="F27" i="249"/>
  <c r="G27" i="249"/>
  <c r="Y22" i="249"/>
  <c r="C26" i="249"/>
  <c r="AO21" i="249"/>
  <c r="B26" i="249"/>
  <c r="C27" i="250"/>
  <c r="B27" i="250"/>
  <c r="AN22" i="250"/>
  <c r="C26" i="250"/>
  <c r="BB21" i="250"/>
  <c r="B26" i="250"/>
  <c r="C27" i="251"/>
  <c r="B27" i="251"/>
  <c r="F27" i="251"/>
  <c r="G27" i="251"/>
  <c r="M27" i="251"/>
  <c r="O27" i="251"/>
  <c r="P27" i="251"/>
  <c r="BA22" i="251"/>
  <c r="C26" i="251"/>
  <c r="AO21" i="251"/>
  <c r="B26" i="251"/>
  <c r="Y21" i="251"/>
  <c r="C27" i="252"/>
  <c r="B27" i="252"/>
  <c r="AN22" i="252"/>
  <c r="C26" i="252"/>
  <c r="BB21" i="252"/>
  <c r="B26" i="252"/>
  <c r="Y21" i="252"/>
  <c r="C27" i="253"/>
  <c r="BB22" i="253"/>
  <c r="B27" i="253"/>
  <c r="BA22" i="253"/>
  <c r="AN22" i="253"/>
  <c r="C26" i="253"/>
  <c r="BB21" i="253"/>
  <c r="AN21" i="253"/>
  <c r="C27" i="254"/>
  <c r="B27" i="254"/>
  <c r="F27" i="254"/>
  <c r="G27" i="254"/>
  <c r="BA22" i="254"/>
  <c r="AN22" i="254"/>
  <c r="C26" i="254"/>
  <c r="AO21" i="254"/>
  <c r="B26" i="254"/>
  <c r="C27" i="255"/>
  <c r="BB22" i="255"/>
  <c r="B27" i="255"/>
  <c r="F27" i="255"/>
  <c r="G27" i="255"/>
  <c r="M27" i="255"/>
  <c r="O27" i="255"/>
  <c r="P27" i="255"/>
  <c r="Y22" i="255"/>
  <c r="C26" i="255"/>
  <c r="BB21" i="255"/>
  <c r="B26" i="255"/>
  <c r="C27" i="256"/>
  <c r="BB22" i="256"/>
  <c r="B27" i="256"/>
  <c r="AN22" i="256"/>
  <c r="BA22" i="256"/>
  <c r="C26" i="256"/>
  <c r="AO21" i="256"/>
  <c r="B26" i="256"/>
  <c r="AN21" i="256"/>
  <c r="BA21" i="256"/>
  <c r="C25" i="237"/>
  <c r="B25" i="237"/>
  <c r="C24" i="237"/>
  <c r="B24" i="237"/>
  <c r="C25" i="238"/>
  <c r="B25" i="238"/>
  <c r="C24" i="238"/>
  <c r="B24" i="238"/>
  <c r="C25" i="239"/>
  <c r="B25" i="239"/>
  <c r="C24" i="239"/>
  <c r="B24" i="239"/>
  <c r="C25" i="240"/>
  <c r="B25" i="240"/>
  <c r="C24" i="240"/>
  <c r="B24" i="240"/>
  <c r="C25" i="241"/>
  <c r="B25" i="241"/>
  <c r="C24" i="241"/>
  <c r="B24" i="241"/>
  <c r="C25" i="242"/>
  <c r="B25" i="242"/>
  <c r="C24" i="242"/>
  <c r="B24" i="242"/>
  <c r="C25" i="243"/>
  <c r="B25" i="243"/>
  <c r="C24" i="243"/>
  <c r="B24" i="243"/>
  <c r="C25" i="244"/>
  <c r="B25" i="244"/>
  <c r="C24" i="244"/>
  <c r="B24" i="244"/>
  <c r="C25" i="245"/>
  <c r="B25" i="245"/>
  <c r="C24" i="245"/>
  <c r="B24" i="245"/>
  <c r="C25" i="159"/>
  <c r="B25" i="159"/>
  <c r="C24" i="159"/>
  <c r="B24" i="159"/>
  <c r="C25" i="246"/>
  <c r="B25" i="246"/>
  <c r="C24" i="246"/>
  <c r="B24" i="246"/>
  <c r="C25" i="247"/>
  <c r="B25" i="247"/>
  <c r="C24" i="247"/>
  <c r="B24" i="247"/>
  <c r="C25" i="248"/>
  <c r="B25" i="248"/>
  <c r="C24" i="248"/>
  <c r="B24" i="248"/>
  <c r="C25" i="249"/>
  <c r="B25" i="249"/>
  <c r="J25" i="249"/>
  <c r="C24" i="249"/>
  <c r="B24" i="249"/>
  <c r="C25" i="250"/>
  <c r="B25" i="250"/>
  <c r="F25" i="250"/>
  <c r="G25" i="250"/>
  <c r="M25" i="250"/>
  <c r="O25" i="250"/>
  <c r="P25" i="250"/>
  <c r="C24" i="250"/>
  <c r="B24" i="250"/>
  <c r="C25" i="251"/>
  <c r="B25" i="251"/>
  <c r="C24" i="251"/>
  <c r="B24" i="251"/>
  <c r="C25" i="252"/>
  <c r="B25" i="252"/>
  <c r="C24" i="252"/>
  <c r="B24" i="252"/>
  <c r="C25" i="253"/>
  <c r="B25" i="253"/>
  <c r="C24" i="253"/>
  <c r="B24" i="253"/>
  <c r="C25" i="254"/>
  <c r="B25" i="254"/>
  <c r="C24" i="254"/>
  <c r="B24" i="254"/>
  <c r="C25" i="255"/>
  <c r="B25" i="255"/>
  <c r="C24" i="255"/>
  <c r="B24" i="255"/>
  <c r="C25" i="256"/>
  <c r="B25" i="256"/>
  <c r="C24" i="256"/>
  <c r="B24" i="256"/>
  <c r="B29" i="237"/>
  <c r="B29" i="238"/>
  <c r="B29" i="239"/>
  <c r="B29" i="240"/>
  <c r="B29" i="241"/>
  <c r="B29" i="242"/>
  <c r="B29" i="243"/>
  <c r="B29" i="244"/>
  <c r="B29" i="245"/>
  <c r="B29" i="159"/>
  <c r="B29" i="246"/>
  <c r="B29" i="247"/>
  <c r="B29" i="248"/>
  <c r="B29" i="249"/>
  <c r="B29" i="250"/>
  <c r="B29" i="251"/>
  <c r="B29" i="252"/>
  <c r="B29" i="253"/>
  <c r="B29" i="254"/>
  <c r="B29" i="255"/>
  <c r="B29" i="256"/>
  <c r="B23" i="237"/>
  <c r="B23" i="238"/>
  <c r="B23" i="239"/>
  <c r="B23" i="240"/>
  <c r="B23" i="241"/>
  <c r="B23" i="242"/>
  <c r="B23" i="243"/>
  <c r="B23" i="244"/>
  <c r="B23" i="245"/>
  <c r="B23" i="159"/>
  <c r="B23" i="246"/>
  <c r="B23" i="247"/>
  <c r="B23" i="248"/>
  <c r="B23" i="249"/>
  <c r="B23" i="250"/>
  <c r="B23" i="251"/>
  <c r="B23" i="252"/>
  <c r="B23" i="253"/>
  <c r="B23" i="254"/>
  <c r="B23" i="255"/>
  <c r="B23" i="256"/>
  <c r="C22" i="237"/>
  <c r="B22" i="237"/>
  <c r="C21" i="237"/>
  <c r="B21" i="237"/>
  <c r="C22" i="238"/>
  <c r="B22" i="238"/>
  <c r="C21" i="238"/>
  <c r="B21" i="238"/>
  <c r="C22" i="239"/>
  <c r="B22" i="239"/>
  <c r="C21" i="239"/>
  <c r="B21" i="239"/>
  <c r="C22" i="240"/>
  <c r="B22" i="240"/>
  <c r="C21" i="240"/>
  <c r="B21" i="240"/>
  <c r="C22" i="241"/>
  <c r="B22" i="241"/>
  <c r="C21" i="241"/>
  <c r="B21" i="241"/>
  <c r="C22" i="242"/>
  <c r="B22" i="242"/>
  <c r="C21" i="242"/>
  <c r="B21" i="242"/>
  <c r="C22" i="243"/>
  <c r="B22" i="243"/>
  <c r="C21" i="243"/>
  <c r="B21" i="243"/>
  <c r="C22" i="244"/>
  <c r="B22" i="244"/>
  <c r="C21" i="244"/>
  <c r="B21" i="244"/>
  <c r="C22" i="245"/>
  <c r="B22" i="245"/>
  <c r="C21" i="245"/>
  <c r="B21" i="245"/>
  <c r="C22" i="159"/>
  <c r="B22" i="159"/>
  <c r="C21" i="159"/>
  <c r="B21" i="159"/>
  <c r="C22" i="246"/>
  <c r="B22" i="246"/>
  <c r="C21" i="246"/>
  <c r="B21" i="246"/>
  <c r="C22" i="247"/>
  <c r="B22" i="247"/>
  <c r="C21" i="247"/>
  <c r="B21" i="247"/>
  <c r="C22" i="248"/>
  <c r="B22" i="248"/>
  <c r="C21" i="248"/>
  <c r="B21" i="248"/>
  <c r="C22" i="249"/>
  <c r="B22" i="249"/>
  <c r="C21" i="249"/>
  <c r="B21" i="249"/>
  <c r="J21" i="249"/>
  <c r="C22" i="250"/>
  <c r="B22" i="250"/>
  <c r="C21" i="250"/>
  <c r="B21" i="250"/>
  <c r="C22" i="251"/>
  <c r="B22" i="251"/>
  <c r="C21" i="251"/>
  <c r="B21" i="251"/>
  <c r="C22" i="252"/>
  <c r="B22" i="252"/>
  <c r="C21" i="252"/>
  <c r="B21" i="252"/>
  <c r="C22" i="253"/>
  <c r="B22" i="253"/>
  <c r="C21" i="253"/>
  <c r="B21" i="253"/>
  <c r="C22" i="254"/>
  <c r="B22" i="254"/>
  <c r="F22" i="254"/>
  <c r="C21" i="254"/>
  <c r="B21" i="254"/>
  <c r="C22" i="255"/>
  <c r="B22" i="255"/>
  <c r="C21" i="255"/>
  <c r="B21" i="255"/>
  <c r="C22" i="256"/>
  <c r="B22" i="256"/>
  <c r="C21" i="256"/>
  <c r="B21" i="256"/>
  <c r="C20" i="237"/>
  <c r="B20" i="237"/>
  <c r="Y15" i="237"/>
  <c r="C19" i="237"/>
  <c r="B19" i="237"/>
  <c r="C20" i="238"/>
  <c r="B20" i="238"/>
  <c r="AN15" i="238"/>
  <c r="C19" i="238"/>
  <c r="B19" i="238"/>
  <c r="C20" i="239"/>
  <c r="B20" i="239"/>
  <c r="C19" i="239"/>
  <c r="AO14" i="239"/>
  <c r="B19" i="239"/>
  <c r="C20" i="240"/>
  <c r="B20" i="240"/>
  <c r="C19" i="240"/>
  <c r="B19" i="240"/>
  <c r="C20" i="241"/>
  <c r="B20" i="241"/>
  <c r="C19" i="241"/>
  <c r="AO14" i="241"/>
  <c r="B19" i="241"/>
  <c r="C20" i="242"/>
  <c r="AO15" i="242"/>
  <c r="B20" i="242"/>
  <c r="C19" i="242"/>
  <c r="B19" i="242"/>
  <c r="C20" i="243"/>
  <c r="B20" i="243"/>
  <c r="BA15" i="243"/>
  <c r="C19" i="243"/>
  <c r="B19" i="243"/>
  <c r="C20" i="244"/>
  <c r="B20" i="244"/>
  <c r="C19" i="244"/>
  <c r="B19" i="244"/>
  <c r="C20" i="245"/>
  <c r="B20" i="245"/>
  <c r="C19" i="245"/>
  <c r="Z14" i="245"/>
  <c r="B19" i="245"/>
  <c r="C20" i="159"/>
  <c r="BB15" i="159"/>
  <c r="B20" i="159"/>
  <c r="C19" i="159"/>
  <c r="B19" i="159"/>
  <c r="C20" i="246"/>
  <c r="B20" i="246"/>
  <c r="BA15" i="246"/>
  <c r="C19" i="246"/>
  <c r="AO14" i="246"/>
  <c r="B19" i="246"/>
  <c r="C20" i="247"/>
  <c r="B20" i="247"/>
  <c r="C19" i="247"/>
  <c r="B19" i="247"/>
  <c r="C20" i="248"/>
  <c r="AO15" i="248"/>
  <c r="B20" i="248"/>
  <c r="BA15" i="248"/>
  <c r="C19" i="248"/>
  <c r="Z14" i="248"/>
  <c r="B19" i="248"/>
  <c r="C20" i="249"/>
  <c r="B20" i="249"/>
  <c r="BA15" i="249"/>
  <c r="C19" i="249"/>
  <c r="AO14" i="249"/>
  <c r="B19" i="249"/>
  <c r="C20" i="250"/>
  <c r="B20" i="250"/>
  <c r="F20" i="250"/>
  <c r="G20" i="250"/>
  <c r="AN15" i="250"/>
  <c r="C19" i="250"/>
  <c r="Z14" i="250"/>
  <c r="B19" i="250"/>
  <c r="C20" i="251"/>
  <c r="B20" i="251"/>
  <c r="F20" i="251"/>
  <c r="G20" i="251"/>
  <c r="AN15" i="251"/>
  <c r="C19" i="251"/>
  <c r="BB14" i="251"/>
  <c r="B19" i="251"/>
  <c r="C20" i="252"/>
  <c r="AO15" i="252"/>
  <c r="B20" i="252"/>
  <c r="BA15" i="252"/>
  <c r="C19" i="252"/>
  <c r="AO14" i="252"/>
  <c r="B19" i="252"/>
  <c r="C20" i="253"/>
  <c r="B20" i="253"/>
  <c r="AN15" i="253"/>
  <c r="C19" i="253"/>
  <c r="AO14" i="253"/>
  <c r="B19" i="253"/>
  <c r="C20" i="254"/>
  <c r="B20" i="254"/>
  <c r="F20" i="254"/>
  <c r="G20" i="254"/>
  <c r="AN15" i="254"/>
  <c r="C19" i="254"/>
  <c r="Z14" i="254"/>
  <c r="B19" i="254"/>
  <c r="C20" i="255"/>
  <c r="B20" i="255"/>
  <c r="Y15" i="255"/>
  <c r="C19" i="255"/>
  <c r="BB14" i="255"/>
  <c r="B19" i="255"/>
  <c r="C20" i="256"/>
  <c r="BB15" i="256"/>
  <c r="B20" i="256"/>
  <c r="AN15" i="256"/>
  <c r="C19" i="256"/>
  <c r="AO14" i="256"/>
  <c r="B19" i="256"/>
  <c r="C9" i="237"/>
  <c r="B9" i="237"/>
  <c r="C9" i="238"/>
  <c r="B9" i="238"/>
  <c r="C9" i="239"/>
  <c r="B9" i="239"/>
  <c r="Y4" i="239"/>
  <c r="C9" i="240"/>
  <c r="B9" i="240"/>
  <c r="C9" i="241"/>
  <c r="B9" i="241"/>
  <c r="C9" i="242"/>
  <c r="Z4" i="242"/>
  <c r="B9" i="242"/>
  <c r="C9" i="243"/>
  <c r="B9" i="243"/>
  <c r="C9" i="244"/>
  <c r="AO4" i="244"/>
  <c r="B9" i="244"/>
  <c r="C9" i="245"/>
  <c r="B9" i="245"/>
  <c r="Y4" i="245"/>
  <c r="C9" i="159"/>
  <c r="B9" i="159"/>
  <c r="C9" i="246"/>
  <c r="B9" i="246"/>
  <c r="Y4" i="246"/>
  <c r="C9" i="247"/>
  <c r="B9" i="247"/>
  <c r="C9" i="248"/>
  <c r="B9" i="248"/>
  <c r="C9" i="249"/>
  <c r="B9" i="249"/>
  <c r="C9" i="250"/>
  <c r="B9" i="250"/>
  <c r="C9" i="251"/>
  <c r="B9" i="251"/>
  <c r="C9" i="252"/>
  <c r="B9" i="252"/>
  <c r="Y4" i="252"/>
  <c r="C9" i="253"/>
  <c r="B9" i="253"/>
  <c r="C9" i="254"/>
  <c r="B9" i="254"/>
  <c r="C9" i="255"/>
  <c r="B9" i="255"/>
  <c r="C9" i="256"/>
  <c r="B9" i="256"/>
  <c r="BA4" i="256"/>
  <c r="J29" i="237"/>
  <c r="J29" i="238"/>
  <c r="J29" i="239"/>
  <c r="J29" i="240"/>
  <c r="J29" i="241"/>
  <c r="J29" i="242"/>
  <c r="J29" i="243"/>
  <c r="J29" i="244"/>
  <c r="J29" i="245"/>
  <c r="J29" i="159"/>
  <c r="J29" i="246"/>
  <c r="J29" i="247"/>
  <c r="J29" i="248"/>
  <c r="J29" i="251"/>
  <c r="J29" i="252"/>
  <c r="J29" i="253"/>
  <c r="J29" i="254"/>
  <c r="J29" i="255"/>
  <c r="J29" i="256"/>
  <c r="F29" i="237"/>
  <c r="F29" i="238"/>
  <c r="F29" i="239"/>
  <c r="F29" i="240"/>
  <c r="F29" i="241"/>
  <c r="F29" i="242"/>
  <c r="F29" i="243"/>
  <c r="F29" i="244"/>
  <c r="F29" i="245"/>
  <c r="F29" i="159"/>
  <c r="F29" i="246"/>
  <c r="F29" i="247"/>
  <c r="F29" i="248"/>
  <c r="F29" i="251"/>
  <c r="F29" i="252"/>
  <c r="F29" i="253"/>
  <c r="F29" i="254"/>
  <c r="F29" i="255"/>
  <c r="F29" i="256"/>
  <c r="J23" i="237"/>
  <c r="J23" i="238"/>
  <c r="J23" i="239"/>
  <c r="J23" i="240"/>
  <c r="J23" i="241"/>
  <c r="J23" i="242"/>
  <c r="J23" i="243"/>
  <c r="J23" i="244"/>
  <c r="J23" i="245"/>
  <c r="J23" i="159"/>
  <c r="J23" i="246"/>
  <c r="J23" i="247"/>
  <c r="J23" i="248"/>
  <c r="J23" i="250"/>
  <c r="J23" i="251"/>
  <c r="J23" i="252"/>
  <c r="J23" i="253"/>
  <c r="J23" i="254"/>
  <c r="J23" i="255"/>
  <c r="J23" i="256"/>
  <c r="O9" i="237"/>
  <c r="P9" i="237"/>
  <c r="O9" i="245"/>
  <c r="P9" i="245"/>
  <c r="O9" i="252"/>
  <c r="P9" i="252"/>
  <c r="O9" i="255"/>
  <c r="P9" i="255"/>
  <c r="M30" i="238"/>
  <c r="M29" i="238"/>
  <c r="M30" i="159"/>
  <c r="M29" i="159"/>
  <c r="M30" i="251"/>
  <c r="M29" i="251"/>
  <c r="F25" i="243"/>
  <c r="G25" i="243"/>
  <c r="M25" i="243"/>
  <c r="O25" i="243"/>
  <c r="P25" i="243"/>
  <c r="F27" i="253"/>
  <c r="G27" i="253"/>
  <c r="M27" i="253"/>
  <c r="O27" i="253"/>
  <c r="P27" i="253"/>
  <c r="F22" i="239"/>
  <c r="G22" i="239"/>
  <c r="F20" i="159"/>
  <c r="G20" i="159"/>
  <c r="M20" i="159"/>
  <c r="O20" i="159"/>
  <c r="P20" i="159"/>
  <c r="O9" i="243"/>
  <c r="P9" i="243"/>
  <c r="O9" i="159"/>
  <c r="P9" i="159"/>
  <c r="O9" i="250"/>
  <c r="P9" i="250"/>
  <c r="Q711" i="256"/>
  <c r="G711" i="256"/>
  <c r="U28" i="256"/>
  <c r="V28" i="256"/>
  <c r="U27" i="256"/>
  <c r="V27" i="256"/>
  <c r="U26" i="256"/>
  <c r="V26" i="256"/>
  <c r="U25" i="256"/>
  <c r="V25" i="256"/>
  <c r="U24" i="256"/>
  <c r="V24" i="256"/>
  <c r="U23" i="256"/>
  <c r="V23" i="256"/>
  <c r="U22" i="256"/>
  <c r="V22" i="256"/>
  <c r="U21" i="256"/>
  <c r="V21" i="256"/>
  <c r="C36" i="256"/>
  <c r="Z31" i="256"/>
  <c r="B36" i="256"/>
  <c r="C35" i="256"/>
  <c r="AO30" i="256"/>
  <c r="B35" i="256"/>
  <c r="BA30" i="256"/>
  <c r="I34" i="256"/>
  <c r="I33" i="256"/>
  <c r="E34" i="256"/>
  <c r="E33" i="256"/>
  <c r="B34" i="256"/>
  <c r="B33" i="256"/>
  <c r="C32" i="256"/>
  <c r="B32" i="256"/>
  <c r="B31" i="256"/>
  <c r="Y26" i="256"/>
  <c r="U15" i="256"/>
  <c r="V15" i="256"/>
  <c r="C18" i="256"/>
  <c r="BB13" i="256"/>
  <c r="B18" i="256"/>
  <c r="BA13" i="256"/>
  <c r="U14" i="256"/>
  <c r="V14" i="256"/>
  <c r="R14" i="256"/>
  <c r="S14" i="256"/>
  <c r="C17" i="256"/>
  <c r="BB12" i="256"/>
  <c r="B17" i="256"/>
  <c r="AN12" i="256"/>
  <c r="U13" i="256"/>
  <c r="V13" i="256"/>
  <c r="R13" i="256"/>
  <c r="S13" i="256"/>
  <c r="C16" i="256"/>
  <c r="B16" i="256"/>
  <c r="J16" i="256"/>
  <c r="K16" i="256"/>
  <c r="U12" i="256"/>
  <c r="V12" i="256"/>
  <c r="R12" i="256"/>
  <c r="S12" i="256"/>
  <c r="C15" i="256"/>
  <c r="Z10" i="256"/>
  <c r="B15" i="256"/>
  <c r="J15" i="256"/>
  <c r="K15" i="256"/>
  <c r="BA10" i="256"/>
  <c r="U11" i="256"/>
  <c r="V11" i="256"/>
  <c r="R11" i="256"/>
  <c r="S11" i="256"/>
  <c r="C14" i="256"/>
  <c r="Z9" i="256"/>
  <c r="B14" i="256"/>
  <c r="J14" i="256"/>
  <c r="K14" i="256"/>
  <c r="U10" i="256"/>
  <c r="V10" i="256"/>
  <c r="R10" i="256"/>
  <c r="S10" i="256"/>
  <c r="C13" i="256"/>
  <c r="BB8" i="256"/>
  <c r="B13" i="256"/>
  <c r="U9" i="256"/>
  <c r="V9" i="256"/>
  <c r="R9" i="256"/>
  <c r="S9" i="256"/>
  <c r="C12" i="256"/>
  <c r="B12" i="256"/>
  <c r="J12" i="256"/>
  <c r="K12" i="256"/>
  <c r="U8" i="256"/>
  <c r="V8" i="256"/>
  <c r="R8" i="256"/>
  <c r="S8" i="256"/>
  <c r="B11" i="256"/>
  <c r="Y6" i="256"/>
  <c r="U7" i="256"/>
  <c r="V7" i="256"/>
  <c r="R7" i="256"/>
  <c r="S7" i="256"/>
  <c r="B10" i="256"/>
  <c r="U6" i="256"/>
  <c r="V6" i="256"/>
  <c r="R6" i="256"/>
  <c r="S6" i="256"/>
  <c r="U5" i="256"/>
  <c r="V5" i="256"/>
  <c r="R5" i="256"/>
  <c r="S5" i="256"/>
  <c r="K2" i="256"/>
  <c r="BM1" i="256"/>
  <c r="BL1" i="256"/>
  <c r="BK1" i="256"/>
  <c r="BJ1" i="256"/>
  <c r="BI1" i="256"/>
  <c r="BH1" i="256"/>
  <c r="BG1" i="256"/>
  <c r="BF1" i="256"/>
  <c r="BE1" i="256"/>
  <c r="BD1" i="256"/>
  <c r="BC1" i="256"/>
  <c r="AW1" i="256"/>
  <c r="AV1" i="256"/>
  <c r="AU1" i="256"/>
  <c r="AT1" i="256"/>
  <c r="AS1" i="256"/>
  <c r="AR1" i="256"/>
  <c r="AQ1" i="256"/>
  <c r="AP1" i="256"/>
  <c r="AJ1" i="256"/>
  <c r="AI1" i="256"/>
  <c r="AH1" i="256"/>
  <c r="AG1" i="256"/>
  <c r="AF1" i="256"/>
  <c r="AE1" i="256"/>
  <c r="AD1" i="256"/>
  <c r="AC1" i="256"/>
  <c r="AB1" i="256"/>
  <c r="AA1" i="256"/>
  <c r="Q711" i="255"/>
  <c r="G711" i="255"/>
  <c r="U28" i="255"/>
  <c r="V28" i="255"/>
  <c r="U27" i="255"/>
  <c r="V27" i="255"/>
  <c r="U26" i="255"/>
  <c r="V26" i="255"/>
  <c r="U25" i="255"/>
  <c r="V25" i="255"/>
  <c r="U24" i="255"/>
  <c r="V24" i="255"/>
  <c r="U23" i="255"/>
  <c r="V23" i="255"/>
  <c r="U22" i="255"/>
  <c r="V22" i="255"/>
  <c r="U21" i="255"/>
  <c r="V21" i="255"/>
  <c r="O36" i="255"/>
  <c r="P36" i="255"/>
  <c r="C36" i="255"/>
  <c r="B36" i="255"/>
  <c r="O35" i="255"/>
  <c r="P35" i="255"/>
  <c r="C35" i="255"/>
  <c r="Z30" i="255"/>
  <c r="B35" i="255"/>
  <c r="BA30" i="255"/>
  <c r="M34" i="255"/>
  <c r="K34" i="255"/>
  <c r="K33" i="255"/>
  <c r="J34" i="255"/>
  <c r="J33" i="255"/>
  <c r="I34" i="255"/>
  <c r="I33" i="255"/>
  <c r="E34" i="255"/>
  <c r="E33" i="255"/>
  <c r="B34" i="255"/>
  <c r="B33" i="255"/>
  <c r="C32" i="255"/>
  <c r="B32" i="255"/>
  <c r="B31" i="255"/>
  <c r="Y26" i="255"/>
  <c r="U15" i="255"/>
  <c r="V15" i="255"/>
  <c r="C18" i="255"/>
  <c r="BB13" i="255"/>
  <c r="B18" i="255"/>
  <c r="U14" i="255"/>
  <c r="V14" i="255"/>
  <c r="R14" i="255"/>
  <c r="S14" i="255"/>
  <c r="C17" i="255"/>
  <c r="Z12" i="255"/>
  <c r="B17" i="255"/>
  <c r="AN12" i="255"/>
  <c r="U13" i="255"/>
  <c r="V13" i="255"/>
  <c r="R13" i="255"/>
  <c r="S13" i="255"/>
  <c r="C16" i="255"/>
  <c r="B16" i="255"/>
  <c r="J16" i="255"/>
  <c r="K16" i="255"/>
  <c r="U12" i="255"/>
  <c r="V12" i="255"/>
  <c r="R12" i="255"/>
  <c r="S12" i="255"/>
  <c r="C15" i="255"/>
  <c r="B15" i="255"/>
  <c r="U11" i="255"/>
  <c r="V11" i="255"/>
  <c r="R11" i="255"/>
  <c r="S11" i="255"/>
  <c r="C14" i="255"/>
  <c r="Z9" i="255"/>
  <c r="B14" i="255"/>
  <c r="AN9" i="255"/>
  <c r="U10" i="255"/>
  <c r="V10" i="255"/>
  <c r="R10" i="255"/>
  <c r="S10" i="255"/>
  <c r="C13" i="255"/>
  <c r="B13" i="255"/>
  <c r="J13" i="255"/>
  <c r="K13" i="255"/>
  <c r="U9" i="255"/>
  <c r="V9" i="255"/>
  <c r="R9" i="255"/>
  <c r="S9" i="255"/>
  <c r="C12" i="255"/>
  <c r="BB7" i="255"/>
  <c r="B12" i="255"/>
  <c r="U8" i="255"/>
  <c r="V8" i="255"/>
  <c r="R8" i="255"/>
  <c r="S8" i="255"/>
  <c r="B11" i="255"/>
  <c r="U7" i="255"/>
  <c r="V7" i="255"/>
  <c r="R7" i="255"/>
  <c r="S7" i="255"/>
  <c r="B10" i="255"/>
  <c r="BA5" i="255"/>
  <c r="U6" i="255"/>
  <c r="V6" i="255"/>
  <c r="R6" i="255"/>
  <c r="S6" i="255"/>
  <c r="U5" i="255"/>
  <c r="V5" i="255"/>
  <c r="R5" i="255"/>
  <c r="S5" i="255"/>
  <c r="K2" i="255"/>
  <c r="BM1" i="255"/>
  <c r="BL1" i="255"/>
  <c r="BK1" i="255"/>
  <c r="BJ1" i="255"/>
  <c r="BI1" i="255"/>
  <c r="BH1" i="255"/>
  <c r="BG1" i="255"/>
  <c r="BF1" i="255"/>
  <c r="BE1" i="255"/>
  <c r="BD1" i="255"/>
  <c r="BC1" i="255"/>
  <c r="AW1" i="255"/>
  <c r="AV1" i="255"/>
  <c r="AU1" i="255"/>
  <c r="AT1" i="255"/>
  <c r="AS1" i="255"/>
  <c r="AR1" i="255"/>
  <c r="AQ1" i="255"/>
  <c r="AP1" i="255"/>
  <c r="AJ1" i="255"/>
  <c r="AI1" i="255"/>
  <c r="AH1" i="255"/>
  <c r="AG1" i="255"/>
  <c r="AF1" i="255"/>
  <c r="AE1" i="255"/>
  <c r="AD1" i="255"/>
  <c r="AC1" i="255"/>
  <c r="AB1" i="255"/>
  <c r="AA1" i="255"/>
  <c r="Q711" i="254"/>
  <c r="G711" i="254"/>
  <c r="U28" i="254"/>
  <c r="V28" i="254"/>
  <c r="U27" i="254"/>
  <c r="V27" i="254"/>
  <c r="U26" i="254"/>
  <c r="V26" i="254"/>
  <c r="U25" i="254"/>
  <c r="V25" i="254"/>
  <c r="U24" i="254"/>
  <c r="V24" i="254"/>
  <c r="U23" i="254"/>
  <c r="V23" i="254"/>
  <c r="U22" i="254"/>
  <c r="V22" i="254"/>
  <c r="U21" i="254"/>
  <c r="V21" i="254"/>
  <c r="O36" i="254"/>
  <c r="P36" i="254"/>
  <c r="C36" i="254"/>
  <c r="B36" i="254"/>
  <c r="Y31" i="254"/>
  <c r="O35" i="254"/>
  <c r="P35" i="254"/>
  <c r="C35" i="254"/>
  <c r="BB30" i="254"/>
  <c r="B35" i="254"/>
  <c r="M34" i="254"/>
  <c r="K34" i="254"/>
  <c r="K33" i="254"/>
  <c r="J34" i="254"/>
  <c r="J33" i="254"/>
  <c r="I34" i="254"/>
  <c r="I33" i="254"/>
  <c r="E34" i="254"/>
  <c r="E33" i="254"/>
  <c r="B34" i="254"/>
  <c r="AN29" i="254"/>
  <c r="B33" i="254"/>
  <c r="C32" i="254"/>
  <c r="B32" i="254"/>
  <c r="B31" i="254"/>
  <c r="U15" i="254"/>
  <c r="C18" i="254"/>
  <c r="AO13" i="254"/>
  <c r="B18" i="254"/>
  <c r="J18" i="254"/>
  <c r="K18" i="254"/>
  <c r="U14" i="254"/>
  <c r="V14" i="254"/>
  <c r="R14" i="254"/>
  <c r="S14" i="254"/>
  <c r="C17" i="254"/>
  <c r="AO12" i="254"/>
  <c r="B17" i="254"/>
  <c r="U13" i="254"/>
  <c r="V13" i="254"/>
  <c r="R13" i="254"/>
  <c r="S13" i="254"/>
  <c r="C16" i="254"/>
  <c r="Z11" i="254"/>
  <c r="B16" i="254"/>
  <c r="J16" i="254"/>
  <c r="U12" i="254"/>
  <c r="V12" i="254"/>
  <c r="R12" i="254"/>
  <c r="S12" i="254"/>
  <c r="C15" i="254"/>
  <c r="BB10" i="254"/>
  <c r="B15" i="254"/>
  <c r="J15" i="254"/>
  <c r="K15" i="254"/>
  <c r="BA10" i="254"/>
  <c r="U11" i="254"/>
  <c r="V11" i="254"/>
  <c r="R11" i="254"/>
  <c r="S11" i="254"/>
  <c r="C14" i="254"/>
  <c r="AO9" i="254"/>
  <c r="B14" i="254"/>
  <c r="J14" i="254"/>
  <c r="K14" i="254"/>
  <c r="U10" i="254"/>
  <c r="V10" i="254"/>
  <c r="R10" i="254"/>
  <c r="S10" i="254"/>
  <c r="C13" i="254"/>
  <c r="B13" i="254"/>
  <c r="AN8" i="254"/>
  <c r="U9" i="254"/>
  <c r="V9" i="254"/>
  <c r="R9" i="254"/>
  <c r="S9" i="254"/>
  <c r="C12" i="254"/>
  <c r="Z7" i="254"/>
  <c r="B12" i="254"/>
  <c r="U8" i="254"/>
  <c r="V8" i="254"/>
  <c r="R8" i="254"/>
  <c r="S8" i="254"/>
  <c r="B11" i="254"/>
  <c r="Y10" i="254"/>
  <c r="U7" i="254"/>
  <c r="V7" i="254"/>
  <c r="R7" i="254"/>
  <c r="S7" i="254"/>
  <c r="B10" i="254"/>
  <c r="BA5" i="254"/>
  <c r="U6" i="254"/>
  <c r="V6" i="254"/>
  <c r="R6" i="254"/>
  <c r="S6" i="254"/>
  <c r="U5" i="254"/>
  <c r="V5" i="254"/>
  <c r="R5" i="254"/>
  <c r="S5" i="254"/>
  <c r="K2" i="254"/>
  <c r="BM1" i="254"/>
  <c r="BL1" i="254"/>
  <c r="BK1" i="254"/>
  <c r="BJ1" i="254"/>
  <c r="BI1" i="254"/>
  <c r="BH1" i="254"/>
  <c r="BG1" i="254"/>
  <c r="BF1" i="254"/>
  <c r="BE1" i="254"/>
  <c r="BD1" i="254"/>
  <c r="BC1" i="254"/>
  <c r="AW1" i="254"/>
  <c r="AV1" i="254"/>
  <c r="AU1" i="254"/>
  <c r="AT1" i="254"/>
  <c r="AS1" i="254"/>
  <c r="AR1" i="254"/>
  <c r="AQ1" i="254"/>
  <c r="AP1" i="254"/>
  <c r="AJ1" i="254"/>
  <c r="AI1" i="254"/>
  <c r="AH1" i="254"/>
  <c r="AG1" i="254"/>
  <c r="AF1" i="254"/>
  <c r="AE1" i="254"/>
  <c r="AD1" i="254"/>
  <c r="AC1" i="254"/>
  <c r="AB1" i="254"/>
  <c r="AA1" i="254"/>
  <c r="Q711" i="253"/>
  <c r="G711" i="253"/>
  <c r="U28" i="253"/>
  <c r="V28" i="253"/>
  <c r="U27" i="253"/>
  <c r="V27" i="253"/>
  <c r="U26" i="253"/>
  <c r="V26" i="253"/>
  <c r="U25" i="253"/>
  <c r="V25" i="253"/>
  <c r="U24" i="253"/>
  <c r="V24" i="253"/>
  <c r="U23" i="253"/>
  <c r="V23" i="253"/>
  <c r="U22" i="253"/>
  <c r="V22" i="253"/>
  <c r="U21" i="253"/>
  <c r="V21" i="253"/>
  <c r="O36" i="253"/>
  <c r="P36" i="253"/>
  <c r="C36" i="253"/>
  <c r="B36" i="253"/>
  <c r="O35" i="253"/>
  <c r="P35" i="253"/>
  <c r="C35" i="253"/>
  <c r="BB30" i="253"/>
  <c r="B35" i="253"/>
  <c r="M34" i="253"/>
  <c r="O34" i="253"/>
  <c r="P34" i="253"/>
  <c r="K34" i="253"/>
  <c r="K33" i="253"/>
  <c r="J34" i="253"/>
  <c r="J33" i="253"/>
  <c r="I34" i="253"/>
  <c r="I33" i="253"/>
  <c r="E34" i="253"/>
  <c r="E33" i="253"/>
  <c r="B34" i="253"/>
  <c r="AN29" i="253"/>
  <c r="B33" i="253"/>
  <c r="C32" i="253"/>
  <c r="B32" i="253"/>
  <c r="B31" i="253"/>
  <c r="Y26" i="253"/>
  <c r="U15" i="253"/>
  <c r="V15" i="253"/>
  <c r="C18" i="253"/>
  <c r="AO13" i="253"/>
  <c r="B18" i="253"/>
  <c r="U14" i="253"/>
  <c r="V14" i="253"/>
  <c r="R14" i="253"/>
  <c r="S14" i="253"/>
  <c r="C17" i="253"/>
  <c r="Z12" i="253"/>
  <c r="B17" i="253"/>
  <c r="U13" i="253"/>
  <c r="V13" i="253"/>
  <c r="R13" i="253"/>
  <c r="S13" i="253"/>
  <c r="C16" i="253"/>
  <c r="BB11" i="253"/>
  <c r="B16" i="253"/>
  <c r="U12" i="253"/>
  <c r="V12" i="253"/>
  <c r="R12" i="253"/>
  <c r="S12" i="253"/>
  <c r="C15" i="253"/>
  <c r="AO10" i="253"/>
  <c r="B15" i="253"/>
  <c r="U11" i="253"/>
  <c r="V11" i="253"/>
  <c r="R11" i="253"/>
  <c r="S11" i="253"/>
  <c r="C14" i="253"/>
  <c r="AO9" i="253"/>
  <c r="B14" i="253"/>
  <c r="J14" i="253"/>
  <c r="K14" i="253"/>
  <c r="U10" i="253"/>
  <c r="V10" i="253"/>
  <c r="R10" i="253"/>
  <c r="S10" i="253"/>
  <c r="C13" i="253"/>
  <c r="AO8" i="253"/>
  <c r="B13" i="253"/>
  <c r="J13" i="253"/>
  <c r="K13" i="253"/>
  <c r="BA8" i="253"/>
  <c r="U9" i="253"/>
  <c r="V9" i="253"/>
  <c r="R9" i="253"/>
  <c r="S9" i="253"/>
  <c r="C12" i="253"/>
  <c r="AO7" i="253"/>
  <c r="B12" i="253"/>
  <c r="Y7" i="253"/>
  <c r="U8" i="253"/>
  <c r="V8" i="253"/>
  <c r="R8" i="253"/>
  <c r="S8" i="253"/>
  <c r="B11" i="253"/>
  <c r="Y6" i="253"/>
  <c r="U7" i="253"/>
  <c r="V7" i="253"/>
  <c r="R7" i="253"/>
  <c r="S7" i="253"/>
  <c r="B10" i="253"/>
  <c r="U6" i="253"/>
  <c r="V6" i="253"/>
  <c r="R6" i="253"/>
  <c r="S6" i="253"/>
  <c r="U5" i="253"/>
  <c r="V5" i="253"/>
  <c r="R5" i="253"/>
  <c r="S5" i="253"/>
  <c r="K2" i="253"/>
  <c r="BM1" i="253"/>
  <c r="BL1" i="253"/>
  <c r="BK1" i="253"/>
  <c r="BJ1" i="253"/>
  <c r="BI1" i="253"/>
  <c r="BH1" i="253"/>
  <c r="BG1" i="253"/>
  <c r="BF1" i="253"/>
  <c r="BE1" i="253"/>
  <c r="BD1" i="253"/>
  <c r="BC1" i="253"/>
  <c r="AW1" i="253"/>
  <c r="AV1" i="253"/>
  <c r="AU1" i="253"/>
  <c r="AT1" i="253"/>
  <c r="AS1" i="253"/>
  <c r="AR1" i="253"/>
  <c r="AQ1" i="253"/>
  <c r="AP1" i="253"/>
  <c r="AJ1" i="253"/>
  <c r="AI1" i="253"/>
  <c r="AH1" i="253"/>
  <c r="AG1" i="253"/>
  <c r="AF1" i="253"/>
  <c r="AE1" i="253"/>
  <c r="AD1" i="253"/>
  <c r="AC1" i="253"/>
  <c r="AB1" i="253"/>
  <c r="AA1" i="253"/>
  <c r="Q711" i="252"/>
  <c r="G711" i="252"/>
  <c r="U28" i="252"/>
  <c r="V28" i="252"/>
  <c r="U27" i="252"/>
  <c r="V27" i="252"/>
  <c r="U26" i="252"/>
  <c r="V26" i="252"/>
  <c r="U25" i="252"/>
  <c r="V25" i="252"/>
  <c r="U24" i="252"/>
  <c r="V24" i="252"/>
  <c r="U23" i="252"/>
  <c r="V23" i="252"/>
  <c r="U22" i="252"/>
  <c r="V22" i="252"/>
  <c r="U21" i="252"/>
  <c r="V21" i="252"/>
  <c r="O36" i="252"/>
  <c r="P36" i="252"/>
  <c r="C36" i="252"/>
  <c r="B36" i="252"/>
  <c r="BA31" i="252"/>
  <c r="O35" i="252"/>
  <c r="P35" i="252"/>
  <c r="C35" i="252"/>
  <c r="B35" i="252"/>
  <c r="M34" i="252"/>
  <c r="M33" i="252"/>
  <c r="O33" i="252"/>
  <c r="P33" i="252"/>
  <c r="K34" i="252"/>
  <c r="K33" i="252"/>
  <c r="J34" i="252"/>
  <c r="J33" i="252"/>
  <c r="I34" i="252"/>
  <c r="I33" i="252"/>
  <c r="E34" i="252"/>
  <c r="E33" i="252"/>
  <c r="B34" i="252"/>
  <c r="B33" i="252"/>
  <c r="BA28" i="252"/>
  <c r="C32" i="252"/>
  <c r="B32" i="252"/>
  <c r="B31" i="252"/>
  <c r="U15" i="252"/>
  <c r="V15" i="252"/>
  <c r="C18" i="252"/>
  <c r="AO13" i="252"/>
  <c r="B18" i="252"/>
  <c r="J18" i="252"/>
  <c r="U14" i="252"/>
  <c r="V14" i="252"/>
  <c r="R14" i="252"/>
  <c r="S14" i="252"/>
  <c r="C17" i="252"/>
  <c r="BB12" i="252"/>
  <c r="B17" i="252"/>
  <c r="J17" i="252"/>
  <c r="K17" i="252"/>
  <c r="U13" i="252"/>
  <c r="V13" i="252"/>
  <c r="R13" i="252"/>
  <c r="S13" i="252"/>
  <c r="C16" i="252"/>
  <c r="B16" i="252"/>
  <c r="J16" i="252"/>
  <c r="K16" i="252"/>
  <c r="BA11" i="252"/>
  <c r="U12" i="252"/>
  <c r="V12" i="252"/>
  <c r="R12" i="252"/>
  <c r="S12" i="252"/>
  <c r="C15" i="252"/>
  <c r="AO10" i="252"/>
  <c r="B15" i="252"/>
  <c r="U11" i="252"/>
  <c r="V11" i="252"/>
  <c r="R11" i="252"/>
  <c r="S11" i="252"/>
  <c r="C14" i="252"/>
  <c r="B14" i="252"/>
  <c r="U10" i="252"/>
  <c r="V10" i="252"/>
  <c r="R10" i="252"/>
  <c r="S10" i="252"/>
  <c r="C13" i="252"/>
  <c r="B13" i="252"/>
  <c r="J13" i="252"/>
  <c r="K13" i="252"/>
  <c r="U9" i="252"/>
  <c r="V9" i="252"/>
  <c r="R9" i="252"/>
  <c r="S9" i="252"/>
  <c r="C12" i="252"/>
  <c r="B12" i="252"/>
  <c r="AN7" i="252"/>
  <c r="U8" i="252"/>
  <c r="V8" i="252"/>
  <c r="R8" i="252"/>
  <c r="S8" i="252"/>
  <c r="B11" i="252"/>
  <c r="U7" i="252"/>
  <c r="V7" i="252"/>
  <c r="R7" i="252"/>
  <c r="S7" i="252"/>
  <c r="B10" i="252"/>
  <c r="Y5" i="252"/>
  <c r="U6" i="252"/>
  <c r="V6" i="252"/>
  <c r="R6" i="252"/>
  <c r="S6" i="252"/>
  <c r="U5" i="252"/>
  <c r="V5" i="252"/>
  <c r="R5" i="252"/>
  <c r="S5" i="252"/>
  <c r="Z7" i="252"/>
  <c r="K2" i="252"/>
  <c r="BM1" i="252"/>
  <c r="BL1" i="252"/>
  <c r="BK1" i="252"/>
  <c r="BJ1" i="252"/>
  <c r="BI1" i="252"/>
  <c r="BH1" i="252"/>
  <c r="BG1" i="252"/>
  <c r="BF1" i="252"/>
  <c r="BE1" i="252"/>
  <c r="BD1" i="252"/>
  <c r="BC1" i="252"/>
  <c r="AW1" i="252"/>
  <c r="AV1" i="252"/>
  <c r="AU1" i="252"/>
  <c r="AT1" i="252"/>
  <c r="AS1" i="252"/>
  <c r="AR1" i="252"/>
  <c r="AQ1" i="252"/>
  <c r="AP1" i="252"/>
  <c r="AJ1" i="252"/>
  <c r="AI1" i="252"/>
  <c r="AH1" i="252"/>
  <c r="AG1" i="252"/>
  <c r="AF1" i="252"/>
  <c r="AE1" i="252"/>
  <c r="AD1" i="252"/>
  <c r="AC1" i="252"/>
  <c r="AB1" i="252"/>
  <c r="AA1" i="252"/>
  <c r="Q711" i="251"/>
  <c r="G711" i="251"/>
  <c r="U28" i="251"/>
  <c r="V28" i="251"/>
  <c r="U27" i="251"/>
  <c r="V27" i="251"/>
  <c r="U26" i="251"/>
  <c r="V26" i="251"/>
  <c r="U25" i="251"/>
  <c r="V25" i="251"/>
  <c r="U24" i="251"/>
  <c r="V24" i="251"/>
  <c r="U23" i="251"/>
  <c r="V23" i="251"/>
  <c r="U22" i="251"/>
  <c r="V22" i="251"/>
  <c r="U21" i="251"/>
  <c r="V21" i="251"/>
  <c r="O36" i="251"/>
  <c r="P36" i="251"/>
  <c r="C36" i="251"/>
  <c r="B36" i="251"/>
  <c r="O35" i="251"/>
  <c r="P35" i="251"/>
  <c r="C35" i="251"/>
  <c r="Z30" i="251"/>
  <c r="B35" i="251"/>
  <c r="AN30" i="251"/>
  <c r="M34" i="251"/>
  <c r="M33" i="251"/>
  <c r="O33" i="251"/>
  <c r="P33" i="251"/>
  <c r="K34" i="251"/>
  <c r="K33" i="251"/>
  <c r="J34" i="251"/>
  <c r="J33" i="251"/>
  <c r="I34" i="251"/>
  <c r="I33" i="251"/>
  <c r="E34" i="251"/>
  <c r="B34" i="251"/>
  <c r="AN29" i="251"/>
  <c r="E33" i="251"/>
  <c r="B33" i="251"/>
  <c r="Y28" i="251"/>
  <c r="C32" i="251"/>
  <c r="B32" i="251"/>
  <c r="B31" i="251"/>
  <c r="BA26" i="251"/>
  <c r="U15" i="251"/>
  <c r="V15" i="251"/>
  <c r="C18" i="251"/>
  <c r="AO13" i="251"/>
  <c r="B18" i="251"/>
  <c r="Y13" i="251"/>
  <c r="U14" i="251"/>
  <c r="V14" i="251"/>
  <c r="R14" i="251"/>
  <c r="S14" i="251"/>
  <c r="C17" i="251"/>
  <c r="B17" i="251"/>
  <c r="BA12" i="251"/>
  <c r="U13" i="251"/>
  <c r="V13" i="251"/>
  <c r="R13" i="251"/>
  <c r="S13" i="251"/>
  <c r="C16" i="251"/>
  <c r="B16" i="251"/>
  <c r="U12" i="251"/>
  <c r="V12" i="251"/>
  <c r="R12" i="251"/>
  <c r="S12" i="251"/>
  <c r="C15" i="251"/>
  <c r="Z10" i="251"/>
  <c r="B15" i="251"/>
  <c r="U11" i="251"/>
  <c r="V11" i="251"/>
  <c r="R11" i="251"/>
  <c r="S11" i="251"/>
  <c r="C14" i="251"/>
  <c r="AO9" i="251"/>
  <c r="B14" i="251"/>
  <c r="J14" i="251"/>
  <c r="K14" i="251"/>
  <c r="U10" i="251"/>
  <c r="V10" i="251"/>
  <c r="R10" i="251"/>
  <c r="S10" i="251"/>
  <c r="C13" i="251"/>
  <c r="B13" i="251"/>
  <c r="J13" i="251"/>
  <c r="K13" i="251"/>
  <c r="BA8" i="251"/>
  <c r="U9" i="251"/>
  <c r="V9" i="251"/>
  <c r="R9" i="251"/>
  <c r="S9" i="251"/>
  <c r="C12" i="251"/>
  <c r="AO7" i="251"/>
  <c r="B12" i="251"/>
  <c r="BA7" i="251"/>
  <c r="U8" i="251"/>
  <c r="V8" i="251"/>
  <c r="R8" i="251"/>
  <c r="S8" i="251"/>
  <c r="B11" i="251"/>
  <c r="U7" i="251"/>
  <c r="V7" i="251"/>
  <c r="R7" i="251"/>
  <c r="S7" i="251"/>
  <c r="B10" i="251"/>
  <c r="AN5" i="251"/>
  <c r="U6" i="251"/>
  <c r="V6" i="251"/>
  <c r="R6" i="251"/>
  <c r="S6" i="251"/>
  <c r="U5" i="251"/>
  <c r="V5" i="251"/>
  <c r="R5" i="251"/>
  <c r="S5" i="251"/>
  <c r="K2" i="251"/>
  <c r="BM1" i="251"/>
  <c r="BL1" i="251"/>
  <c r="BK1" i="251"/>
  <c r="BJ1" i="251"/>
  <c r="BI1" i="251"/>
  <c r="BH1" i="251"/>
  <c r="BG1" i="251"/>
  <c r="BF1" i="251"/>
  <c r="BE1" i="251"/>
  <c r="BD1" i="251"/>
  <c r="BC1" i="251"/>
  <c r="AW1" i="251"/>
  <c r="AV1" i="251"/>
  <c r="AU1" i="251"/>
  <c r="AT1" i="251"/>
  <c r="AS1" i="251"/>
  <c r="AR1" i="251"/>
  <c r="AQ1" i="251"/>
  <c r="AP1" i="251"/>
  <c r="AJ1" i="251"/>
  <c r="AI1" i="251"/>
  <c r="AH1" i="251"/>
  <c r="AG1" i="251"/>
  <c r="AF1" i="251"/>
  <c r="AE1" i="251"/>
  <c r="AD1" i="251"/>
  <c r="AC1" i="251"/>
  <c r="AB1" i="251"/>
  <c r="AA1" i="251"/>
  <c r="Q711" i="250"/>
  <c r="G711" i="250"/>
  <c r="U28" i="250"/>
  <c r="V28" i="250"/>
  <c r="U27" i="250"/>
  <c r="V27" i="250"/>
  <c r="U26" i="250"/>
  <c r="V26" i="250"/>
  <c r="U25" i="250"/>
  <c r="V25" i="250"/>
  <c r="U24" i="250"/>
  <c r="V24" i="250"/>
  <c r="U23" i="250"/>
  <c r="V23" i="250"/>
  <c r="U22" i="250"/>
  <c r="V22" i="250"/>
  <c r="U21" i="250"/>
  <c r="V21" i="250"/>
  <c r="O36" i="250"/>
  <c r="P36" i="250"/>
  <c r="C36" i="250"/>
  <c r="B36" i="250"/>
  <c r="BA31" i="250"/>
  <c r="O35" i="250"/>
  <c r="P35" i="250"/>
  <c r="C35" i="250"/>
  <c r="BB30" i="250"/>
  <c r="B35" i="250"/>
  <c r="M34" i="250"/>
  <c r="K34" i="250"/>
  <c r="K33" i="250"/>
  <c r="J34" i="250"/>
  <c r="J33" i="250"/>
  <c r="I34" i="250"/>
  <c r="E34" i="250"/>
  <c r="B34" i="250"/>
  <c r="BA29" i="250"/>
  <c r="I33" i="250"/>
  <c r="E33" i="250"/>
  <c r="B33" i="250"/>
  <c r="C32" i="250"/>
  <c r="B32" i="250"/>
  <c r="P31" i="250"/>
  <c r="B31" i="250"/>
  <c r="AN26" i="250"/>
  <c r="U15" i="250"/>
  <c r="C18" i="250"/>
  <c r="Z13" i="250"/>
  <c r="B18" i="250"/>
  <c r="BA13" i="250"/>
  <c r="U14" i="250"/>
  <c r="V14" i="250"/>
  <c r="R14" i="250"/>
  <c r="S14" i="250"/>
  <c r="C17" i="250"/>
  <c r="Z12" i="250"/>
  <c r="B17" i="250"/>
  <c r="BA12" i="250"/>
  <c r="U13" i="250"/>
  <c r="V13" i="250"/>
  <c r="R13" i="250"/>
  <c r="S13" i="250"/>
  <c r="C16" i="250"/>
  <c r="Z11" i="250"/>
  <c r="B16" i="250"/>
  <c r="AN11" i="250"/>
  <c r="U12" i="250"/>
  <c r="V12" i="250"/>
  <c r="R12" i="250"/>
  <c r="S12" i="250"/>
  <c r="C15" i="250"/>
  <c r="AO10" i="250"/>
  <c r="B15" i="250"/>
  <c r="U11" i="250"/>
  <c r="V11" i="250"/>
  <c r="R11" i="250"/>
  <c r="S11" i="250"/>
  <c r="C14" i="250"/>
  <c r="BB9" i="250"/>
  <c r="B14" i="250"/>
  <c r="U10" i="250"/>
  <c r="V10" i="250"/>
  <c r="R10" i="250"/>
  <c r="S10" i="250"/>
  <c r="C13" i="250"/>
  <c r="B13" i="250"/>
  <c r="J13" i="250"/>
  <c r="K13" i="250"/>
  <c r="U9" i="250"/>
  <c r="V9" i="250"/>
  <c r="R9" i="250"/>
  <c r="S9" i="250"/>
  <c r="C12" i="250"/>
  <c r="Z7" i="250"/>
  <c r="B12" i="250"/>
  <c r="AN7" i="250"/>
  <c r="U8" i="250"/>
  <c r="V8" i="250"/>
  <c r="R8" i="250"/>
  <c r="S8" i="250"/>
  <c r="B11" i="250"/>
  <c r="Y6" i="250"/>
  <c r="U7" i="250"/>
  <c r="V7" i="250"/>
  <c r="R7" i="250"/>
  <c r="S7" i="250"/>
  <c r="B10" i="250"/>
  <c r="AN5" i="250"/>
  <c r="U6" i="250"/>
  <c r="V6" i="250"/>
  <c r="R6" i="250"/>
  <c r="S6" i="250"/>
  <c r="U5" i="250"/>
  <c r="V5" i="250"/>
  <c r="R5" i="250"/>
  <c r="S5" i="250"/>
  <c r="K2" i="250"/>
  <c r="BM1" i="250"/>
  <c r="BL1" i="250"/>
  <c r="BK1" i="250"/>
  <c r="BJ1" i="250"/>
  <c r="BI1" i="250"/>
  <c r="BH1" i="250"/>
  <c r="BG1" i="250"/>
  <c r="BF1" i="250"/>
  <c r="BE1" i="250"/>
  <c r="BD1" i="250"/>
  <c r="BC1" i="250"/>
  <c r="AW1" i="250"/>
  <c r="AV1" i="250"/>
  <c r="AU1" i="250"/>
  <c r="AT1" i="250"/>
  <c r="AS1" i="250"/>
  <c r="AR1" i="250"/>
  <c r="AQ1" i="250"/>
  <c r="AP1" i="250"/>
  <c r="AJ1" i="250"/>
  <c r="AI1" i="250"/>
  <c r="AH1" i="250"/>
  <c r="AG1" i="250"/>
  <c r="AF1" i="250"/>
  <c r="AE1" i="250"/>
  <c r="AD1" i="250"/>
  <c r="AC1" i="250"/>
  <c r="AB1" i="250"/>
  <c r="AA1" i="250"/>
  <c r="Q711" i="249"/>
  <c r="U28" i="249"/>
  <c r="V28" i="249"/>
  <c r="U27" i="249"/>
  <c r="V27" i="249"/>
  <c r="U26" i="249"/>
  <c r="V26" i="249"/>
  <c r="U25" i="249"/>
  <c r="V25" i="249"/>
  <c r="U24" i="249"/>
  <c r="V24" i="249"/>
  <c r="U23" i="249"/>
  <c r="V23" i="249"/>
  <c r="U22" i="249"/>
  <c r="V22" i="249"/>
  <c r="U21" i="249"/>
  <c r="V21" i="249"/>
  <c r="O36" i="249"/>
  <c r="P36" i="249"/>
  <c r="C36" i="249"/>
  <c r="B36" i="249"/>
  <c r="O35" i="249"/>
  <c r="P35" i="249"/>
  <c r="C35" i="249"/>
  <c r="AO30" i="249"/>
  <c r="B35" i="249"/>
  <c r="AN30" i="249"/>
  <c r="M34" i="249"/>
  <c r="O34" i="249"/>
  <c r="P34" i="249"/>
  <c r="K34" i="249"/>
  <c r="K33" i="249"/>
  <c r="J34" i="249"/>
  <c r="J33" i="249"/>
  <c r="I34" i="249"/>
  <c r="I33" i="249"/>
  <c r="E34" i="249"/>
  <c r="E33" i="249"/>
  <c r="B34" i="249"/>
  <c r="B33" i="249"/>
  <c r="BA28" i="249"/>
  <c r="C32" i="249"/>
  <c r="B32" i="249"/>
  <c r="B31" i="249"/>
  <c r="AN26" i="249"/>
  <c r="U15" i="249"/>
  <c r="V15" i="249"/>
  <c r="C18" i="249"/>
  <c r="B18" i="249"/>
  <c r="J18" i="249"/>
  <c r="K18" i="249"/>
  <c r="U14" i="249"/>
  <c r="V14" i="249"/>
  <c r="R14" i="249"/>
  <c r="S14" i="249"/>
  <c r="C17" i="249"/>
  <c r="B17" i="249"/>
  <c r="U13" i="249"/>
  <c r="V13" i="249"/>
  <c r="R13" i="249"/>
  <c r="S13" i="249"/>
  <c r="C16" i="249"/>
  <c r="B16" i="249"/>
  <c r="BA11" i="249"/>
  <c r="U12" i="249"/>
  <c r="V12" i="249"/>
  <c r="R12" i="249"/>
  <c r="S12" i="249"/>
  <c r="C15" i="249"/>
  <c r="B15" i="249"/>
  <c r="J15" i="249"/>
  <c r="K15" i="249"/>
  <c r="U11" i="249"/>
  <c r="V11" i="249"/>
  <c r="R11" i="249"/>
  <c r="S11" i="249"/>
  <c r="C14" i="249"/>
  <c r="B14" i="249"/>
  <c r="BA9" i="249"/>
  <c r="U10" i="249"/>
  <c r="V10" i="249"/>
  <c r="R10" i="249"/>
  <c r="S10" i="249"/>
  <c r="C13" i="249"/>
  <c r="B13" i="249"/>
  <c r="U9" i="249"/>
  <c r="V9" i="249"/>
  <c r="R9" i="249"/>
  <c r="S9" i="249"/>
  <c r="C12" i="249"/>
  <c r="B12" i="249"/>
  <c r="Y7" i="249"/>
  <c r="U8" i="249"/>
  <c r="V8" i="249"/>
  <c r="R8" i="249"/>
  <c r="S8" i="249"/>
  <c r="B11" i="249"/>
  <c r="BA6" i="249"/>
  <c r="U7" i="249"/>
  <c r="V7" i="249"/>
  <c r="R7" i="249"/>
  <c r="S7" i="249"/>
  <c r="B10" i="249"/>
  <c r="BA5" i="249"/>
  <c r="U6" i="249"/>
  <c r="V6" i="249"/>
  <c r="R6" i="249"/>
  <c r="S6" i="249"/>
  <c r="U5" i="249"/>
  <c r="V5" i="249"/>
  <c r="R5" i="249"/>
  <c r="K2" i="249"/>
  <c r="BM1" i="249"/>
  <c r="BL1" i="249"/>
  <c r="BK1" i="249"/>
  <c r="BJ1" i="249"/>
  <c r="BI1" i="249"/>
  <c r="BH1" i="249"/>
  <c r="BG1" i="249"/>
  <c r="BF1" i="249"/>
  <c r="BE1" i="249"/>
  <c r="BD1" i="249"/>
  <c r="BC1" i="249"/>
  <c r="AW1" i="249"/>
  <c r="AV1" i="249"/>
  <c r="AU1" i="249"/>
  <c r="AT1" i="249"/>
  <c r="AS1" i="249"/>
  <c r="AR1" i="249"/>
  <c r="AQ1" i="249"/>
  <c r="AP1" i="249"/>
  <c r="AJ1" i="249"/>
  <c r="AI1" i="249"/>
  <c r="AH1" i="249"/>
  <c r="AG1" i="249"/>
  <c r="AF1" i="249"/>
  <c r="AE1" i="249"/>
  <c r="AD1" i="249"/>
  <c r="AC1" i="249"/>
  <c r="AB1" i="249"/>
  <c r="AA1" i="249"/>
  <c r="Q711" i="248"/>
  <c r="G711" i="248"/>
  <c r="U28" i="248"/>
  <c r="V28" i="248"/>
  <c r="U27" i="248"/>
  <c r="V27" i="248"/>
  <c r="U26" i="248"/>
  <c r="V26" i="248"/>
  <c r="U25" i="248"/>
  <c r="V25" i="248"/>
  <c r="U24" i="248"/>
  <c r="V24" i="248"/>
  <c r="U23" i="248"/>
  <c r="V23" i="248"/>
  <c r="U22" i="248"/>
  <c r="V22" i="248"/>
  <c r="U21" i="248"/>
  <c r="V21" i="248"/>
  <c r="O36" i="248"/>
  <c r="P36" i="248"/>
  <c r="C36" i="248"/>
  <c r="B36" i="248"/>
  <c r="O35" i="248"/>
  <c r="P35" i="248"/>
  <c r="C35" i="248"/>
  <c r="BB30" i="248"/>
  <c r="B35" i="248"/>
  <c r="BA30" i="248"/>
  <c r="M34" i="248"/>
  <c r="O34" i="248"/>
  <c r="P34" i="248"/>
  <c r="K34" i="248"/>
  <c r="K33" i="248"/>
  <c r="J34" i="248"/>
  <c r="J33" i="248"/>
  <c r="I34" i="248"/>
  <c r="I33" i="248"/>
  <c r="E34" i="248"/>
  <c r="E33" i="248"/>
  <c r="B34" i="248"/>
  <c r="AN29" i="248"/>
  <c r="B33" i="248"/>
  <c r="AN28" i="248"/>
  <c r="C32" i="248"/>
  <c r="B32" i="248"/>
  <c r="B31" i="248"/>
  <c r="AN26" i="248"/>
  <c r="U15" i="248"/>
  <c r="V15" i="248"/>
  <c r="C18" i="248"/>
  <c r="B18" i="248"/>
  <c r="J18" i="248"/>
  <c r="U14" i="248"/>
  <c r="V14" i="248"/>
  <c r="R14" i="248"/>
  <c r="S14" i="248"/>
  <c r="C17" i="248"/>
  <c r="Z12" i="248"/>
  <c r="B17" i="248"/>
  <c r="J17" i="248"/>
  <c r="K17" i="248"/>
  <c r="U13" i="248"/>
  <c r="V13" i="248"/>
  <c r="R13" i="248"/>
  <c r="S13" i="248"/>
  <c r="C16" i="248"/>
  <c r="AO11" i="248"/>
  <c r="B16" i="248"/>
  <c r="J16" i="248"/>
  <c r="K16" i="248"/>
  <c r="U12" i="248"/>
  <c r="V12" i="248"/>
  <c r="R12" i="248"/>
  <c r="S12" i="248"/>
  <c r="C15" i="248"/>
  <c r="B15" i="248"/>
  <c r="J15" i="248"/>
  <c r="K15" i="248"/>
  <c r="BA10" i="248"/>
  <c r="U11" i="248"/>
  <c r="V11" i="248"/>
  <c r="R11" i="248"/>
  <c r="S11" i="248"/>
  <c r="C14" i="248"/>
  <c r="AO9" i="248"/>
  <c r="B14" i="248"/>
  <c r="U10" i="248"/>
  <c r="V10" i="248"/>
  <c r="R10" i="248"/>
  <c r="S10" i="248"/>
  <c r="C13" i="248"/>
  <c r="BB8" i="248"/>
  <c r="B13" i="248"/>
  <c r="U9" i="248"/>
  <c r="V9" i="248"/>
  <c r="R9" i="248"/>
  <c r="S9" i="248"/>
  <c r="C12" i="248"/>
  <c r="B12" i="248"/>
  <c r="Y7" i="248"/>
  <c r="U8" i="248"/>
  <c r="V8" i="248"/>
  <c r="R8" i="248"/>
  <c r="S8" i="248"/>
  <c r="B11" i="248"/>
  <c r="U7" i="248"/>
  <c r="V7" i="248"/>
  <c r="R7" i="248"/>
  <c r="S7" i="248"/>
  <c r="B10" i="248"/>
  <c r="BA5" i="248"/>
  <c r="U6" i="248"/>
  <c r="V6" i="248"/>
  <c r="R6" i="248"/>
  <c r="S6" i="248"/>
  <c r="U5" i="248"/>
  <c r="V5" i="248"/>
  <c r="R5" i="248"/>
  <c r="S5" i="248"/>
  <c r="K2" i="248"/>
  <c r="BM1" i="248"/>
  <c r="BL1" i="248"/>
  <c r="BK1" i="248"/>
  <c r="BJ1" i="248"/>
  <c r="BI1" i="248"/>
  <c r="BH1" i="248"/>
  <c r="BG1" i="248"/>
  <c r="BF1" i="248"/>
  <c r="BE1" i="248"/>
  <c r="BD1" i="248"/>
  <c r="BC1" i="248"/>
  <c r="AW1" i="248"/>
  <c r="AV1" i="248"/>
  <c r="AU1" i="248"/>
  <c r="AT1" i="248"/>
  <c r="AS1" i="248"/>
  <c r="AR1" i="248"/>
  <c r="AQ1" i="248"/>
  <c r="AP1" i="248"/>
  <c r="AJ1" i="248"/>
  <c r="AI1" i="248"/>
  <c r="AH1" i="248"/>
  <c r="AG1" i="248"/>
  <c r="AF1" i="248"/>
  <c r="AE1" i="248"/>
  <c r="AD1" i="248"/>
  <c r="AC1" i="248"/>
  <c r="AB1" i="248"/>
  <c r="AA1" i="248"/>
  <c r="Q711" i="247"/>
  <c r="G711" i="247"/>
  <c r="U28" i="247"/>
  <c r="V28" i="247"/>
  <c r="U27" i="247"/>
  <c r="V27" i="247"/>
  <c r="U26" i="247"/>
  <c r="V26" i="247"/>
  <c r="U25" i="247"/>
  <c r="V25" i="247"/>
  <c r="U24" i="247"/>
  <c r="V24" i="247"/>
  <c r="U23" i="247"/>
  <c r="V23" i="247"/>
  <c r="U22" i="247"/>
  <c r="V22" i="247"/>
  <c r="U21" i="247"/>
  <c r="V21" i="247"/>
  <c r="O36" i="247"/>
  <c r="P36" i="247"/>
  <c r="E34" i="247"/>
  <c r="E33" i="247"/>
  <c r="C36" i="247"/>
  <c r="BB31" i="247"/>
  <c r="B36" i="247"/>
  <c r="BA31" i="247"/>
  <c r="O35" i="247"/>
  <c r="P35" i="247"/>
  <c r="C35" i="247"/>
  <c r="BB30" i="247"/>
  <c r="B35" i="247"/>
  <c r="M34" i="247"/>
  <c r="K34" i="247"/>
  <c r="K33" i="247"/>
  <c r="J34" i="247"/>
  <c r="J33" i="247"/>
  <c r="I34" i="247"/>
  <c r="I33" i="247"/>
  <c r="B34" i="247"/>
  <c r="BA29" i="247"/>
  <c r="B33" i="247"/>
  <c r="BA28" i="247"/>
  <c r="C32" i="247"/>
  <c r="B32" i="247"/>
  <c r="B31" i="247"/>
  <c r="Y26" i="247"/>
  <c r="U15" i="247"/>
  <c r="C18" i="247"/>
  <c r="B18" i="247"/>
  <c r="J18" i="247"/>
  <c r="K18" i="247"/>
  <c r="Y13" i="247"/>
  <c r="U14" i="247"/>
  <c r="V14" i="247"/>
  <c r="R14" i="247"/>
  <c r="S14" i="247"/>
  <c r="C17" i="247"/>
  <c r="Z12" i="247"/>
  <c r="B17" i="247"/>
  <c r="J17" i="247"/>
  <c r="U13" i="247"/>
  <c r="V13" i="247"/>
  <c r="R13" i="247"/>
  <c r="S13" i="247"/>
  <c r="C16" i="247"/>
  <c r="B16" i="247"/>
  <c r="U12" i="247"/>
  <c r="V12" i="247"/>
  <c r="R12" i="247"/>
  <c r="S12" i="247"/>
  <c r="C15" i="247"/>
  <c r="AO10" i="247"/>
  <c r="B15" i="247"/>
  <c r="U11" i="247"/>
  <c r="V11" i="247"/>
  <c r="R11" i="247"/>
  <c r="S11" i="247"/>
  <c r="C14" i="247"/>
  <c r="B14" i="247"/>
  <c r="AN9" i="247"/>
  <c r="U10" i="247"/>
  <c r="V10" i="247"/>
  <c r="R10" i="247"/>
  <c r="S10" i="247"/>
  <c r="C13" i="247"/>
  <c r="B13" i="247"/>
  <c r="J13" i="247"/>
  <c r="K13" i="247"/>
  <c r="U9" i="247"/>
  <c r="V9" i="247"/>
  <c r="R9" i="247"/>
  <c r="S9" i="247"/>
  <c r="C12" i="247"/>
  <c r="B12" i="247"/>
  <c r="Y7" i="247"/>
  <c r="U8" i="247"/>
  <c r="V8" i="247"/>
  <c r="R8" i="247"/>
  <c r="S8" i="247"/>
  <c r="B11" i="247"/>
  <c r="BA6" i="247"/>
  <c r="U7" i="247"/>
  <c r="V7" i="247"/>
  <c r="R7" i="247"/>
  <c r="S7" i="247"/>
  <c r="B10" i="247"/>
  <c r="U6" i="247"/>
  <c r="V6" i="247"/>
  <c r="R6" i="247"/>
  <c r="S6" i="247"/>
  <c r="U5" i="247"/>
  <c r="V5" i="247"/>
  <c r="R5" i="247"/>
  <c r="S5" i="247"/>
  <c r="K2" i="247"/>
  <c r="BM1" i="247"/>
  <c r="BL1" i="247"/>
  <c r="BK1" i="247"/>
  <c r="BJ1" i="247"/>
  <c r="BI1" i="247"/>
  <c r="BH1" i="247"/>
  <c r="BG1" i="247"/>
  <c r="BF1" i="247"/>
  <c r="BE1" i="247"/>
  <c r="BD1" i="247"/>
  <c r="BC1" i="247"/>
  <c r="AW1" i="247"/>
  <c r="AV1" i="247"/>
  <c r="AU1" i="247"/>
  <c r="AT1" i="247"/>
  <c r="AS1" i="247"/>
  <c r="AR1" i="247"/>
  <c r="AQ1" i="247"/>
  <c r="AP1" i="247"/>
  <c r="AJ1" i="247"/>
  <c r="AI1" i="247"/>
  <c r="AH1" i="247"/>
  <c r="AG1" i="247"/>
  <c r="AF1" i="247"/>
  <c r="AE1" i="247"/>
  <c r="AD1" i="247"/>
  <c r="AC1" i="247"/>
  <c r="AB1" i="247"/>
  <c r="AA1" i="247"/>
  <c r="Q711" i="246"/>
  <c r="G711" i="246"/>
  <c r="U28" i="246"/>
  <c r="V28" i="246"/>
  <c r="U27" i="246"/>
  <c r="V27" i="246"/>
  <c r="U26" i="246"/>
  <c r="V26" i="246"/>
  <c r="U25" i="246"/>
  <c r="V25" i="246"/>
  <c r="U24" i="246"/>
  <c r="V24" i="246"/>
  <c r="U23" i="246"/>
  <c r="V23" i="246"/>
  <c r="U22" i="246"/>
  <c r="V22" i="246"/>
  <c r="U21" i="246"/>
  <c r="V21" i="246"/>
  <c r="O36" i="246"/>
  <c r="P36" i="246"/>
  <c r="C36" i="246"/>
  <c r="AO31" i="246"/>
  <c r="B36" i="246"/>
  <c r="BA31" i="246"/>
  <c r="O35" i="246"/>
  <c r="P35" i="246"/>
  <c r="C35" i="246"/>
  <c r="AO30" i="246"/>
  <c r="B35" i="246"/>
  <c r="M34" i="246"/>
  <c r="O34" i="246"/>
  <c r="P34" i="246"/>
  <c r="K34" i="246"/>
  <c r="K33" i="246"/>
  <c r="J34" i="246"/>
  <c r="J33" i="246"/>
  <c r="I34" i="246"/>
  <c r="I33" i="246"/>
  <c r="E34" i="246"/>
  <c r="E33" i="246"/>
  <c r="B34" i="246"/>
  <c r="Y29" i="246"/>
  <c r="B33" i="246"/>
  <c r="BA28" i="246"/>
  <c r="C32" i="246"/>
  <c r="B32" i="246"/>
  <c r="B31" i="246"/>
  <c r="U15" i="246"/>
  <c r="C18" i="246"/>
  <c r="B18" i="246"/>
  <c r="Y13" i="246"/>
  <c r="U14" i="246"/>
  <c r="V14" i="246"/>
  <c r="R14" i="246"/>
  <c r="S14" i="246"/>
  <c r="C17" i="246"/>
  <c r="BB12" i="246"/>
  <c r="B17" i="246"/>
  <c r="U13" i="246"/>
  <c r="V13" i="246"/>
  <c r="R13" i="246"/>
  <c r="S13" i="246"/>
  <c r="C16" i="246"/>
  <c r="B16" i="246"/>
  <c r="J16" i="246"/>
  <c r="U12" i="246"/>
  <c r="V12" i="246"/>
  <c r="R12" i="246"/>
  <c r="S12" i="246"/>
  <c r="C15" i="246"/>
  <c r="BB10" i="246"/>
  <c r="B15" i="246"/>
  <c r="J15" i="246"/>
  <c r="K15" i="246"/>
  <c r="U11" i="246"/>
  <c r="V11" i="246"/>
  <c r="R11" i="246"/>
  <c r="S11" i="246"/>
  <c r="C14" i="246"/>
  <c r="B14" i="246"/>
  <c r="J14" i="246"/>
  <c r="K14" i="246"/>
  <c r="U10" i="246"/>
  <c r="V10" i="246"/>
  <c r="R10" i="246"/>
  <c r="S10" i="246"/>
  <c r="C13" i="246"/>
  <c r="AO8" i="246"/>
  <c r="B13" i="246"/>
  <c r="AN8" i="246"/>
  <c r="U9" i="246"/>
  <c r="V9" i="246"/>
  <c r="R9" i="246"/>
  <c r="S9" i="246"/>
  <c r="C12" i="246"/>
  <c r="B12" i="246"/>
  <c r="U8" i="246"/>
  <c r="V8" i="246"/>
  <c r="R8" i="246"/>
  <c r="S8" i="246"/>
  <c r="B11" i="246"/>
  <c r="Y6" i="246"/>
  <c r="U7" i="246"/>
  <c r="V7" i="246"/>
  <c r="R7" i="246"/>
  <c r="S7" i="246"/>
  <c r="B10" i="246"/>
  <c r="U6" i="246"/>
  <c r="V6" i="246"/>
  <c r="R6" i="246"/>
  <c r="S6" i="246"/>
  <c r="U5" i="246"/>
  <c r="V5" i="246"/>
  <c r="R5" i="246"/>
  <c r="S5" i="246"/>
  <c r="K2" i="246"/>
  <c r="BM1" i="246"/>
  <c r="BL1" i="246"/>
  <c r="BK1" i="246"/>
  <c r="BJ1" i="246"/>
  <c r="BI1" i="246"/>
  <c r="BH1" i="246"/>
  <c r="BG1" i="246"/>
  <c r="BF1" i="246"/>
  <c r="BE1" i="246"/>
  <c r="BD1" i="246"/>
  <c r="BC1" i="246"/>
  <c r="AW1" i="246"/>
  <c r="AV1" i="246"/>
  <c r="AU1" i="246"/>
  <c r="AT1" i="246"/>
  <c r="AS1" i="246"/>
  <c r="AR1" i="246"/>
  <c r="AQ1" i="246"/>
  <c r="AP1" i="246"/>
  <c r="AJ1" i="246"/>
  <c r="AI1" i="246"/>
  <c r="AH1" i="246"/>
  <c r="AG1" i="246"/>
  <c r="AF1" i="246"/>
  <c r="AE1" i="246"/>
  <c r="AD1" i="246"/>
  <c r="AC1" i="246"/>
  <c r="AB1" i="246"/>
  <c r="AA1" i="246"/>
  <c r="Q711" i="245"/>
  <c r="G711" i="245"/>
  <c r="U28" i="245"/>
  <c r="V28" i="245"/>
  <c r="U27" i="245"/>
  <c r="V27" i="245"/>
  <c r="U26" i="245"/>
  <c r="V26" i="245"/>
  <c r="U25" i="245"/>
  <c r="V25" i="245"/>
  <c r="U24" i="245"/>
  <c r="V24" i="245"/>
  <c r="U23" i="245"/>
  <c r="V23" i="245"/>
  <c r="U22" i="245"/>
  <c r="V22" i="245"/>
  <c r="U21" i="245"/>
  <c r="V21" i="245"/>
  <c r="O36" i="245"/>
  <c r="P36" i="245"/>
  <c r="C36" i="245"/>
  <c r="BB31" i="245"/>
  <c r="B36" i="245"/>
  <c r="Y31" i="245"/>
  <c r="O35" i="245"/>
  <c r="P35" i="245"/>
  <c r="C35" i="245"/>
  <c r="BB30" i="245"/>
  <c r="B35" i="245"/>
  <c r="M34" i="245"/>
  <c r="K34" i="245"/>
  <c r="K33" i="245"/>
  <c r="J34" i="245"/>
  <c r="J33" i="245"/>
  <c r="I34" i="245"/>
  <c r="I33" i="245"/>
  <c r="E34" i="245"/>
  <c r="E33" i="245"/>
  <c r="B34" i="245"/>
  <c r="AN29" i="245"/>
  <c r="B33" i="245"/>
  <c r="BA28" i="245"/>
  <c r="C32" i="245"/>
  <c r="B32" i="245"/>
  <c r="B31" i="245"/>
  <c r="Y26" i="245"/>
  <c r="U15" i="245"/>
  <c r="V15" i="245"/>
  <c r="C18" i="245"/>
  <c r="AO13" i="245"/>
  <c r="B18" i="245"/>
  <c r="U14" i="245"/>
  <c r="V14" i="245"/>
  <c r="R14" i="245"/>
  <c r="S14" i="245"/>
  <c r="C17" i="245"/>
  <c r="Z12" i="245"/>
  <c r="B17" i="245"/>
  <c r="U13" i="245"/>
  <c r="V13" i="245"/>
  <c r="R13" i="245"/>
  <c r="S13" i="245"/>
  <c r="C16" i="245"/>
  <c r="BB11" i="245"/>
  <c r="B16" i="245"/>
  <c r="J16" i="245"/>
  <c r="K16" i="245"/>
  <c r="U12" i="245"/>
  <c r="V12" i="245"/>
  <c r="R12" i="245"/>
  <c r="S12" i="245"/>
  <c r="C15" i="245"/>
  <c r="BB10" i="245"/>
  <c r="B15" i="245"/>
  <c r="J15" i="245"/>
  <c r="K15" i="245"/>
  <c r="AN10" i="245"/>
  <c r="U11" i="245"/>
  <c r="V11" i="245"/>
  <c r="R11" i="245"/>
  <c r="S11" i="245"/>
  <c r="C14" i="245"/>
  <c r="B14" i="245"/>
  <c r="Y9" i="245"/>
  <c r="U10" i="245"/>
  <c r="V10" i="245"/>
  <c r="R10" i="245"/>
  <c r="S10" i="245"/>
  <c r="C13" i="245"/>
  <c r="AO8" i="245"/>
  <c r="B13" i="245"/>
  <c r="U9" i="245"/>
  <c r="V9" i="245"/>
  <c r="R9" i="245"/>
  <c r="S9" i="245"/>
  <c r="C12" i="245"/>
  <c r="B12" i="245"/>
  <c r="AN7" i="245"/>
  <c r="U8" i="245"/>
  <c r="V8" i="245"/>
  <c r="R8" i="245"/>
  <c r="S8" i="245"/>
  <c r="B11" i="245"/>
  <c r="U7" i="245"/>
  <c r="V7" i="245"/>
  <c r="R7" i="245"/>
  <c r="S7" i="245"/>
  <c r="B10" i="245"/>
  <c r="AN5" i="245"/>
  <c r="U6" i="245"/>
  <c r="V6" i="245"/>
  <c r="R6" i="245"/>
  <c r="S6" i="245"/>
  <c r="U5" i="245"/>
  <c r="V5" i="245"/>
  <c r="R5" i="245"/>
  <c r="S5" i="245"/>
  <c r="K2" i="245"/>
  <c r="BM1" i="245"/>
  <c r="BL1" i="245"/>
  <c r="BK1" i="245"/>
  <c r="BJ1" i="245"/>
  <c r="BI1" i="245"/>
  <c r="BH1" i="245"/>
  <c r="BG1" i="245"/>
  <c r="BF1" i="245"/>
  <c r="BE1" i="245"/>
  <c r="BD1" i="245"/>
  <c r="BC1" i="245"/>
  <c r="AW1" i="245"/>
  <c r="AV1" i="245"/>
  <c r="AU1" i="245"/>
  <c r="AT1" i="245"/>
  <c r="AS1" i="245"/>
  <c r="AR1" i="245"/>
  <c r="AQ1" i="245"/>
  <c r="AP1" i="245"/>
  <c r="AJ1" i="245"/>
  <c r="AI1" i="245"/>
  <c r="AH1" i="245"/>
  <c r="AG1" i="245"/>
  <c r="AF1" i="245"/>
  <c r="AE1" i="245"/>
  <c r="AD1" i="245"/>
  <c r="AC1" i="245"/>
  <c r="AB1" i="245"/>
  <c r="AA1" i="245"/>
  <c r="Q711" i="244"/>
  <c r="G711" i="244"/>
  <c r="U28" i="244"/>
  <c r="V28" i="244"/>
  <c r="U27" i="244"/>
  <c r="V27" i="244"/>
  <c r="U26" i="244"/>
  <c r="V26" i="244"/>
  <c r="U25" i="244"/>
  <c r="V25" i="244"/>
  <c r="U24" i="244"/>
  <c r="V24" i="244"/>
  <c r="U23" i="244"/>
  <c r="V23" i="244"/>
  <c r="U22" i="244"/>
  <c r="V22" i="244"/>
  <c r="U21" i="244"/>
  <c r="V21" i="244"/>
  <c r="O36" i="244"/>
  <c r="P36" i="244"/>
  <c r="C36" i="244"/>
  <c r="AO31" i="244"/>
  <c r="B36" i="244"/>
  <c r="BA31" i="244"/>
  <c r="O35" i="244"/>
  <c r="P35" i="244"/>
  <c r="C35" i="244"/>
  <c r="Z30" i="244"/>
  <c r="B35" i="244"/>
  <c r="BA30" i="244"/>
  <c r="M34" i="244"/>
  <c r="K34" i="244"/>
  <c r="K33" i="244"/>
  <c r="J34" i="244"/>
  <c r="I34" i="244"/>
  <c r="I33" i="244"/>
  <c r="E34" i="244"/>
  <c r="E33" i="244"/>
  <c r="B34" i="244"/>
  <c r="AN29" i="244"/>
  <c r="J33" i="244"/>
  <c r="B33" i="244"/>
  <c r="BA28" i="244"/>
  <c r="C32" i="244"/>
  <c r="B32" i="244"/>
  <c r="B31" i="244"/>
  <c r="BA26" i="244"/>
  <c r="U15" i="244"/>
  <c r="C18" i="244"/>
  <c r="B18" i="244"/>
  <c r="U14" i="244"/>
  <c r="V14" i="244"/>
  <c r="R14" i="244"/>
  <c r="S14" i="244"/>
  <c r="C17" i="244"/>
  <c r="B17" i="244"/>
  <c r="Y12" i="244"/>
  <c r="U13" i="244"/>
  <c r="V13" i="244"/>
  <c r="R13" i="244"/>
  <c r="S13" i="244"/>
  <c r="C16" i="244"/>
  <c r="AO11" i="244"/>
  <c r="B16" i="244"/>
  <c r="BA11" i="244"/>
  <c r="U12" i="244"/>
  <c r="V12" i="244"/>
  <c r="R12" i="244"/>
  <c r="S12" i="244"/>
  <c r="C15" i="244"/>
  <c r="Z10" i="244"/>
  <c r="B15" i="244"/>
  <c r="AN10" i="244"/>
  <c r="U11" i="244"/>
  <c r="V11" i="244"/>
  <c r="R11" i="244"/>
  <c r="S11" i="244"/>
  <c r="C14" i="244"/>
  <c r="B14" i="244"/>
  <c r="U10" i="244"/>
  <c r="V10" i="244"/>
  <c r="R10" i="244"/>
  <c r="S10" i="244"/>
  <c r="C13" i="244"/>
  <c r="B13" i="244"/>
  <c r="J13" i="244"/>
  <c r="K13" i="244"/>
  <c r="BB12" i="244"/>
  <c r="U9" i="244"/>
  <c r="V9" i="244"/>
  <c r="R9" i="244"/>
  <c r="S9" i="244"/>
  <c r="C12" i="244"/>
  <c r="AO7" i="244"/>
  <c r="B12" i="244"/>
  <c r="AN7" i="244"/>
  <c r="U8" i="244"/>
  <c r="V8" i="244"/>
  <c r="R8" i="244"/>
  <c r="S8" i="244"/>
  <c r="B11" i="244"/>
  <c r="U7" i="244"/>
  <c r="V7" i="244"/>
  <c r="R7" i="244"/>
  <c r="S7" i="244"/>
  <c r="B10" i="244"/>
  <c r="U6" i="244"/>
  <c r="V6" i="244"/>
  <c r="R6" i="244"/>
  <c r="S6" i="244"/>
  <c r="U5" i="244"/>
  <c r="V5" i="244"/>
  <c r="R5" i="244"/>
  <c r="S5" i="244"/>
  <c r="K2" i="244"/>
  <c r="BM1" i="244"/>
  <c r="BL1" i="244"/>
  <c r="BK1" i="244"/>
  <c r="BJ1" i="244"/>
  <c r="BI1" i="244"/>
  <c r="BH1" i="244"/>
  <c r="BG1" i="244"/>
  <c r="BF1" i="244"/>
  <c r="BE1" i="244"/>
  <c r="BD1" i="244"/>
  <c r="BC1" i="244"/>
  <c r="AW1" i="244"/>
  <c r="AV1" i="244"/>
  <c r="AU1" i="244"/>
  <c r="AT1" i="244"/>
  <c r="AS1" i="244"/>
  <c r="AR1" i="244"/>
  <c r="AQ1" i="244"/>
  <c r="AP1" i="244"/>
  <c r="AJ1" i="244"/>
  <c r="AI1" i="244"/>
  <c r="AH1" i="244"/>
  <c r="AG1" i="244"/>
  <c r="AF1" i="244"/>
  <c r="AE1" i="244"/>
  <c r="AD1" i="244"/>
  <c r="AC1" i="244"/>
  <c r="AB1" i="244"/>
  <c r="AA1" i="244"/>
  <c r="Q711" i="243"/>
  <c r="G711" i="243"/>
  <c r="U28" i="243"/>
  <c r="V28" i="243"/>
  <c r="U27" i="243"/>
  <c r="V27" i="243"/>
  <c r="U26" i="243"/>
  <c r="V26" i="243"/>
  <c r="U25" i="243"/>
  <c r="V25" i="243"/>
  <c r="U24" i="243"/>
  <c r="V24" i="243"/>
  <c r="U23" i="243"/>
  <c r="V23" i="243"/>
  <c r="U22" i="243"/>
  <c r="V22" i="243"/>
  <c r="U21" i="243"/>
  <c r="V21" i="243"/>
  <c r="O36" i="243"/>
  <c r="P36" i="243"/>
  <c r="C36" i="243"/>
  <c r="BB31" i="243"/>
  <c r="B36" i="243"/>
  <c r="BA31" i="243"/>
  <c r="O35" i="243"/>
  <c r="P35" i="243"/>
  <c r="C35" i="243"/>
  <c r="Z30" i="243"/>
  <c r="B35" i="243"/>
  <c r="BA30" i="243"/>
  <c r="M34" i="243"/>
  <c r="K34" i="243"/>
  <c r="K33" i="243"/>
  <c r="J34" i="243"/>
  <c r="J33" i="243"/>
  <c r="I34" i="243"/>
  <c r="I33" i="243"/>
  <c r="E34" i="243"/>
  <c r="E33" i="243"/>
  <c r="B34" i="243"/>
  <c r="B33" i="243"/>
  <c r="BA28" i="243"/>
  <c r="C32" i="243"/>
  <c r="B32" i="243"/>
  <c r="B31" i="243"/>
  <c r="U15" i="243"/>
  <c r="V15" i="243"/>
  <c r="C18" i="243"/>
  <c r="B18" i="243"/>
  <c r="U14" i="243"/>
  <c r="V14" i="243"/>
  <c r="R14" i="243"/>
  <c r="S14" i="243"/>
  <c r="C17" i="243"/>
  <c r="AO12" i="243"/>
  <c r="B17" i="243"/>
  <c r="U13" i="243"/>
  <c r="V13" i="243"/>
  <c r="R13" i="243"/>
  <c r="S13" i="243"/>
  <c r="C16" i="243"/>
  <c r="BB11" i="243"/>
  <c r="B16" i="243"/>
  <c r="U12" i="243"/>
  <c r="V12" i="243"/>
  <c r="R12" i="243"/>
  <c r="S12" i="243"/>
  <c r="C15" i="243"/>
  <c r="BB10" i="243"/>
  <c r="B15" i="243"/>
  <c r="J15" i="243"/>
  <c r="K15" i="243"/>
  <c r="U11" i="243"/>
  <c r="V11" i="243"/>
  <c r="R11" i="243"/>
  <c r="S11" i="243"/>
  <c r="C14" i="243"/>
  <c r="AO9" i="243"/>
  <c r="B14" i="243"/>
  <c r="J14" i="243"/>
  <c r="K14" i="243"/>
  <c r="U10" i="243"/>
  <c r="V10" i="243"/>
  <c r="R10" i="243"/>
  <c r="S10" i="243"/>
  <c r="C13" i="243"/>
  <c r="B13" i="243"/>
  <c r="J13" i="243"/>
  <c r="K13" i="243"/>
  <c r="BA8" i="243"/>
  <c r="U9" i="243"/>
  <c r="V9" i="243"/>
  <c r="R9" i="243"/>
  <c r="S9" i="243"/>
  <c r="C12" i="243"/>
  <c r="Z7" i="243"/>
  <c r="B12" i="243"/>
  <c r="AN7" i="243"/>
  <c r="U8" i="243"/>
  <c r="V8" i="243"/>
  <c r="R8" i="243"/>
  <c r="S8" i="243"/>
  <c r="B11" i="243"/>
  <c r="BA6" i="243"/>
  <c r="U7" i="243"/>
  <c r="V7" i="243"/>
  <c r="R7" i="243"/>
  <c r="S7" i="243"/>
  <c r="B10" i="243"/>
  <c r="U6" i="243"/>
  <c r="V6" i="243"/>
  <c r="R6" i="243"/>
  <c r="S6" i="243"/>
  <c r="U5" i="243"/>
  <c r="V5" i="243"/>
  <c r="R5" i="243"/>
  <c r="S5" i="243"/>
  <c r="K2" i="243"/>
  <c r="BM1" i="243"/>
  <c r="BL1" i="243"/>
  <c r="BK1" i="243"/>
  <c r="BJ1" i="243"/>
  <c r="BI1" i="243"/>
  <c r="BH1" i="243"/>
  <c r="BG1" i="243"/>
  <c r="BF1" i="243"/>
  <c r="BE1" i="243"/>
  <c r="BD1" i="243"/>
  <c r="BC1" i="243"/>
  <c r="AW1" i="243"/>
  <c r="AV1" i="243"/>
  <c r="AU1" i="243"/>
  <c r="AT1" i="243"/>
  <c r="AS1" i="243"/>
  <c r="AR1" i="243"/>
  <c r="AQ1" i="243"/>
  <c r="AP1" i="243"/>
  <c r="AJ1" i="243"/>
  <c r="AI1" i="243"/>
  <c r="AH1" i="243"/>
  <c r="AG1" i="243"/>
  <c r="AF1" i="243"/>
  <c r="AE1" i="243"/>
  <c r="AD1" i="243"/>
  <c r="AC1" i="243"/>
  <c r="AB1" i="243"/>
  <c r="AA1" i="243"/>
  <c r="Q711" i="242"/>
  <c r="G711" i="242"/>
  <c r="U28" i="242"/>
  <c r="V28" i="242"/>
  <c r="U27" i="242"/>
  <c r="V27" i="242"/>
  <c r="U26" i="242"/>
  <c r="V26" i="242"/>
  <c r="U25" i="242"/>
  <c r="V25" i="242"/>
  <c r="U24" i="242"/>
  <c r="V24" i="242"/>
  <c r="U23" i="242"/>
  <c r="V23" i="242"/>
  <c r="U22" i="242"/>
  <c r="V22" i="242"/>
  <c r="U21" i="242"/>
  <c r="V21" i="242"/>
  <c r="O36" i="242"/>
  <c r="P36" i="242"/>
  <c r="C36" i="242"/>
  <c r="BB31" i="242"/>
  <c r="B36" i="242"/>
  <c r="BA31" i="242"/>
  <c r="O35" i="242"/>
  <c r="P35" i="242"/>
  <c r="C35" i="242"/>
  <c r="B35" i="242"/>
  <c r="Y30" i="242"/>
  <c r="M34" i="242"/>
  <c r="O34" i="242"/>
  <c r="P34" i="242"/>
  <c r="K34" i="242"/>
  <c r="K33" i="242"/>
  <c r="J34" i="242"/>
  <c r="J33" i="242"/>
  <c r="I34" i="242"/>
  <c r="I33" i="242"/>
  <c r="E34" i="242"/>
  <c r="E33" i="242"/>
  <c r="B34" i="242"/>
  <c r="BA29" i="242"/>
  <c r="B33" i="242"/>
  <c r="BA28" i="242"/>
  <c r="C32" i="242"/>
  <c r="B32" i="242"/>
  <c r="B31" i="242"/>
  <c r="U15" i="242"/>
  <c r="V15" i="242"/>
  <c r="C18" i="242"/>
  <c r="BB13" i="242"/>
  <c r="B18" i="242"/>
  <c r="U14" i="242"/>
  <c r="V14" i="242"/>
  <c r="R14" i="242"/>
  <c r="S14" i="242"/>
  <c r="C17" i="242"/>
  <c r="AO12" i="242"/>
  <c r="B17" i="242"/>
  <c r="J17" i="242"/>
  <c r="K17" i="242"/>
  <c r="U13" i="242"/>
  <c r="V13" i="242"/>
  <c r="R13" i="242"/>
  <c r="S13" i="242"/>
  <c r="C16" i="242"/>
  <c r="AO11" i="242"/>
  <c r="B16" i="242"/>
  <c r="J16" i="242"/>
  <c r="K16" i="242"/>
  <c r="U12" i="242"/>
  <c r="V12" i="242"/>
  <c r="R12" i="242"/>
  <c r="S12" i="242"/>
  <c r="C15" i="242"/>
  <c r="B15" i="242"/>
  <c r="J15" i="242"/>
  <c r="K15" i="242"/>
  <c r="BA10" i="242"/>
  <c r="U11" i="242"/>
  <c r="V11" i="242"/>
  <c r="R11" i="242"/>
  <c r="S11" i="242"/>
  <c r="C14" i="242"/>
  <c r="B14" i="242"/>
  <c r="U10" i="242"/>
  <c r="V10" i="242"/>
  <c r="R10" i="242"/>
  <c r="S10" i="242"/>
  <c r="C13" i="242"/>
  <c r="B13" i="242"/>
  <c r="J13" i="242"/>
  <c r="K13" i="242"/>
  <c r="U9" i="242"/>
  <c r="V9" i="242"/>
  <c r="R9" i="242"/>
  <c r="S9" i="242"/>
  <c r="C12" i="242"/>
  <c r="AO7" i="242"/>
  <c r="B12" i="242"/>
  <c r="U8" i="242"/>
  <c r="V8" i="242"/>
  <c r="R8" i="242"/>
  <c r="S8" i="242"/>
  <c r="B11" i="242"/>
  <c r="BA6" i="242"/>
  <c r="U7" i="242"/>
  <c r="V7" i="242"/>
  <c r="R7" i="242"/>
  <c r="S7" i="242"/>
  <c r="B10" i="242"/>
  <c r="BA5" i="242"/>
  <c r="U6" i="242"/>
  <c r="V6" i="242"/>
  <c r="R6" i="242"/>
  <c r="S6" i="242"/>
  <c r="U5" i="242"/>
  <c r="V5" i="242"/>
  <c r="R5" i="242"/>
  <c r="S5" i="242"/>
  <c r="AN7" i="242"/>
  <c r="K2" i="242"/>
  <c r="BM1" i="242"/>
  <c r="BL1" i="242"/>
  <c r="BK1" i="242"/>
  <c r="BJ1" i="242"/>
  <c r="BI1" i="242"/>
  <c r="BH1" i="242"/>
  <c r="BG1" i="242"/>
  <c r="BF1" i="242"/>
  <c r="BE1" i="242"/>
  <c r="BD1" i="242"/>
  <c r="BC1" i="242"/>
  <c r="AW1" i="242"/>
  <c r="AV1" i="242"/>
  <c r="AU1" i="242"/>
  <c r="AT1" i="242"/>
  <c r="AS1" i="242"/>
  <c r="AR1" i="242"/>
  <c r="AQ1" i="242"/>
  <c r="AP1" i="242"/>
  <c r="AJ1" i="242"/>
  <c r="AI1" i="242"/>
  <c r="AH1" i="242"/>
  <c r="AG1" i="242"/>
  <c r="AF1" i="242"/>
  <c r="AE1" i="242"/>
  <c r="AD1" i="242"/>
  <c r="AC1" i="242"/>
  <c r="AB1" i="242"/>
  <c r="AA1" i="242"/>
  <c r="Q711" i="241"/>
  <c r="G711" i="241"/>
  <c r="U28" i="241"/>
  <c r="V28" i="241"/>
  <c r="U27" i="241"/>
  <c r="V27" i="241"/>
  <c r="U26" i="241"/>
  <c r="V26" i="241"/>
  <c r="U25" i="241"/>
  <c r="V25" i="241"/>
  <c r="U24" i="241"/>
  <c r="V24" i="241"/>
  <c r="U23" i="241"/>
  <c r="V23" i="241"/>
  <c r="U22" i="241"/>
  <c r="V22" i="241"/>
  <c r="U21" i="241"/>
  <c r="V21" i="241"/>
  <c r="O36" i="241"/>
  <c r="P36" i="241"/>
  <c r="C36" i="241"/>
  <c r="B36" i="241"/>
  <c r="BA31" i="241"/>
  <c r="AN31" i="241"/>
  <c r="O35" i="241"/>
  <c r="P35" i="241"/>
  <c r="C35" i="241"/>
  <c r="B35" i="241"/>
  <c r="Y30" i="241"/>
  <c r="M34" i="241"/>
  <c r="K34" i="241"/>
  <c r="K33" i="241"/>
  <c r="J34" i="241"/>
  <c r="I34" i="241"/>
  <c r="E34" i="241"/>
  <c r="B34" i="241"/>
  <c r="BA29" i="241"/>
  <c r="J33" i="241"/>
  <c r="I33" i="241"/>
  <c r="E33" i="241"/>
  <c r="B33" i="241"/>
  <c r="AN28" i="241"/>
  <c r="C32" i="241"/>
  <c r="B32" i="241"/>
  <c r="B31" i="241"/>
  <c r="U15" i="241"/>
  <c r="V15" i="241"/>
  <c r="C18" i="241"/>
  <c r="B18" i="241"/>
  <c r="J18" i="241"/>
  <c r="U14" i="241"/>
  <c r="V14" i="241"/>
  <c r="R14" i="241"/>
  <c r="S14" i="241"/>
  <c r="C17" i="241"/>
  <c r="BB12" i="241"/>
  <c r="B17" i="241"/>
  <c r="BA12" i="241"/>
  <c r="U13" i="241"/>
  <c r="V13" i="241"/>
  <c r="R13" i="241"/>
  <c r="S13" i="241"/>
  <c r="C16" i="241"/>
  <c r="BB11" i="241"/>
  <c r="B16" i="241"/>
  <c r="U12" i="241"/>
  <c r="V12" i="241"/>
  <c r="R12" i="241"/>
  <c r="S12" i="241"/>
  <c r="C15" i="241"/>
  <c r="B15" i="241"/>
  <c r="U11" i="241"/>
  <c r="V11" i="241"/>
  <c r="R11" i="241"/>
  <c r="S11" i="241"/>
  <c r="C14" i="241"/>
  <c r="B14" i="241"/>
  <c r="J14" i="241"/>
  <c r="K14" i="241"/>
  <c r="U10" i="241"/>
  <c r="V10" i="241"/>
  <c r="R10" i="241"/>
  <c r="S10" i="241"/>
  <c r="C13" i="241"/>
  <c r="Z8" i="241"/>
  <c r="B13" i="241"/>
  <c r="J13" i="241"/>
  <c r="K13" i="241"/>
  <c r="U9" i="241"/>
  <c r="V9" i="241"/>
  <c r="R9" i="241"/>
  <c r="S9" i="241"/>
  <c r="C12" i="241"/>
  <c r="B12" i="241"/>
  <c r="AN7" i="241"/>
  <c r="U8" i="241"/>
  <c r="V8" i="241"/>
  <c r="R8" i="241"/>
  <c r="S8" i="241"/>
  <c r="B11" i="241"/>
  <c r="Y6" i="241"/>
  <c r="U7" i="241"/>
  <c r="V7" i="241"/>
  <c r="R7" i="241"/>
  <c r="S7" i="241"/>
  <c r="B10" i="241"/>
  <c r="U6" i="241"/>
  <c r="V6" i="241"/>
  <c r="R6" i="241"/>
  <c r="S6" i="241"/>
  <c r="U5" i="241"/>
  <c r="V5" i="241"/>
  <c r="R5" i="241"/>
  <c r="S5" i="241"/>
  <c r="K2" i="241"/>
  <c r="BM1" i="241"/>
  <c r="BL1" i="241"/>
  <c r="BK1" i="241"/>
  <c r="BJ1" i="241"/>
  <c r="BI1" i="241"/>
  <c r="BH1" i="241"/>
  <c r="BG1" i="241"/>
  <c r="BF1" i="241"/>
  <c r="BE1" i="241"/>
  <c r="BD1" i="241"/>
  <c r="BC1" i="241"/>
  <c r="AW1" i="241"/>
  <c r="AV1" i="241"/>
  <c r="AU1" i="241"/>
  <c r="AT1" i="241"/>
  <c r="AS1" i="241"/>
  <c r="AR1" i="241"/>
  <c r="AQ1" i="241"/>
  <c r="AP1" i="241"/>
  <c r="AJ1" i="241"/>
  <c r="AI1" i="241"/>
  <c r="AH1" i="241"/>
  <c r="AG1" i="241"/>
  <c r="AF1" i="241"/>
  <c r="AE1" i="241"/>
  <c r="AD1" i="241"/>
  <c r="AC1" i="241"/>
  <c r="AB1" i="241"/>
  <c r="AA1" i="241"/>
  <c r="Q711" i="240"/>
  <c r="G711" i="240"/>
  <c r="U28" i="240"/>
  <c r="V28" i="240"/>
  <c r="U27" i="240"/>
  <c r="V27" i="240"/>
  <c r="U26" i="240"/>
  <c r="V26" i="240"/>
  <c r="U25" i="240"/>
  <c r="V25" i="240"/>
  <c r="U24" i="240"/>
  <c r="V24" i="240"/>
  <c r="U23" i="240"/>
  <c r="V23" i="240"/>
  <c r="U22" i="240"/>
  <c r="V22" i="240"/>
  <c r="U21" i="240"/>
  <c r="V21" i="240"/>
  <c r="O36" i="240"/>
  <c r="P36" i="240"/>
  <c r="C36" i="240"/>
  <c r="Z31" i="240"/>
  <c r="B36" i="240"/>
  <c r="BA31" i="240"/>
  <c r="O35" i="240"/>
  <c r="P35" i="240"/>
  <c r="C35" i="240"/>
  <c r="BB30" i="240"/>
  <c r="B35" i="240"/>
  <c r="M34" i="240"/>
  <c r="K34" i="240"/>
  <c r="K33" i="240"/>
  <c r="J34" i="240"/>
  <c r="J33" i="240"/>
  <c r="I34" i="240"/>
  <c r="E34" i="240"/>
  <c r="E33" i="240"/>
  <c r="B34" i="240"/>
  <c r="Y29" i="240"/>
  <c r="I33" i="240"/>
  <c r="B33" i="240"/>
  <c r="AN28" i="240"/>
  <c r="C32" i="240"/>
  <c r="B32" i="240"/>
  <c r="P31" i="240"/>
  <c r="B31" i="240"/>
  <c r="U15" i="240"/>
  <c r="C18" i="240"/>
  <c r="AO13" i="240"/>
  <c r="B18" i="240"/>
  <c r="U14" i="240"/>
  <c r="V14" i="240"/>
  <c r="R14" i="240"/>
  <c r="S14" i="240"/>
  <c r="C17" i="240"/>
  <c r="Z12" i="240"/>
  <c r="B17" i="240"/>
  <c r="J17" i="240"/>
  <c r="K17" i="240"/>
  <c r="U13" i="240"/>
  <c r="V13" i="240"/>
  <c r="R13" i="240"/>
  <c r="S13" i="240"/>
  <c r="C16" i="240"/>
  <c r="B16" i="240"/>
  <c r="J16" i="240"/>
  <c r="K16" i="240"/>
  <c r="BA11" i="240"/>
  <c r="U12" i="240"/>
  <c r="V12" i="240"/>
  <c r="R12" i="240"/>
  <c r="S12" i="240"/>
  <c r="C15" i="240"/>
  <c r="AO10" i="240"/>
  <c r="B15" i="240"/>
  <c r="U11" i="240"/>
  <c r="V11" i="240"/>
  <c r="R11" i="240"/>
  <c r="S11" i="240"/>
  <c r="C14" i="240"/>
  <c r="Z9" i="240"/>
  <c r="B14" i="240"/>
  <c r="U10" i="240"/>
  <c r="V10" i="240"/>
  <c r="R10" i="240"/>
  <c r="S10" i="240"/>
  <c r="C13" i="240"/>
  <c r="AO8" i="240"/>
  <c r="B13" i="240"/>
  <c r="J13" i="240"/>
  <c r="K13" i="240"/>
  <c r="U9" i="240"/>
  <c r="V9" i="240"/>
  <c r="R9" i="240"/>
  <c r="S9" i="240"/>
  <c r="C12" i="240"/>
  <c r="B12" i="240"/>
  <c r="BA7" i="240"/>
  <c r="U8" i="240"/>
  <c r="V8" i="240"/>
  <c r="R8" i="240"/>
  <c r="S8" i="240"/>
  <c r="B11" i="240"/>
  <c r="Y6" i="240"/>
  <c r="U7" i="240"/>
  <c r="V7" i="240"/>
  <c r="R7" i="240"/>
  <c r="S7" i="240"/>
  <c r="B10" i="240"/>
  <c r="AN5" i="240"/>
  <c r="U6" i="240"/>
  <c r="V6" i="240"/>
  <c r="R6" i="240"/>
  <c r="S6" i="240"/>
  <c r="U5" i="240"/>
  <c r="V5" i="240"/>
  <c r="R5" i="240"/>
  <c r="S5" i="240"/>
  <c r="K2" i="240"/>
  <c r="BM1" i="240"/>
  <c r="BL1" i="240"/>
  <c r="BK1" i="240"/>
  <c r="BJ1" i="240"/>
  <c r="BI1" i="240"/>
  <c r="BH1" i="240"/>
  <c r="BG1" i="240"/>
  <c r="BF1" i="240"/>
  <c r="BE1" i="240"/>
  <c r="BD1" i="240"/>
  <c r="BC1" i="240"/>
  <c r="AW1" i="240"/>
  <c r="AV1" i="240"/>
  <c r="AU1" i="240"/>
  <c r="AT1" i="240"/>
  <c r="AS1" i="240"/>
  <c r="AR1" i="240"/>
  <c r="AQ1" i="240"/>
  <c r="AP1" i="240"/>
  <c r="AJ1" i="240"/>
  <c r="AI1" i="240"/>
  <c r="AH1" i="240"/>
  <c r="AG1" i="240"/>
  <c r="AF1" i="240"/>
  <c r="AE1" i="240"/>
  <c r="AD1" i="240"/>
  <c r="AC1" i="240"/>
  <c r="AB1" i="240"/>
  <c r="AA1" i="240"/>
  <c r="Q711" i="239"/>
  <c r="U28" i="239"/>
  <c r="V28" i="239"/>
  <c r="U27" i="239"/>
  <c r="V27" i="239"/>
  <c r="U26" i="239"/>
  <c r="V26" i="239"/>
  <c r="U25" i="239"/>
  <c r="V25" i="239"/>
  <c r="U24" i="239"/>
  <c r="V24" i="239"/>
  <c r="U23" i="239"/>
  <c r="V23" i="239"/>
  <c r="U22" i="239"/>
  <c r="V22" i="239"/>
  <c r="U21" i="239"/>
  <c r="V21" i="239"/>
  <c r="O36" i="239"/>
  <c r="P36" i="239"/>
  <c r="C36" i="239"/>
  <c r="B36" i="239"/>
  <c r="O35" i="239"/>
  <c r="P35" i="239"/>
  <c r="C35" i="239"/>
  <c r="B35" i="239"/>
  <c r="M34" i="239"/>
  <c r="K34" i="239"/>
  <c r="K33" i="239"/>
  <c r="J34" i="239"/>
  <c r="J33" i="239"/>
  <c r="I34" i="239"/>
  <c r="I33" i="239"/>
  <c r="E34" i="239"/>
  <c r="E33" i="239"/>
  <c r="B34" i="239"/>
  <c r="BA29" i="239"/>
  <c r="B33" i="239"/>
  <c r="C32" i="239"/>
  <c r="B32" i="239"/>
  <c r="B31" i="239"/>
  <c r="U15" i="239"/>
  <c r="V15" i="239"/>
  <c r="C18" i="239"/>
  <c r="BB13" i="239"/>
  <c r="B18" i="239"/>
  <c r="J18" i="239"/>
  <c r="K18" i="239"/>
  <c r="U14" i="239"/>
  <c r="V14" i="239"/>
  <c r="R14" i="239"/>
  <c r="S14" i="239"/>
  <c r="C17" i="239"/>
  <c r="BB12" i="239"/>
  <c r="B17" i="239"/>
  <c r="AN12" i="239"/>
  <c r="U13" i="239"/>
  <c r="V13" i="239"/>
  <c r="R13" i="239"/>
  <c r="S13" i="239"/>
  <c r="C16" i="239"/>
  <c r="B16" i="239"/>
  <c r="U12" i="239"/>
  <c r="V12" i="239"/>
  <c r="R12" i="239"/>
  <c r="S12" i="239"/>
  <c r="C15" i="239"/>
  <c r="B15" i="239"/>
  <c r="U11" i="239"/>
  <c r="V11" i="239"/>
  <c r="R11" i="239"/>
  <c r="S11" i="239"/>
  <c r="C14" i="239"/>
  <c r="AO9" i="239"/>
  <c r="B14" i="239"/>
  <c r="J14" i="239"/>
  <c r="K14" i="239"/>
  <c r="U10" i="239"/>
  <c r="V10" i="239"/>
  <c r="R10" i="239"/>
  <c r="S10" i="239"/>
  <c r="C13" i="239"/>
  <c r="BB8" i="239"/>
  <c r="B13" i="239"/>
  <c r="U9" i="239"/>
  <c r="V9" i="239"/>
  <c r="R9" i="239"/>
  <c r="S9" i="239"/>
  <c r="C12" i="239"/>
  <c r="AO7" i="239"/>
  <c r="B12" i="239"/>
  <c r="U8" i="239"/>
  <c r="V8" i="239"/>
  <c r="R8" i="239"/>
  <c r="S8" i="239"/>
  <c r="B11" i="239"/>
  <c r="BA6" i="239"/>
  <c r="U7" i="239"/>
  <c r="V7" i="239"/>
  <c r="R7" i="239"/>
  <c r="S7" i="239"/>
  <c r="B10" i="239"/>
  <c r="Y5" i="239"/>
  <c r="U6" i="239"/>
  <c r="V6" i="239"/>
  <c r="R6" i="239"/>
  <c r="S6" i="239"/>
  <c r="U5" i="239"/>
  <c r="V5" i="239"/>
  <c r="R5" i="239"/>
  <c r="K2" i="239"/>
  <c r="BM1" i="239"/>
  <c r="BL1" i="239"/>
  <c r="BK1" i="239"/>
  <c r="BJ1" i="239"/>
  <c r="BI1" i="239"/>
  <c r="BH1" i="239"/>
  <c r="BG1" i="239"/>
  <c r="BF1" i="239"/>
  <c r="BE1" i="239"/>
  <c r="BD1" i="239"/>
  <c r="BC1" i="239"/>
  <c r="AW1" i="239"/>
  <c r="AV1" i="239"/>
  <c r="AU1" i="239"/>
  <c r="AT1" i="239"/>
  <c r="AS1" i="239"/>
  <c r="AR1" i="239"/>
  <c r="AQ1" i="239"/>
  <c r="AP1" i="239"/>
  <c r="AJ1" i="239"/>
  <c r="AI1" i="239"/>
  <c r="AH1" i="239"/>
  <c r="AG1" i="239"/>
  <c r="AF1" i="239"/>
  <c r="AE1" i="239"/>
  <c r="AD1" i="239"/>
  <c r="AC1" i="239"/>
  <c r="AB1" i="239"/>
  <c r="AA1" i="239"/>
  <c r="Q711" i="238"/>
  <c r="G711" i="238"/>
  <c r="U28" i="238"/>
  <c r="V28" i="238"/>
  <c r="U27" i="238"/>
  <c r="V27" i="238"/>
  <c r="U26" i="238"/>
  <c r="V26" i="238"/>
  <c r="U25" i="238"/>
  <c r="V25" i="238"/>
  <c r="U24" i="238"/>
  <c r="V24" i="238"/>
  <c r="U23" i="238"/>
  <c r="V23" i="238"/>
  <c r="U22" i="238"/>
  <c r="V22" i="238"/>
  <c r="U21" i="238"/>
  <c r="V21" i="238"/>
  <c r="O36" i="238"/>
  <c r="P36" i="238"/>
  <c r="C36" i="238"/>
  <c r="B36" i="238"/>
  <c r="BA31" i="238"/>
  <c r="O35" i="238"/>
  <c r="P35" i="238"/>
  <c r="C35" i="238"/>
  <c r="B35" i="238"/>
  <c r="M34" i="238"/>
  <c r="O34" i="238"/>
  <c r="P34" i="238"/>
  <c r="K34" i="238"/>
  <c r="K33" i="238"/>
  <c r="J34" i="238"/>
  <c r="J33" i="238"/>
  <c r="I34" i="238"/>
  <c r="I33" i="238"/>
  <c r="E34" i="238"/>
  <c r="E33" i="238"/>
  <c r="B34" i="238"/>
  <c r="AN29" i="238"/>
  <c r="B33" i="238"/>
  <c r="C32" i="238"/>
  <c r="B32" i="238"/>
  <c r="B31" i="238"/>
  <c r="AN26" i="238"/>
  <c r="U15" i="238"/>
  <c r="V15" i="238"/>
  <c r="C18" i="238"/>
  <c r="BB13" i="238"/>
  <c r="B18" i="238"/>
  <c r="J18" i="238"/>
  <c r="K18" i="238"/>
  <c r="U14" i="238"/>
  <c r="V14" i="238"/>
  <c r="R14" i="238"/>
  <c r="S14" i="238"/>
  <c r="C17" i="238"/>
  <c r="B17" i="238"/>
  <c r="U13" i="238"/>
  <c r="V13" i="238"/>
  <c r="R13" i="238"/>
  <c r="S13" i="238"/>
  <c r="C16" i="238"/>
  <c r="B16" i="238"/>
  <c r="J16" i="238"/>
  <c r="K16" i="238"/>
  <c r="U12" i="238"/>
  <c r="V12" i="238"/>
  <c r="R12" i="238"/>
  <c r="S12" i="238"/>
  <c r="C15" i="238"/>
  <c r="AO10" i="238"/>
  <c r="B15" i="238"/>
  <c r="BA10" i="238"/>
  <c r="U11" i="238"/>
  <c r="V11" i="238"/>
  <c r="R11" i="238"/>
  <c r="S11" i="238"/>
  <c r="C14" i="238"/>
  <c r="AO9" i="238"/>
  <c r="B14" i="238"/>
  <c r="U10" i="238"/>
  <c r="V10" i="238"/>
  <c r="R10" i="238"/>
  <c r="S10" i="238"/>
  <c r="C13" i="238"/>
  <c r="BB8" i="238"/>
  <c r="B13" i="238"/>
  <c r="BA8" i="238"/>
  <c r="U9" i="238"/>
  <c r="V9" i="238"/>
  <c r="R9" i="238"/>
  <c r="S9" i="238"/>
  <c r="C12" i="238"/>
  <c r="BB7" i="238"/>
  <c r="B12" i="238"/>
  <c r="U8" i="238"/>
  <c r="V8" i="238"/>
  <c r="R8" i="238"/>
  <c r="S8" i="238"/>
  <c r="B11" i="238"/>
  <c r="BA6" i="238"/>
  <c r="U7" i="238"/>
  <c r="V7" i="238"/>
  <c r="R7" i="238"/>
  <c r="S7" i="238"/>
  <c r="B10" i="238"/>
  <c r="U6" i="238"/>
  <c r="V6" i="238"/>
  <c r="R6" i="238"/>
  <c r="S6" i="238"/>
  <c r="U5" i="238"/>
  <c r="V5" i="238"/>
  <c r="R5" i="238"/>
  <c r="S5" i="238"/>
  <c r="K2" i="238"/>
  <c r="BM1" i="238"/>
  <c r="BL1" i="238"/>
  <c r="BK1" i="238"/>
  <c r="BJ1" i="238"/>
  <c r="BI1" i="238"/>
  <c r="BH1" i="238"/>
  <c r="BG1" i="238"/>
  <c r="BF1" i="238"/>
  <c r="BE1" i="238"/>
  <c r="BD1" i="238"/>
  <c r="BC1" i="238"/>
  <c r="AW1" i="238"/>
  <c r="AV1" i="238"/>
  <c r="AU1" i="238"/>
  <c r="AT1" i="238"/>
  <c r="AS1" i="238"/>
  <c r="AR1" i="238"/>
  <c r="AQ1" i="238"/>
  <c r="AP1" i="238"/>
  <c r="AJ1" i="238"/>
  <c r="AI1" i="238"/>
  <c r="AH1" i="238"/>
  <c r="AG1" i="238"/>
  <c r="AF1" i="238"/>
  <c r="AE1" i="238"/>
  <c r="AD1" i="238"/>
  <c r="AC1" i="238"/>
  <c r="AB1" i="238"/>
  <c r="AA1" i="238"/>
  <c r="Q711" i="237"/>
  <c r="G711" i="237"/>
  <c r="U28" i="237"/>
  <c r="V28" i="237"/>
  <c r="U27" i="237"/>
  <c r="V27" i="237"/>
  <c r="U26" i="237"/>
  <c r="V26" i="237"/>
  <c r="U25" i="237"/>
  <c r="V25" i="237"/>
  <c r="U24" i="237"/>
  <c r="V24" i="237"/>
  <c r="U23" i="237"/>
  <c r="V23" i="237"/>
  <c r="U22" i="237"/>
  <c r="V22" i="237"/>
  <c r="U21" i="237"/>
  <c r="V21" i="237"/>
  <c r="O36" i="237"/>
  <c r="P36" i="237"/>
  <c r="E34" i="237"/>
  <c r="E33" i="237"/>
  <c r="C36" i="237"/>
  <c r="B36" i="237"/>
  <c r="O35" i="237"/>
  <c r="P35" i="237"/>
  <c r="C35" i="237"/>
  <c r="B35" i="237"/>
  <c r="Y30" i="237"/>
  <c r="BA30" i="237"/>
  <c r="M34" i="237"/>
  <c r="M33" i="237"/>
  <c r="O33" i="237"/>
  <c r="P33" i="237"/>
  <c r="K34" i="237"/>
  <c r="K33" i="237"/>
  <c r="J34" i="237"/>
  <c r="J33" i="237"/>
  <c r="I34" i="237"/>
  <c r="I33" i="237"/>
  <c r="B34" i="237"/>
  <c r="Y29" i="237"/>
  <c r="B33" i="237"/>
  <c r="C32" i="237"/>
  <c r="B32" i="237"/>
  <c r="B31" i="237"/>
  <c r="BA26" i="237"/>
  <c r="U15" i="237"/>
  <c r="C18" i="237"/>
  <c r="AO13" i="237"/>
  <c r="B18" i="237"/>
  <c r="AN13" i="237"/>
  <c r="U14" i="237"/>
  <c r="V14" i="237"/>
  <c r="R14" i="237"/>
  <c r="S14" i="237"/>
  <c r="C17" i="237"/>
  <c r="AO12" i="237"/>
  <c r="B17" i="237"/>
  <c r="Y12" i="237"/>
  <c r="U13" i="237"/>
  <c r="V13" i="237"/>
  <c r="R13" i="237"/>
  <c r="S13" i="237"/>
  <c r="C16" i="237"/>
  <c r="B16" i="237"/>
  <c r="U12" i="237"/>
  <c r="V12" i="237"/>
  <c r="R12" i="237"/>
  <c r="S12" i="237"/>
  <c r="C15" i="237"/>
  <c r="BB10" i="237"/>
  <c r="B15" i="237"/>
  <c r="U11" i="237"/>
  <c r="V11" i="237"/>
  <c r="R11" i="237"/>
  <c r="S11" i="237"/>
  <c r="C14" i="237"/>
  <c r="B14" i="237"/>
  <c r="J14" i="237"/>
  <c r="K14" i="237"/>
  <c r="U10" i="237"/>
  <c r="V10" i="237"/>
  <c r="R10" i="237"/>
  <c r="S10" i="237"/>
  <c r="C13" i="237"/>
  <c r="B13" i="237"/>
  <c r="J13" i="237"/>
  <c r="K13" i="237"/>
  <c r="BA8" i="237"/>
  <c r="U9" i="237"/>
  <c r="V9" i="237"/>
  <c r="R9" i="237"/>
  <c r="S9" i="237"/>
  <c r="C12" i="237"/>
  <c r="B12" i="237"/>
  <c r="U8" i="237"/>
  <c r="V8" i="237"/>
  <c r="R8" i="237"/>
  <c r="S8" i="237"/>
  <c r="B11" i="237"/>
  <c r="U7" i="237"/>
  <c r="V7" i="237"/>
  <c r="R7" i="237"/>
  <c r="S7" i="237"/>
  <c r="B10" i="237"/>
  <c r="BA5" i="237"/>
  <c r="U6" i="237"/>
  <c r="V6" i="237"/>
  <c r="R6" i="237"/>
  <c r="S6" i="237"/>
  <c r="U5" i="237"/>
  <c r="V5" i="237"/>
  <c r="R5" i="237"/>
  <c r="S5" i="237"/>
  <c r="K2" i="237"/>
  <c r="BM1" i="237"/>
  <c r="BL1" i="237"/>
  <c r="BK1" i="237"/>
  <c r="BJ1" i="237"/>
  <c r="BI1" i="237"/>
  <c r="BH1" i="237"/>
  <c r="BG1" i="237"/>
  <c r="BF1" i="237"/>
  <c r="BE1" i="237"/>
  <c r="BD1" i="237"/>
  <c r="BC1" i="237"/>
  <c r="AW1" i="237"/>
  <c r="AV1" i="237"/>
  <c r="AU1" i="237"/>
  <c r="AT1" i="237"/>
  <c r="AS1" i="237"/>
  <c r="AR1" i="237"/>
  <c r="AQ1" i="237"/>
  <c r="AP1" i="237"/>
  <c r="AJ1" i="237"/>
  <c r="AI1" i="237"/>
  <c r="AH1" i="237"/>
  <c r="AG1" i="237"/>
  <c r="AF1" i="237"/>
  <c r="AE1" i="237"/>
  <c r="AD1" i="237"/>
  <c r="AC1" i="237"/>
  <c r="AB1" i="237"/>
  <c r="AA1" i="237"/>
  <c r="AQ21" i="256"/>
  <c r="M20" i="254"/>
  <c r="O20" i="254"/>
  <c r="P20" i="254"/>
  <c r="M20" i="251"/>
  <c r="O20" i="251"/>
  <c r="P20" i="251"/>
  <c r="M20" i="250"/>
  <c r="O20" i="250"/>
  <c r="P20" i="250"/>
  <c r="BA24" i="254"/>
  <c r="AN24" i="254"/>
  <c r="Y24" i="254"/>
  <c r="BA24" i="250"/>
  <c r="AN24" i="250"/>
  <c r="Y24" i="250"/>
  <c r="BA24" i="246"/>
  <c r="AN24" i="246"/>
  <c r="Y24" i="246"/>
  <c r="BA24" i="243"/>
  <c r="AN24" i="243"/>
  <c r="Y24" i="243"/>
  <c r="BA24" i="239"/>
  <c r="AN24" i="239"/>
  <c r="Y24" i="239"/>
  <c r="M27" i="248"/>
  <c r="O27" i="248"/>
  <c r="P27" i="248"/>
  <c r="F27" i="245"/>
  <c r="G27" i="245"/>
  <c r="M27" i="245"/>
  <c r="O27" i="245"/>
  <c r="P27" i="245"/>
  <c r="AO22" i="245"/>
  <c r="AW22" i="245"/>
  <c r="BB22" i="245"/>
  <c r="F27" i="244"/>
  <c r="G27" i="244"/>
  <c r="M27" i="244"/>
  <c r="O27" i="244"/>
  <c r="P27" i="244"/>
  <c r="BB22" i="244"/>
  <c r="AO22" i="244"/>
  <c r="F27" i="243"/>
  <c r="G27" i="243"/>
  <c r="BB22" i="243"/>
  <c r="AO22" i="243"/>
  <c r="Z22" i="243"/>
  <c r="F27" i="242"/>
  <c r="G27" i="242"/>
  <c r="Z22" i="242"/>
  <c r="BB22" i="242"/>
  <c r="AO22" i="242"/>
  <c r="AO22" i="241"/>
  <c r="Z22" i="241"/>
  <c r="BB22" i="241"/>
  <c r="F27" i="240"/>
  <c r="G27" i="240"/>
  <c r="M27" i="240"/>
  <c r="O27" i="240"/>
  <c r="P27" i="240"/>
  <c r="Z22" i="240"/>
  <c r="BB22" i="240"/>
  <c r="AO22" i="240"/>
  <c r="F27" i="239"/>
  <c r="G27" i="239"/>
  <c r="BB22" i="239"/>
  <c r="AO22" i="239"/>
  <c r="Z22" i="239"/>
  <c r="F27" i="238"/>
  <c r="G27" i="238"/>
  <c r="M27" i="238"/>
  <c r="O27" i="238"/>
  <c r="P27" i="238"/>
  <c r="AO22" i="238"/>
  <c r="BB22" i="238"/>
  <c r="Z22" i="238"/>
  <c r="F27" i="237"/>
  <c r="G27" i="237"/>
  <c r="M27" i="237"/>
  <c r="O27" i="237"/>
  <c r="P27" i="237"/>
  <c r="BB22" i="237"/>
  <c r="AO22" i="237"/>
  <c r="Z22" i="237"/>
  <c r="F28" i="256"/>
  <c r="G28" i="256"/>
  <c r="BB23" i="256"/>
  <c r="Z23" i="256"/>
  <c r="AO23" i="256"/>
  <c r="F28" i="254"/>
  <c r="G28" i="254"/>
  <c r="AO23" i="254"/>
  <c r="Z23" i="254"/>
  <c r="BB23" i="254"/>
  <c r="F28" i="252"/>
  <c r="G28" i="252"/>
  <c r="M28" i="252"/>
  <c r="O28" i="252"/>
  <c r="P28" i="252"/>
  <c r="BB23" i="252"/>
  <c r="AO23" i="252"/>
  <c r="Z23" i="252"/>
  <c r="F28" i="250"/>
  <c r="G28" i="250"/>
  <c r="Z23" i="250"/>
  <c r="BB23" i="250"/>
  <c r="AO23" i="250"/>
  <c r="F28" i="248"/>
  <c r="G28" i="248"/>
  <c r="AO23" i="248"/>
  <c r="Z23" i="248"/>
  <c r="BB23" i="248"/>
  <c r="F28" i="246"/>
  <c r="G28" i="246"/>
  <c r="AO23" i="246"/>
  <c r="Z23" i="246"/>
  <c r="BB23" i="246"/>
  <c r="F28" i="245"/>
  <c r="G28" i="245"/>
  <c r="M28" i="245"/>
  <c r="Z23" i="245"/>
  <c r="BB23" i="245"/>
  <c r="AO23" i="245"/>
  <c r="F28" i="243"/>
  <c r="G28" i="243"/>
  <c r="AO23" i="243"/>
  <c r="Z23" i="243"/>
  <c r="BB23" i="243"/>
  <c r="F28" i="241"/>
  <c r="G28" i="241"/>
  <c r="BB23" i="241"/>
  <c r="AO23" i="241"/>
  <c r="Z23" i="241"/>
  <c r="F28" i="239"/>
  <c r="G28" i="239"/>
  <c r="AO23" i="239"/>
  <c r="BB23" i="239"/>
  <c r="Z23" i="239"/>
  <c r="F28" i="237"/>
  <c r="G28" i="237"/>
  <c r="M28" i="237"/>
  <c r="O28" i="237"/>
  <c r="P28" i="237"/>
  <c r="BB23" i="237"/>
  <c r="AO23" i="237"/>
  <c r="Z23" i="237"/>
  <c r="AH25" i="252"/>
  <c r="AJ25" i="248"/>
  <c r="AF25" i="246"/>
  <c r="AI25" i="245"/>
  <c r="AB25" i="243"/>
  <c r="AH25" i="241"/>
  <c r="AJ25" i="237"/>
  <c r="Z21" i="256"/>
  <c r="AP21" i="256"/>
  <c r="Z21" i="255"/>
  <c r="Z22" i="255"/>
  <c r="AH22" i="255"/>
  <c r="Z21" i="254"/>
  <c r="BB21" i="254"/>
  <c r="Y21" i="253"/>
  <c r="Y22" i="253"/>
  <c r="AO22" i="253"/>
  <c r="AR22" i="253"/>
  <c r="AO21" i="252"/>
  <c r="Z22" i="252"/>
  <c r="AO22" i="252"/>
  <c r="AW22" i="252"/>
  <c r="BB21" i="251"/>
  <c r="AO22" i="251"/>
  <c r="BB22" i="251"/>
  <c r="AO21" i="250"/>
  <c r="Z22" i="250"/>
  <c r="AO22" i="250"/>
  <c r="AW22" i="250"/>
  <c r="BA22" i="250"/>
  <c r="Z22" i="249"/>
  <c r="AC22" i="249"/>
  <c r="Z21" i="248"/>
  <c r="Z21" i="247"/>
  <c r="Z22" i="247"/>
  <c r="AC22" i="247"/>
  <c r="Z21" i="246"/>
  <c r="BB21" i="246"/>
  <c r="Y21" i="159"/>
  <c r="Y22" i="159"/>
  <c r="AO22" i="159"/>
  <c r="Z21" i="245"/>
  <c r="F20" i="242"/>
  <c r="G20" i="242"/>
  <c r="M20" i="242"/>
  <c r="O20" i="242"/>
  <c r="P20" i="242"/>
  <c r="O9" i="240"/>
  <c r="P9" i="240"/>
  <c r="F19" i="256"/>
  <c r="G19" i="256"/>
  <c r="F19" i="255"/>
  <c r="G19" i="255"/>
  <c r="F19" i="254"/>
  <c r="G19" i="254"/>
  <c r="F19" i="253"/>
  <c r="G19" i="253"/>
  <c r="F19" i="252"/>
  <c r="G19" i="252"/>
  <c r="F19" i="251"/>
  <c r="G19" i="251"/>
  <c r="F19" i="250"/>
  <c r="G19" i="250"/>
  <c r="F19" i="249"/>
  <c r="G19" i="249"/>
  <c r="F19" i="248"/>
  <c r="G19" i="248"/>
  <c r="BA24" i="253"/>
  <c r="AN24" i="253"/>
  <c r="Y24" i="253"/>
  <c r="BA24" i="249"/>
  <c r="AN24" i="249"/>
  <c r="Y24" i="249"/>
  <c r="BA24" i="159"/>
  <c r="AN24" i="159"/>
  <c r="Y24" i="159"/>
  <c r="BA24" i="242"/>
  <c r="AN24" i="242"/>
  <c r="Y24" i="242"/>
  <c r="BA24" i="238"/>
  <c r="AN24" i="238"/>
  <c r="Y24" i="238"/>
  <c r="F26" i="256"/>
  <c r="G26" i="256"/>
  <c r="M26" i="256"/>
  <c r="O26" i="256"/>
  <c r="P26" i="256"/>
  <c r="F26" i="255"/>
  <c r="G26" i="255"/>
  <c r="F26" i="254"/>
  <c r="G26" i="254"/>
  <c r="F26" i="253"/>
  <c r="G26" i="253"/>
  <c r="M26" i="253"/>
  <c r="O26" i="253"/>
  <c r="P26" i="253"/>
  <c r="F26" i="252"/>
  <c r="G26" i="252"/>
  <c r="M26" i="252"/>
  <c r="O26" i="252"/>
  <c r="P26" i="252"/>
  <c r="F26" i="251"/>
  <c r="G26" i="251"/>
  <c r="F26" i="250"/>
  <c r="G26" i="250"/>
  <c r="F26" i="249"/>
  <c r="G26" i="249"/>
  <c r="F26" i="248"/>
  <c r="G26" i="248"/>
  <c r="M26" i="248"/>
  <c r="O26" i="248"/>
  <c r="P26" i="248"/>
  <c r="F26" i="247"/>
  <c r="G26" i="247"/>
  <c r="F26" i="246"/>
  <c r="G26" i="246"/>
  <c r="F26" i="159"/>
  <c r="G26" i="159"/>
  <c r="M26" i="159"/>
  <c r="O26" i="159"/>
  <c r="P26" i="159"/>
  <c r="F26" i="245"/>
  <c r="G26" i="245"/>
  <c r="M26" i="245"/>
  <c r="O26" i="245"/>
  <c r="P26" i="245"/>
  <c r="F26" i="244"/>
  <c r="G26" i="244"/>
  <c r="Y21" i="244"/>
  <c r="AN21" i="244"/>
  <c r="F26" i="243"/>
  <c r="G26" i="243"/>
  <c r="BA21" i="243"/>
  <c r="AN21" i="243"/>
  <c r="F26" i="242"/>
  <c r="G26" i="242"/>
  <c r="M26" i="242"/>
  <c r="O26" i="242"/>
  <c r="P26" i="242"/>
  <c r="AN21" i="242"/>
  <c r="BA21" i="242"/>
  <c r="Y21" i="242"/>
  <c r="F26" i="241"/>
  <c r="G26" i="241"/>
  <c r="M26" i="241"/>
  <c r="O26" i="241"/>
  <c r="P26" i="241"/>
  <c r="AN21" i="241"/>
  <c r="AO21" i="241"/>
  <c r="AW21" i="241"/>
  <c r="Y21" i="241"/>
  <c r="BA21" i="241"/>
  <c r="F26" i="240"/>
  <c r="G26" i="240"/>
  <c r="Y21" i="240"/>
  <c r="AN21" i="240"/>
  <c r="BA21" i="240"/>
  <c r="F26" i="239"/>
  <c r="G26" i="239"/>
  <c r="Y21" i="239"/>
  <c r="BA21" i="239"/>
  <c r="AN21" i="239"/>
  <c r="F26" i="238"/>
  <c r="G26" i="238"/>
  <c r="M26" i="238"/>
  <c r="O26" i="238"/>
  <c r="P26" i="238"/>
  <c r="AN21" i="238"/>
  <c r="Y21" i="238"/>
  <c r="BA21" i="238"/>
  <c r="F26" i="237"/>
  <c r="G26" i="237"/>
  <c r="M26" i="237"/>
  <c r="O26" i="237"/>
  <c r="P26" i="237"/>
  <c r="AN21" i="237"/>
  <c r="BA21" i="237"/>
  <c r="Y21" i="237"/>
  <c r="F28" i="255"/>
  <c r="G28" i="255"/>
  <c r="BA23" i="255"/>
  <c r="Y23" i="255"/>
  <c r="AN23" i="255"/>
  <c r="F28" i="253"/>
  <c r="G28" i="253"/>
  <c r="Y23" i="253"/>
  <c r="AN23" i="253"/>
  <c r="BA23" i="253"/>
  <c r="F28" i="251"/>
  <c r="G28" i="251"/>
  <c r="BA23" i="251"/>
  <c r="AN23" i="251"/>
  <c r="Y23" i="251"/>
  <c r="Y23" i="249"/>
  <c r="AN23" i="249"/>
  <c r="BA23" i="249"/>
  <c r="Y23" i="247"/>
  <c r="BA23" i="247"/>
  <c r="AN23" i="247"/>
  <c r="Y23" i="159"/>
  <c r="BA23" i="159"/>
  <c r="AN23" i="159"/>
  <c r="BA23" i="244"/>
  <c r="Y23" i="244"/>
  <c r="AN23" i="244"/>
  <c r="AN23" i="242"/>
  <c r="Y23" i="242"/>
  <c r="BA23" i="242"/>
  <c r="BA23" i="240"/>
  <c r="AN23" i="240"/>
  <c r="Y23" i="240"/>
  <c r="BA23" i="238"/>
  <c r="AN23" i="238"/>
  <c r="Y23" i="238"/>
  <c r="AG25" i="255"/>
  <c r="AI25" i="253"/>
  <c r="AB25" i="253"/>
  <c r="AJ25" i="253"/>
  <c r="AF25" i="253"/>
  <c r="AG25" i="251"/>
  <c r="AI25" i="249"/>
  <c r="AJ25" i="249"/>
  <c r="AF25" i="249"/>
  <c r="AB25" i="249"/>
  <c r="AD25" i="244"/>
  <c r="AH25" i="244"/>
  <c r="AC25" i="244"/>
  <c r="AI25" i="242"/>
  <c r="AG25" i="242"/>
  <c r="AB25" i="242"/>
  <c r="AC25" i="240"/>
  <c r="AA25" i="240"/>
  <c r="AH25" i="240"/>
  <c r="AG25" i="240"/>
  <c r="AJ25" i="238"/>
  <c r="AB25" i="238"/>
  <c r="AG25" i="238"/>
  <c r="AA25" i="238"/>
  <c r="AF25" i="238"/>
  <c r="AE25" i="238"/>
  <c r="BB21" i="256"/>
  <c r="AN21" i="255"/>
  <c r="BA21" i="255"/>
  <c r="AN22" i="255"/>
  <c r="BA22" i="255"/>
  <c r="AN21" i="254"/>
  <c r="Y22" i="254"/>
  <c r="Z21" i="253"/>
  <c r="AI21" i="253"/>
  <c r="AO21" i="253"/>
  <c r="AS21" i="253"/>
  <c r="Z22" i="253"/>
  <c r="Z21" i="252"/>
  <c r="AC21" i="252"/>
  <c r="BA21" i="252"/>
  <c r="Z21" i="251"/>
  <c r="AI21" i="251"/>
  <c r="Y22" i="251"/>
  <c r="Y21" i="250"/>
  <c r="BA21" i="250"/>
  <c r="BB22" i="250"/>
  <c r="BA21" i="249"/>
  <c r="BA22" i="249"/>
  <c r="BB21" i="248"/>
  <c r="BA22" i="248"/>
  <c r="AN21" i="247"/>
  <c r="BA21" i="247"/>
  <c r="AN22" i="247"/>
  <c r="BA22" i="247"/>
  <c r="AN21" i="246"/>
  <c r="Y22" i="246"/>
  <c r="Z22" i="246"/>
  <c r="AH22" i="246"/>
  <c r="AN22" i="246"/>
  <c r="AO22" i="246"/>
  <c r="AW22" i="246"/>
  <c r="Z21" i="159"/>
  <c r="AO21" i="159"/>
  <c r="Z22" i="159"/>
  <c r="BA22" i="159"/>
  <c r="BB21" i="245"/>
  <c r="BA24" i="256"/>
  <c r="AN24" i="256"/>
  <c r="Y24" i="256"/>
  <c r="BA24" i="252"/>
  <c r="AN24" i="252"/>
  <c r="Y24" i="252"/>
  <c r="BA24" i="248"/>
  <c r="AN24" i="248"/>
  <c r="Y24" i="248"/>
  <c r="BA24" i="245"/>
  <c r="AN24" i="245"/>
  <c r="Y24" i="245"/>
  <c r="BA24" i="241"/>
  <c r="AN24" i="241"/>
  <c r="Y24" i="241"/>
  <c r="BA24" i="237"/>
  <c r="AN24" i="237"/>
  <c r="Y24" i="237"/>
  <c r="AO21" i="244"/>
  <c r="BB21" i="244"/>
  <c r="BB21" i="243"/>
  <c r="AO21" i="243"/>
  <c r="AW21" i="243"/>
  <c r="Z21" i="243"/>
  <c r="BB21" i="242"/>
  <c r="Z21" i="242"/>
  <c r="AO21" i="242"/>
  <c r="Z21" i="241"/>
  <c r="BB21" i="241"/>
  <c r="Z21" i="240"/>
  <c r="AO21" i="240"/>
  <c r="BB21" i="240"/>
  <c r="BB21" i="239"/>
  <c r="AO21" i="239"/>
  <c r="AW21" i="239"/>
  <c r="Z21" i="239"/>
  <c r="Z21" i="238"/>
  <c r="AH21" i="238"/>
  <c r="BB21" i="238"/>
  <c r="AO21" i="238"/>
  <c r="AW21" i="238"/>
  <c r="BB21" i="237"/>
  <c r="Z21" i="237"/>
  <c r="AO21" i="237"/>
  <c r="AW21" i="237"/>
  <c r="AO23" i="255"/>
  <c r="AU23" i="255"/>
  <c r="Z23" i="255"/>
  <c r="BB23" i="255"/>
  <c r="BB23" i="253"/>
  <c r="AO23" i="253"/>
  <c r="AR23" i="253"/>
  <c r="Z23" i="253"/>
  <c r="AO23" i="251"/>
  <c r="Z23" i="251"/>
  <c r="BB23" i="251"/>
  <c r="AO23" i="249"/>
  <c r="AW23" i="249"/>
  <c r="BB23" i="249"/>
  <c r="Z23" i="249"/>
  <c r="AC23" i="249"/>
  <c r="BB23" i="247"/>
  <c r="AO23" i="247"/>
  <c r="Z23" i="247"/>
  <c r="AG23" i="247"/>
  <c r="Z23" i="159"/>
  <c r="BB23" i="159"/>
  <c r="AO23" i="159"/>
  <c r="Z23" i="244"/>
  <c r="AJ23" i="244"/>
  <c r="AO23" i="244"/>
  <c r="BB23" i="244"/>
  <c r="AO23" i="242"/>
  <c r="Z23" i="242"/>
  <c r="BB23" i="242"/>
  <c r="BB23" i="240"/>
  <c r="AO23" i="240"/>
  <c r="AW23" i="240"/>
  <c r="Z23" i="240"/>
  <c r="BB23" i="238"/>
  <c r="AO23" i="238"/>
  <c r="Z23" i="238"/>
  <c r="AJ23" i="238"/>
  <c r="AH25" i="251"/>
  <c r="AE25" i="240"/>
  <c r="AV21" i="256"/>
  <c r="AT21" i="256"/>
  <c r="AO21" i="255"/>
  <c r="Z22" i="254"/>
  <c r="AH22" i="254"/>
  <c r="AO22" i="254"/>
  <c r="AW22" i="254"/>
  <c r="BA22" i="252"/>
  <c r="AN21" i="251"/>
  <c r="Z22" i="251"/>
  <c r="AC22" i="251"/>
  <c r="Z21" i="250"/>
  <c r="Y21" i="249"/>
  <c r="Z21" i="249"/>
  <c r="AI21" i="249"/>
  <c r="AN21" i="249"/>
  <c r="BB21" i="249"/>
  <c r="AN22" i="249"/>
  <c r="BB22" i="249"/>
  <c r="AN21" i="248"/>
  <c r="AW21" i="248"/>
  <c r="Y22" i="248"/>
  <c r="BB22" i="248"/>
  <c r="AO21" i="247"/>
  <c r="AO22" i="247"/>
  <c r="BB22" i="247"/>
  <c r="BA21" i="159"/>
  <c r="BB22" i="159"/>
  <c r="AN21" i="245"/>
  <c r="AW21" i="245"/>
  <c r="Y22" i="245"/>
  <c r="BA22" i="245"/>
  <c r="BA21" i="244"/>
  <c r="Y21" i="243"/>
  <c r="O30" i="251"/>
  <c r="P30" i="251"/>
  <c r="F20" i="256"/>
  <c r="G20" i="256"/>
  <c r="M20" i="256"/>
  <c r="O20" i="256"/>
  <c r="P20" i="256"/>
  <c r="F27" i="241"/>
  <c r="G27" i="241"/>
  <c r="M27" i="241"/>
  <c r="O27" i="241"/>
  <c r="P27" i="241"/>
  <c r="M30" i="244"/>
  <c r="M29" i="244"/>
  <c r="BA24" i="255"/>
  <c r="AN24" i="255"/>
  <c r="Y24" i="255"/>
  <c r="BA24" i="251"/>
  <c r="AN24" i="251"/>
  <c r="Y24" i="251"/>
  <c r="BA24" i="247"/>
  <c r="AN24" i="247"/>
  <c r="Y24" i="247"/>
  <c r="BA24" i="244"/>
  <c r="AN24" i="244"/>
  <c r="Y24" i="244"/>
  <c r="BA24" i="240"/>
  <c r="AN24" i="240"/>
  <c r="Y24" i="240"/>
  <c r="AV22" i="245"/>
  <c r="Y22" i="244"/>
  <c r="BA22" i="244"/>
  <c r="AN22" i="244"/>
  <c r="BA22" i="243"/>
  <c r="AN22" i="243"/>
  <c r="AV22" i="243"/>
  <c r="Y22" i="243"/>
  <c r="BA22" i="242"/>
  <c r="AN22" i="242"/>
  <c r="Y22" i="242"/>
  <c r="AN22" i="241"/>
  <c r="AV22" i="241"/>
  <c r="Y22" i="241"/>
  <c r="BA22" i="241"/>
  <c r="Y22" i="240"/>
  <c r="BA22" i="240"/>
  <c r="AN22" i="240"/>
  <c r="BA22" i="239"/>
  <c r="AN22" i="239"/>
  <c r="Y22" i="239"/>
  <c r="BA22" i="238"/>
  <c r="Y22" i="238"/>
  <c r="AG22" i="238"/>
  <c r="AN22" i="238"/>
  <c r="AU22" i="238"/>
  <c r="BA22" i="237"/>
  <c r="AN22" i="237"/>
  <c r="Y22" i="237"/>
  <c r="AN23" i="256"/>
  <c r="BA23" i="256"/>
  <c r="Y23" i="256"/>
  <c r="BA23" i="254"/>
  <c r="Y23" i="254"/>
  <c r="AN23" i="254"/>
  <c r="BA23" i="252"/>
  <c r="AN23" i="252"/>
  <c r="Y23" i="252"/>
  <c r="BA23" i="250"/>
  <c r="AN23" i="250"/>
  <c r="Y23" i="250"/>
  <c r="AN23" i="248"/>
  <c r="Y23" i="248"/>
  <c r="BA23" i="248"/>
  <c r="BA23" i="246"/>
  <c r="AN23" i="246"/>
  <c r="AS23" i="246"/>
  <c r="Y23" i="246"/>
  <c r="BA23" i="245"/>
  <c r="AN23" i="245"/>
  <c r="Y23" i="245"/>
  <c r="AN23" i="243"/>
  <c r="AR23" i="243"/>
  <c r="Y23" i="243"/>
  <c r="BA23" i="243"/>
  <c r="AN23" i="241"/>
  <c r="Y23" i="241"/>
  <c r="BA23" i="241"/>
  <c r="AN23" i="239"/>
  <c r="AU23" i="239"/>
  <c r="BA23" i="239"/>
  <c r="Y23" i="239"/>
  <c r="AG23" i="239"/>
  <c r="BA23" i="237"/>
  <c r="AN23" i="237"/>
  <c r="Y23" i="237"/>
  <c r="AJ25" i="254"/>
  <c r="AG25" i="252"/>
  <c r="AF25" i="252"/>
  <c r="AE25" i="252"/>
  <c r="AJ25" i="252"/>
  <c r="AB25" i="252"/>
  <c r="AI25" i="252"/>
  <c r="AA25" i="252"/>
  <c r="AJ25" i="250"/>
  <c r="AF25" i="248"/>
  <c r="AB25" i="248"/>
  <c r="AA25" i="248"/>
  <c r="AH25" i="248"/>
  <c r="AG25" i="246"/>
  <c r="AC25" i="246"/>
  <c r="AB25" i="246"/>
  <c r="AH25" i="246"/>
  <c r="AE25" i="245"/>
  <c r="AH25" i="243"/>
  <c r="AG25" i="241"/>
  <c r="AI25" i="241"/>
  <c r="AD25" i="241"/>
  <c r="AG25" i="237"/>
  <c r="AI25" i="237"/>
  <c r="AB25" i="237"/>
  <c r="AH25" i="237"/>
  <c r="AA25" i="237"/>
  <c r="AF25" i="237"/>
  <c r="AD25" i="237"/>
  <c r="Y21" i="256"/>
  <c r="AC21" i="256"/>
  <c r="AU21" i="256"/>
  <c r="Z22" i="256"/>
  <c r="AO22" i="256"/>
  <c r="AS22" i="256"/>
  <c r="Y21" i="255"/>
  <c r="Y21" i="254"/>
  <c r="BA21" i="254"/>
  <c r="BB22" i="254"/>
  <c r="AN21" i="252"/>
  <c r="Y22" i="252"/>
  <c r="BB22" i="252"/>
  <c r="BA21" i="251"/>
  <c r="AN22" i="251"/>
  <c r="AN21" i="250"/>
  <c r="Y22" i="250"/>
  <c r="AO22" i="249"/>
  <c r="Y21" i="248"/>
  <c r="Z22" i="248"/>
  <c r="AH22" i="248"/>
  <c r="AO22" i="248"/>
  <c r="AW22" i="248"/>
  <c r="Y21" i="247"/>
  <c r="Y21" i="246"/>
  <c r="BA21" i="246"/>
  <c r="BB22" i="246"/>
  <c r="Y21" i="245"/>
  <c r="Z22" i="245"/>
  <c r="AH22" i="245"/>
  <c r="Z21" i="244"/>
  <c r="Z22" i="244"/>
  <c r="AJ25" i="247"/>
  <c r="AF25" i="247"/>
  <c r="AB25" i="247"/>
  <c r="AD25" i="247"/>
  <c r="AI25" i="247"/>
  <c r="AI25" i="239"/>
  <c r="AE25" i="239"/>
  <c r="AA25" i="239"/>
  <c r="AD25" i="239"/>
  <c r="AJ25" i="239"/>
  <c r="AD25" i="255"/>
  <c r="AH25" i="255"/>
  <c r="AC25" i="254"/>
  <c r="AG25" i="254"/>
  <c r="AF25" i="243"/>
  <c r="AE25" i="255"/>
  <c r="AD25" i="254"/>
  <c r="AC25" i="253"/>
  <c r="AI25" i="251"/>
  <c r="AH25" i="250"/>
  <c r="AC25" i="249"/>
  <c r="AE25" i="247"/>
  <c r="AF25" i="245"/>
  <c r="AG25" i="243"/>
  <c r="AJ25" i="241"/>
  <c r="AJ25" i="245"/>
  <c r="AA25" i="255"/>
  <c r="AH25" i="254"/>
  <c r="AG25" i="253"/>
  <c r="AA25" i="251"/>
  <c r="AE25" i="251"/>
  <c r="AD25" i="250"/>
  <c r="AG25" i="249"/>
  <c r="AA25" i="245"/>
  <c r="AJ25" i="244"/>
  <c r="AF25" i="244"/>
  <c r="AB25" i="244"/>
  <c r="AI25" i="244"/>
  <c r="AH25" i="242"/>
  <c r="AD25" i="242"/>
  <c r="AC25" i="242"/>
  <c r="AE25" i="241"/>
  <c r="AF25" i="239"/>
  <c r="AB25" i="255"/>
  <c r="AF25" i="255"/>
  <c r="AJ25" i="255"/>
  <c r="AA25" i="254"/>
  <c r="AE25" i="254"/>
  <c r="AI25" i="254"/>
  <c r="AD25" i="253"/>
  <c r="AH25" i="253"/>
  <c r="AC25" i="252"/>
  <c r="AB25" i="251"/>
  <c r="AF25" i="251"/>
  <c r="AJ25" i="251"/>
  <c r="AA25" i="250"/>
  <c r="AE25" i="250"/>
  <c r="AI25" i="250"/>
  <c r="AD25" i="249"/>
  <c r="AH25" i="249"/>
  <c r="AG25" i="248"/>
  <c r="AC25" i="248"/>
  <c r="AD25" i="248"/>
  <c r="AI25" i="248"/>
  <c r="AA25" i="247"/>
  <c r="AG25" i="247"/>
  <c r="AI25" i="246"/>
  <c r="AE25" i="246"/>
  <c r="AA25" i="246"/>
  <c r="AD25" i="246"/>
  <c r="AJ25" i="246"/>
  <c r="AB25" i="245"/>
  <c r="AH25" i="245"/>
  <c r="AE25" i="244"/>
  <c r="AC25" i="243"/>
  <c r="AE25" i="242"/>
  <c r="AJ25" i="242"/>
  <c r="AA25" i="241"/>
  <c r="AF25" i="241"/>
  <c r="AJ25" i="240"/>
  <c r="AF25" i="240"/>
  <c r="AB25" i="240"/>
  <c r="AD25" i="240"/>
  <c r="AI25" i="240"/>
  <c r="AB25" i="239"/>
  <c r="AG25" i="239"/>
  <c r="AH25" i="238"/>
  <c r="AD25" i="238"/>
  <c r="AC25" i="238"/>
  <c r="AK25" i="238"/>
  <c r="AI25" i="238"/>
  <c r="AE25" i="237"/>
  <c r="AD25" i="251"/>
  <c r="AC25" i="250"/>
  <c r="AG25" i="250"/>
  <c r="AC25" i="255"/>
  <c r="AB25" i="254"/>
  <c r="AF25" i="254"/>
  <c r="AA25" i="253"/>
  <c r="AE25" i="253"/>
  <c r="AD25" i="252"/>
  <c r="AC25" i="251"/>
  <c r="AB25" i="250"/>
  <c r="AF25" i="250"/>
  <c r="AA25" i="249"/>
  <c r="AE25" i="249"/>
  <c r="AE25" i="248"/>
  <c r="AC25" i="247"/>
  <c r="AH25" i="247"/>
  <c r="AG25" i="245"/>
  <c r="AD25" i="245"/>
  <c r="AA25" i="244"/>
  <c r="AG25" i="244"/>
  <c r="AI25" i="243"/>
  <c r="AE25" i="243"/>
  <c r="AA25" i="243"/>
  <c r="AD25" i="243"/>
  <c r="AJ25" i="243"/>
  <c r="AA25" i="242"/>
  <c r="AF25" i="242"/>
  <c r="AB25" i="241"/>
  <c r="AC25" i="239"/>
  <c r="AH25" i="239"/>
  <c r="AC25" i="245"/>
  <c r="AC25" i="241"/>
  <c r="AC25" i="237"/>
  <c r="AK25" i="237"/>
  <c r="AC23" i="256"/>
  <c r="AQ23" i="256"/>
  <c r="AU23" i="256"/>
  <c r="AH23" i="255"/>
  <c r="AD23" i="255"/>
  <c r="AC23" i="255"/>
  <c r="AI23" i="255"/>
  <c r="AG23" i="253"/>
  <c r="AA23" i="253"/>
  <c r="AU23" i="253"/>
  <c r="AG23" i="249"/>
  <c r="AH23" i="249"/>
  <c r="AR23" i="249"/>
  <c r="AC23" i="247"/>
  <c r="AW23" i="256"/>
  <c r="AD23" i="256"/>
  <c r="AR23" i="256"/>
  <c r="AV23" i="253"/>
  <c r="AW23" i="253"/>
  <c r="AH23" i="252"/>
  <c r="AD23" i="252"/>
  <c r="AJ23" i="252"/>
  <c r="AE23" i="252"/>
  <c r="AG23" i="252"/>
  <c r="AB23" i="252"/>
  <c r="AF23" i="252"/>
  <c r="AU23" i="252"/>
  <c r="AP23" i="252"/>
  <c r="AS23" i="252"/>
  <c r="AJ23" i="251"/>
  <c r="AF23" i="251"/>
  <c r="AB23" i="251"/>
  <c r="AE23" i="251"/>
  <c r="AH23" i="251"/>
  <c r="AC23" i="251"/>
  <c r="AG23" i="251"/>
  <c r="AQ23" i="251"/>
  <c r="AU23" i="249"/>
  <c r="AU23" i="248"/>
  <c r="AQ23" i="248"/>
  <c r="AW23" i="248"/>
  <c r="AR23" i="248"/>
  <c r="AS23" i="248"/>
  <c r="AV23" i="248"/>
  <c r="AP23" i="256"/>
  <c r="AT23" i="251"/>
  <c r="AP23" i="251"/>
  <c r="AW23" i="251"/>
  <c r="AR23" i="251"/>
  <c r="AU23" i="251"/>
  <c r="AV23" i="251"/>
  <c r="AV23" i="249"/>
  <c r="AQ23" i="249"/>
  <c r="AH23" i="247"/>
  <c r="AB23" i="247"/>
  <c r="AF23" i="247"/>
  <c r="AT23" i="255"/>
  <c r="AR23" i="255"/>
  <c r="AW23" i="255"/>
  <c r="AH23" i="254"/>
  <c r="AD23" i="254"/>
  <c r="AC23" i="254"/>
  <c r="AI23" i="254"/>
  <c r="AJ23" i="253"/>
  <c r="AF23" i="253"/>
  <c r="AB23" i="253"/>
  <c r="AD23" i="253"/>
  <c r="AI23" i="253"/>
  <c r="AQ23" i="253"/>
  <c r="AV23" i="252"/>
  <c r="AA23" i="250"/>
  <c r="AQ23" i="250"/>
  <c r="AW23" i="250"/>
  <c r="AA23" i="249"/>
  <c r="AT23" i="249"/>
  <c r="AP23" i="249"/>
  <c r="AS23" i="249"/>
  <c r="AW23" i="247"/>
  <c r="AS23" i="247"/>
  <c r="AU23" i="247"/>
  <c r="AP23" i="247"/>
  <c r="AT23" i="247"/>
  <c r="AU23" i="246"/>
  <c r="AQ23" i="246"/>
  <c r="AV23" i="246"/>
  <c r="AP23" i="246"/>
  <c r="AT23" i="246"/>
  <c r="AD23" i="245"/>
  <c r="AI23" i="244"/>
  <c r="AE23" i="244"/>
  <c r="AA23" i="244"/>
  <c r="AG23" i="244"/>
  <c r="AB23" i="244"/>
  <c r="AF23" i="244"/>
  <c r="AG23" i="243"/>
  <c r="AT23" i="243"/>
  <c r="AC23" i="242"/>
  <c r="AF23" i="240"/>
  <c r="AA23" i="240"/>
  <c r="AE23" i="240"/>
  <c r="AJ23" i="240"/>
  <c r="AD23" i="240"/>
  <c r="AI23" i="246"/>
  <c r="AD23" i="246"/>
  <c r="AF23" i="246"/>
  <c r="AW23" i="246"/>
  <c r="AU23" i="245"/>
  <c r="AQ23" i="245"/>
  <c r="AT23" i="245"/>
  <c r="AS23" i="245"/>
  <c r="AH23" i="244"/>
  <c r="AF23" i="243"/>
  <c r="AA23" i="243"/>
  <c r="AH23" i="243"/>
  <c r="AV23" i="243"/>
  <c r="AI23" i="242"/>
  <c r="AE23" i="242"/>
  <c r="AA23" i="242"/>
  <c r="AF23" i="242"/>
  <c r="AD23" i="242"/>
  <c r="AW23" i="242"/>
  <c r="AS23" i="242"/>
  <c r="AV23" i="242"/>
  <c r="AQ23" i="242"/>
  <c r="AU23" i="242"/>
  <c r="AP23" i="242"/>
  <c r="AT23" i="240"/>
  <c r="AR23" i="240"/>
  <c r="AI23" i="239"/>
  <c r="AE23" i="239"/>
  <c r="AA23" i="239"/>
  <c r="AF23" i="239"/>
  <c r="AJ23" i="239"/>
  <c r="AC23" i="239"/>
  <c r="AH23" i="239"/>
  <c r="AB23" i="239"/>
  <c r="AW23" i="239"/>
  <c r="AS23" i="239"/>
  <c r="AV23" i="239"/>
  <c r="AQ23" i="239"/>
  <c r="AR23" i="239"/>
  <c r="AP23" i="239"/>
  <c r="AT23" i="253"/>
  <c r="AP23" i="253"/>
  <c r="AS23" i="253"/>
  <c r="AH23" i="250"/>
  <c r="AD23" i="250"/>
  <c r="AC23" i="250"/>
  <c r="AI23" i="250"/>
  <c r="AJ23" i="249"/>
  <c r="AF23" i="249"/>
  <c r="AB23" i="249"/>
  <c r="AD23" i="249"/>
  <c r="AI23" i="249"/>
  <c r="AA23" i="246"/>
  <c r="AH23" i="246"/>
  <c r="AH23" i="245"/>
  <c r="AB23" i="245"/>
  <c r="AF23" i="245"/>
  <c r="AV23" i="245"/>
  <c r="AC23" i="244"/>
  <c r="AB23" i="243"/>
  <c r="AI23" i="243"/>
  <c r="AP23" i="243"/>
  <c r="AG23" i="242"/>
  <c r="AH23" i="240"/>
  <c r="AP23" i="240"/>
  <c r="AU23" i="238"/>
  <c r="AQ23" i="238"/>
  <c r="AW23" i="238"/>
  <c r="AR23" i="238"/>
  <c r="AP23" i="238"/>
  <c r="AV23" i="238"/>
  <c r="AU23" i="241"/>
  <c r="AQ23" i="241"/>
  <c r="AW23" i="241"/>
  <c r="AR23" i="241"/>
  <c r="AV23" i="241"/>
  <c r="AP23" i="241"/>
  <c r="AV23" i="240"/>
  <c r="AD23" i="239"/>
  <c r="AT23" i="239"/>
  <c r="AW23" i="237"/>
  <c r="AS23" i="237"/>
  <c r="AU23" i="237"/>
  <c r="AP23" i="237"/>
  <c r="AT23" i="237"/>
  <c r="AR23" i="254"/>
  <c r="AR23" i="252"/>
  <c r="AR23" i="250"/>
  <c r="AE23" i="248"/>
  <c r="AI23" i="247"/>
  <c r="AE23" i="247"/>
  <c r="AA23" i="247"/>
  <c r="AD23" i="247"/>
  <c r="AJ23" i="247"/>
  <c r="AG23" i="246"/>
  <c r="AW23" i="244"/>
  <c r="AS23" i="244"/>
  <c r="AR23" i="244"/>
  <c r="AU23" i="243"/>
  <c r="AQ23" i="243"/>
  <c r="AS23" i="243"/>
  <c r="AE23" i="241"/>
  <c r="AG23" i="240"/>
  <c r="AV23" i="237"/>
  <c r="AC23" i="248"/>
  <c r="AC23" i="246"/>
  <c r="AC23" i="245"/>
  <c r="AC23" i="243"/>
  <c r="AC23" i="241"/>
  <c r="AU23" i="240"/>
  <c r="AQ23" i="240"/>
  <c r="AS23" i="240"/>
  <c r="AE23" i="238"/>
  <c r="AI23" i="237"/>
  <c r="AE23" i="237"/>
  <c r="AA23" i="237"/>
  <c r="AD23" i="237"/>
  <c r="AJ23" i="237"/>
  <c r="AC23" i="240"/>
  <c r="AC23" i="238"/>
  <c r="AH21" i="255"/>
  <c r="AH22" i="251"/>
  <c r="AI21" i="256"/>
  <c r="AE21" i="256"/>
  <c r="AA21" i="256"/>
  <c r="AH21" i="256"/>
  <c r="AD21" i="256"/>
  <c r="AF21" i="256"/>
  <c r="AW22" i="256"/>
  <c r="AA21" i="255"/>
  <c r="AI21" i="255"/>
  <c r="AG21" i="256"/>
  <c r="AP22" i="256"/>
  <c r="AD21" i="255"/>
  <c r="AU21" i="255"/>
  <c r="AQ21" i="255"/>
  <c r="AT21" i="255"/>
  <c r="AP21" i="255"/>
  <c r="AV21" i="255"/>
  <c r="AD22" i="255"/>
  <c r="AH21" i="253"/>
  <c r="AQ22" i="253"/>
  <c r="AP22" i="252"/>
  <c r="AD21" i="251"/>
  <c r="AU21" i="251"/>
  <c r="AQ21" i="251"/>
  <c r="AT21" i="251"/>
  <c r="AP21" i="251"/>
  <c r="AD22" i="251"/>
  <c r="AH21" i="249"/>
  <c r="AH22" i="249"/>
  <c r="AG21" i="248"/>
  <c r="AP22" i="248"/>
  <c r="AD21" i="247"/>
  <c r="AU21" i="247"/>
  <c r="AQ21" i="247"/>
  <c r="AT21" i="247"/>
  <c r="AP21" i="247"/>
  <c r="AV21" i="247"/>
  <c r="AD22" i="247"/>
  <c r="AT22" i="247"/>
  <c r="AP22" i="247"/>
  <c r="AW22" i="247"/>
  <c r="AS22" i="247"/>
  <c r="AU22" i="247"/>
  <c r="AG21" i="245"/>
  <c r="AP22" i="245"/>
  <c r="AI21" i="244"/>
  <c r="AE21" i="244"/>
  <c r="AA21" i="244"/>
  <c r="AS22" i="243"/>
  <c r="AI21" i="242"/>
  <c r="AE21" i="242"/>
  <c r="AA21" i="242"/>
  <c r="AS22" i="241"/>
  <c r="AI21" i="240"/>
  <c r="AE21" i="240"/>
  <c r="AA21" i="240"/>
  <c r="AU21" i="249"/>
  <c r="AQ21" i="249"/>
  <c r="AT21" i="249"/>
  <c r="AP21" i="249"/>
  <c r="AT22" i="249"/>
  <c r="AP22" i="249"/>
  <c r="AW22" i="249"/>
  <c r="AS22" i="249"/>
  <c r="AC22" i="255"/>
  <c r="AW21" i="253"/>
  <c r="AJ22" i="253"/>
  <c r="AF22" i="253"/>
  <c r="AB22" i="253"/>
  <c r="AI22" i="253"/>
  <c r="AE22" i="253"/>
  <c r="AA22" i="253"/>
  <c r="AG22" i="253"/>
  <c r="AV22" i="253"/>
  <c r="AI21" i="252"/>
  <c r="AE21" i="252"/>
  <c r="AA21" i="252"/>
  <c r="AH21" i="252"/>
  <c r="AD21" i="252"/>
  <c r="AF21" i="252"/>
  <c r="AR21" i="253"/>
  <c r="AH22" i="253"/>
  <c r="AT22" i="251"/>
  <c r="AP22" i="251"/>
  <c r="AW22" i="251"/>
  <c r="AS22" i="251"/>
  <c r="AB21" i="256"/>
  <c r="AJ21" i="256"/>
  <c r="AG21" i="255"/>
  <c r="AW21" i="255"/>
  <c r="AJ22" i="255"/>
  <c r="AF22" i="255"/>
  <c r="AB22" i="255"/>
  <c r="AI22" i="255"/>
  <c r="AE22" i="255"/>
  <c r="AA22" i="255"/>
  <c r="AK22" i="255"/>
  <c r="AG22" i="255"/>
  <c r="AI21" i="254"/>
  <c r="AE21" i="254"/>
  <c r="AA21" i="254"/>
  <c r="AH21" i="254"/>
  <c r="AD21" i="254"/>
  <c r="AF21" i="254"/>
  <c r="AA21" i="253"/>
  <c r="AC22" i="253"/>
  <c r="AB21" i="252"/>
  <c r="AJ21" i="252"/>
  <c r="AS22" i="252"/>
  <c r="AG21" i="251"/>
  <c r="AE21" i="251"/>
  <c r="AW21" i="251"/>
  <c r="AJ22" i="251"/>
  <c r="AF22" i="251"/>
  <c r="AB22" i="251"/>
  <c r="AI22" i="251"/>
  <c r="AE22" i="251"/>
  <c r="AA22" i="251"/>
  <c r="AG22" i="251"/>
  <c r="AV22" i="251"/>
  <c r="AI21" i="250"/>
  <c r="AE21" i="250"/>
  <c r="AA21" i="250"/>
  <c r="AH21" i="250"/>
  <c r="AD21" i="250"/>
  <c r="AF21" i="250"/>
  <c r="AA21" i="249"/>
  <c r="AS21" i="249"/>
  <c r="AR22" i="249"/>
  <c r="AB21" i="248"/>
  <c r="AS22" i="248"/>
  <c r="AG21" i="247"/>
  <c r="AE21" i="247"/>
  <c r="AW21" i="247"/>
  <c r="AJ22" i="247"/>
  <c r="AF22" i="247"/>
  <c r="AB22" i="247"/>
  <c r="AI22" i="247"/>
  <c r="AE22" i="247"/>
  <c r="AA22" i="247"/>
  <c r="AG22" i="247"/>
  <c r="AV22" i="247"/>
  <c r="AI21" i="246"/>
  <c r="AE21" i="246"/>
  <c r="AA21" i="246"/>
  <c r="AH21" i="246"/>
  <c r="AD21" i="246"/>
  <c r="AF21" i="246"/>
  <c r="AB21" i="245"/>
  <c r="AS22" i="245"/>
  <c r="AD21" i="244"/>
  <c r="AD21" i="242"/>
  <c r="AD21" i="240"/>
  <c r="AT22" i="253"/>
  <c r="AP22" i="253"/>
  <c r="AW22" i="253"/>
  <c r="AS22" i="253"/>
  <c r="AH21" i="247"/>
  <c r="AH22" i="247"/>
  <c r="AU21" i="253"/>
  <c r="AQ21" i="253"/>
  <c r="AT21" i="253"/>
  <c r="AP21" i="253"/>
  <c r="AV21" i="253"/>
  <c r="AH21" i="251"/>
  <c r="AA21" i="251"/>
  <c r="AW21" i="249"/>
  <c r="AJ22" i="249"/>
  <c r="AF22" i="249"/>
  <c r="AB22" i="249"/>
  <c r="AI22" i="249"/>
  <c r="AE22" i="249"/>
  <c r="AA22" i="249"/>
  <c r="AG22" i="249"/>
  <c r="AV22" i="249"/>
  <c r="AI21" i="248"/>
  <c r="AE21" i="248"/>
  <c r="AA21" i="248"/>
  <c r="AH21" i="248"/>
  <c r="AD21" i="248"/>
  <c r="AF21" i="248"/>
  <c r="AA21" i="247"/>
  <c r="AI21" i="245"/>
  <c r="AE21" i="245"/>
  <c r="AA21" i="245"/>
  <c r="AH21" i="245"/>
  <c r="AD21" i="245"/>
  <c r="AF21" i="245"/>
  <c r="AU21" i="244"/>
  <c r="AQ21" i="244"/>
  <c r="AT21" i="244"/>
  <c r="AP21" i="244"/>
  <c r="AW21" i="244"/>
  <c r="AS21" i="244"/>
  <c r="AJ22" i="244"/>
  <c r="AF22" i="244"/>
  <c r="AB22" i="244"/>
  <c r="AI22" i="244"/>
  <c r="AE22" i="244"/>
  <c r="AA22" i="244"/>
  <c r="AH22" i="244"/>
  <c r="AD22" i="244"/>
  <c r="AT22" i="243"/>
  <c r="AP22" i="243"/>
  <c r="AU21" i="242"/>
  <c r="AQ21" i="242"/>
  <c r="AW21" i="242"/>
  <c r="AS21" i="242"/>
  <c r="AT21" i="242"/>
  <c r="AP21" i="242"/>
  <c r="AJ22" i="242"/>
  <c r="AF22" i="242"/>
  <c r="AB22" i="242"/>
  <c r="AH22" i="242"/>
  <c r="AD22" i="242"/>
  <c r="AI22" i="242"/>
  <c r="AE22" i="242"/>
  <c r="AA22" i="242"/>
  <c r="AT22" i="241"/>
  <c r="AP22" i="241"/>
  <c r="AU21" i="240"/>
  <c r="AQ21" i="240"/>
  <c r="AT21" i="240"/>
  <c r="AP21" i="240"/>
  <c r="AW21" i="240"/>
  <c r="AS21" i="240"/>
  <c r="AJ22" i="240"/>
  <c r="AF22" i="240"/>
  <c r="AB22" i="240"/>
  <c r="AI22" i="240"/>
  <c r="AE22" i="240"/>
  <c r="AA22" i="240"/>
  <c r="AH22" i="240"/>
  <c r="AD22" i="240"/>
  <c r="AR22" i="244"/>
  <c r="AV22" i="244"/>
  <c r="AC21" i="243"/>
  <c r="AG21" i="243"/>
  <c r="AR22" i="240"/>
  <c r="AV22" i="240"/>
  <c r="AC21" i="239"/>
  <c r="AG21" i="239"/>
  <c r="AS21" i="238"/>
  <c r="AD22" i="238"/>
  <c r="AR22" i="238"/>
  <c r="AV22" i="238"/>
  <c r="AC21" i="237"/>
  <c r="AG21" i="237"/>
  <c r="AR21" i="256"/>
  <c r="AQ22" i="256"/>
  <c r="AU22" i="256"/>
  <c r="AB21" i="255"/>
  <c r="AF21" i="255"/>
  <c r="AJ21" i="255"/>
  <c r="AR21" i="254"/>
  <c r="AC22" i="254"/>
  <c r="AQ22" i="254"/>
  <c r="AU22" i="254"/>
  <c r="AB21" i="253"/>
  <c r="AF21" i="253"/>
  <c r="AJ21" i="253"/>
  <c r="AR21" i="252"/>
  <c r="AC22" i="252"/>
  <c r="AQ22" i="252"/>
  <c r="AU22" i="252"/>
  <c r="AB21" i="251"/>
  <c r="AF21" i="251"/>
  <c r="AJ21" i="251"/>
  <c r="AR21" i="250"/>
  <c r="AC22" i="250"/>
  <c r="AQ22" i="250"/>
  <c r="AU22" i="250"/>
  <c r="AB21" i="249"/>
  <c r="AF21" i="249"/>
  <c r="AJ21" i="249"/>
  <c r="AR21" i="248"/>
  <c r="AC22" i="248"/>
  <c r="AQ22" i="248"/>
  <c r="AU22" i="248"/>
  <c r="AB21" i="247"/>
  <c r="AF21" i="247"/>
  <c r="AJ21" i="247"/>
  <c r="AR21" i="246"/>
  <c r="AC22" i="246"/>
  <c r="AQ22" i="246"/>
  <c r="AU22" i="246"/>
  <c r="AR21" i="245"/>
  <c r="AC22" i="245"/>
  <c r="AQ22" i="245"/>
  <c r="AU22" i="245"/>
  <c r="AB21" i="244"/>
  <c r="AF21" i="244"/>
  <c r="AJ21" i="244"/>
  <c r="AS22" i="244"/>
  <c r="AW22" i="244"/>
  <c r="AD21" i="243"/>
  <c r="AH21" i="243"/>
  <c r="AR21" i="243"/>
  <c r="AC22" i="243"/>
  <c r="AQ22" i="243"/>
  <c r="AU22" i="243"/>
  <c r="AB21" i="242"/>
  <c r="AF21" i="242"/>
  <c r="AJ21" i="242"/>
  <c r="AS22" i="242"/>
  <c r="AW22" i="242"/>
  <c r="AD21" i="241"/>
  <c r="AH21" i="241"/>
  <c r="AR21" i="241"/>
  <c r="AC22" i="241"/>
  <c r="AQ22" i="241"/>
  <c r="AU22" i="241"/>
  <c r="AB21" i="240"/>
  <c r="AF21" i="240"/>
  <c r="AJ21" i="240"/>
  <c r="AS22" i="240"/>
  <c r="AW22" i="240"/>
  <c r="AD21" i="239"/>
  <c r="AH21" i="239"/>
  <c r="AR21" i="239"/>
  <c r="AC22" i="239"/>
  <c r="AQ22" i="239"/>
  <c r="AU22" i="239"/>
  <c r="AB21" i="238"/>
  <c r="AF21" i="238"/>
  <c r="AJ21" i="238"/>
  <c r="AP21" i="238"/>
  <c r="AT21" i="238"/>
  <c r="AA22" i="238"/>
  <c r="AE22" i="238"/>
  <c r="AI22" i="238"/>
  <c r="AS22" i="238"/>
  <c r="AW22" i="238"/>
  <c r="AD21" i="237"/>
  <c r="AH21" i="237"/>
  <c r="AR21" i="237"/>
  <c r="AC22" i="237"/>
  <c r="AQ22" i="237"/>
  <c r="AU22" i="237"/>
  <c r="AR22" i="242"/>
  <c r="AV22" i="242"/>
  <c r="AC21" i="241"/>
  <c r="AG21" i="241"/>
  <c r="AS21" i="256"/>
  <c r="AR22" i="256"/>
  <c r="AC21" i="255"/>
  <c r="AS21" i="254"/>
  <c r="AD22" i="254"/>
  <c r="AR22" i="254"/>
  <c r="AC21" i="253"/>
  <c r="AS21" i="252"/>
  <c r="AD22" i="252"/>
  <c r="AR22" i="252"/>
  <c r="AC21" i="251"/>
  <c r="AS21" i="250"/>
  <c r="AD22" i="250"/>
  <c r="AR22" i="250"/>
  <c r="AC21" i="249"/>
  <c r="AS21" i="248"/>
  <c r="AD22" i="248"/>
  <c r="AR22" i="248"/>
  <c r="AC21" i="247"/>
  <c r="AS21" i="246"/>
  <c r="AD22" i="246"/>
  <c r="AR22" i="246"/>
  <c r="AS21" i="245"/>
  <c r="AD22" i="245"/>
  <c r="AR22" i="245"/>
  <c r="AC21" i="244"/>
  <c r="AP22" i="244"/>
  <c r="AA21" i="243"/>
  <c r="AE21" i="243"/>
  <c r="AS21" i="243"/>
  <c r="AD22" i="243"/>
  <c r="AR22" i="243"/>
  <c r="AC21" i="242"/>
  <c r="AP22" i="242"/>
  <c r="AA21" i="241"/>
  <c r="AE21" i="241"/>
  <c r="AS21" i="241"/>
  <c r="AD22" i="241"/>
  <c r="AR22" i="241"/>
  <c r="AC21" i="240"/>
  <c r="AP22" i="240"/>
  <c r="AA21" i="239"/>
  <c r="AE21" i="239"/>
  <c r="AS21" i="239"/>
  <c r="AD22" i="239"/>
  <c r="AR22" i="239"/>
  <c r="AC21" i="238"/>
  <c r="AQ21" i="238"/>
  <c r="AU21" i="238"/>
  <c r="AB22" i="238"/>
  <c r="AF22" i="238"/>
  <c r="AJ22" i="238"/>
  <c r="AP22" i="238"/>
  <c r="AT22" i="238"/>
  <c r="AA21" i="237"/>
  <c r="AE21" i="237"/>
  <c r="AI21" i="237"/>
  <c r="AS21" i="237"/>
  <c r="AD22" i="237"/>
  <c r="AR22" i="237"/>
  <c r="AS22" i="239"/>
  <c r="AD21" i="238"/>
  <c r="AR21" i="238"/>
  <c r="AC22" i="238"/>
  <c r="AQ22" i="238"/>
  <c r="AB21" i="237"/>
  <c r="AF21" i="237"/>
  <c r="AS22" i="237"/>
  <c r="F20" i="247"/>
  <c r="G20" i="247"/>
  <c r="M20" i="247"/>
  <c r="O20" i="247"/>
  <c r="P20" i="247"/>
  <c r="AO15" i="247"/>
  <c r="F20" i="246"/>
  <c r="G20" i="246"/>
  <c r="M20" i="246"/>
  <c r="O20" i="246"/>
  <c r="P20" i="246"/>
  <c r="BB15" i="246"/>
  <c r="AO15" i="246"/>
  <c r="F20" i="245"/>
  <c r="G20" i="245"/>
  <c r="M20" i="245"/>
  <c r="O20" i="245"/>
  <c r="P20" i="245"/>
  <c r="BB15" i="245"/>
  <c r="Z15" i="245"/>
  <c r="F20" i="244"/>
  <c r="G20" i="244"/>
  <c r="M20" i="244"/>
  <c r="O20" i="244"/>
  <c r="P20" i="244"/>
  <c r="BB15" i="244"/>
  <c r="F20" i="243"/>
  <c r="G20" i="243"/>
  <c r="M20" i="243"/>
  <c r="O20" i="243"/>
  <c r="P20" i="243"/>
  <c r="AO15" i="243"/>
  <c r="Z15" i="243"/>
  <c r="F20" i="241"/>
  <c r="G20" i="241"/>
  <c r="M20" i="241"/>
  <c r="O20" i="241"/>
  <c r="P20" i="241"/>
  <c r="AO15" i="241"/>
  <c r="F20" i="240"/>
  <c r="G20" i="240"/>
  <c r="M20" i="240"/>
  <c r="O20" i="240"/>
  <c r="P20" i="240"/>
  <c r="BB15" i="240"/>
  <c r="AO15" i="240"/>
  <c r="F20" i="239"/>
  <c r="G20" i="239"/>
  <c r="M20" i="239"/>
  <c r="O20" i="239"/>
  <c r="P20" i="239"/>
  <c r="AO15" i="239"/>
  <c r="Z15" i="239"/>
  <c r="BB15" i="239"/>
  <c r="BB15" i="238"/>
  <c r="Z15" i="238"/>
  <c r="AO15" i="238"/>
  <c r="AU15" i="238"/>
  <c r="F20" i="237"/>
  <c r="G20" i="237"/>
  <c r="M20" i="237"/>
  <c r="O20" i="237"/>
  <c r="P20" i="237"/>
  <c r="BB15" i="237"/>
  <c r="AO15" i="237"/>
  <c r="Z15" i="237"/>
  <c r="F22" i="256"/>
  <c r="G22" i="256"/>
  <c r="M22" i="256"/>
  <c r="O22" i="256"/>
  <c r="P22" i="256"/>
  <c r="AO17" i="256"/>
  <c r="BB17" i="256"/>
  <c r="Z17" i="256"/>
  <c r="F22" i="255"/>
  <c r="G22" i="255"/>
  <c r="M22" i="255"/>
  <c r="O22" i="255"/>
  <c r="P22" i="255"/>
  <c r="BB17" i="255"/>
  <c r="Z17" i="255"/>
  <c r="AO17" i="255"/>
  <c r="AN17" i="255"/>
  <c r="AT17" i="255"/>
  <c r="AP17" i="255"/>
  <c r="AX17" i="255"/>
  <c r="AO17" i="254"/>
  <c r="Z17" i="254"/>
  <c r="BB17" i="254"/>
  <c r="F22" i="253"/>
  <c r="G22" i="253"/>
  <c r="M22" i="253"/>
  <c r="O22" i="253"/>
  <c r="P22" i="253"/>
  <c r="BB17" i="253"/>
  <c r="Z17" i="253"/>
  <c r="AO17" i="253"/>
  <c r="AN17" i="253"/>
  <c r="AT17" i="253"/>
  <c r="AP17" i="253"/>
  <c r="AX17" i="253"/>
  <c r="F22" i="252"/>
  <c r="G22" i="252"/>
  <c r="M22" i="252"/>
  <c r="O22" i="252"/>
  <c r="P22" i="252"/>
  <c r="AO17" i="252"/>
  <c r="Z17" i="252"/>
  <c r="BB17" i="252"/>
  <c r="F22" i="251"/>
  <c r="G22" i="251"/>
  <c r="M22" i="251"/>
  <c r="O22" i="251"/>
  <c r="P22" i="251"/>
  <c r="BB17" i="251"/>
  <c r="Z17" i="251"/>
  <c r="Y17" i="251"/>
  <c r="AD17" i="251"/>
  <c r="AA17" i="251"/>
  <c r="AK17" i="251"/>
  <c r="AO17" i="251"/>
  <c r="AO17" i="250"/>
  <c r="Z17" i="250"/>
  <c r="BB17" i="250"/>
  <c r="F22" i="249"/>
  <c r="G22" i="249"/>
  <c r="BB17" i="249"/>
  <c r="Z17" i="249"/>
  <c r="AO17" i="249"/>
  <c r="F22" i="248"/>
  <c r="G22" i="248"/>
  <c r="M22" i="248"/>
  <c r="O22" i="248"/>
  <c r="P22" i="248"/>
  <c r="AO17" i="248"/>
  <c r="Z17" i="248"/>
  <c r="BB17" i="248"/>
  <c r="F22" i="247"/>
  <c r="G22" i="247"/>
  <c r="M22" i="247"/>
  <c r="O22" i="247"/>
  <c r="P22" i="247"/>
  <c r="BB17" i="247"/>
  <c r="Z17" i="247"/>
  <c r="AO17" i="247"/>
  <c r="BB17" i="246"/>
  <c r="Z17" i="246"/>
  <c r="AO17" i="246"/>
  <c r="AN17" i="246"/>
  <c r="AU17" i="246"/>
  <c r="F22" i="159"/>
  <c r="G22" i="159"/>
  <c r="M22" i="159"/>
  <c r="O22" i="159"/>
  <c r="P22" i="159"/>
  <c r="AO17" i="159"/>
  <c r="Z17" i="159"/>
  <c r="BB17" i="159"/>
  <c r="F22" i="245"/>
  <c r="G22" i="245"/>
  <c r="M22" i="245"/>
  <c r="O22" i="245"/>
  <c r="P22" i="245"/>
  <c r="BB17" i="245"/>
  <c r="AO17" i="245"/>
  <c r="Z17" i="245"/>
  <c r="F22" i="244"/>
  <c r="G22" i="244"/>
  <c r="M22" i="244"/>
  <c r="O22" i="244"/>
  <c r="P22" i="244"/>
  <c r="Z17" i="244"/>
  <c r="AO17" i="244"/>
  <c r="BB17" i="244"/>
  <c r="BB17" i="243"/>
  <c r="AO17" i="243"/>
  <c r="Z17" i="243"/>
  <c r="F22" i="242"/>
  <c r="G22" i="242"/>
  <c r="M22" i="242"/>
  <c r="O22" i="242"/>
  <c r="P22" i="242"/>
  <c r="BB17" i="242"/>
  <c r="AO17" i="242"/>
  <c r="Z17" i="242"/>
  <c r="F22" i="241"/>
  <c r="G22" i="241"/>
  <c r="M22" i="241"/>
  <c r="O22" i="241"/>
  <c r="P22" i="241"/>
  <c r="BB17" i="241"/>
  <c r="AO17" i="241"/>
  <c r="Z17" i="241"/>
  <c r="F22" i="240"/>
  <c r="G22" i="240"/>
  <c r="M22" i="240"/>
  <c r="O22" i="240"/>
  <c r="P22" i="240"/>
  <c r="BB17" i="240"/>
  <c r="Z17" i="240"/>
  <c r="AO17" i="240"/>
  <c r="AO17" i="239"/>
  <c r="Z17" i="239"/>
  <c r="BB17" i="239"/>
  <c r="F22" i="238"/>
  <c r="G22" i="238"/>
  <c r="M22" i="238"/>
  <c r="O22" i="238"/>
  <c r="P22" i="238"/>
  <c r="BB17" i="238"/>
  <c r="AO17" i="238"/>
  <c r="Z17" i="238"/>
  <c r="F22" i="237"/>
  <c r="G22" i="237"/>
  <c r="M22" i="237"/>
  <c r="O22" i="237"/>
  <c r="P22" i="237"/>
  <c r="BB17" i="237"/>
  <c r="AO17" i="237"/>
  <c r="Z17" i="237"/>
  <c r="BA18" i="254"/>
  <c r="AN18" i="254"/>
  <c r="Y18" i="254"/>
  <c r="BA18" i="250"/>
  <c r="AN18" i="250"/>
  <c r="Y18" i="250"/>
  <c r="BA18" i="246"/>
  <c r="AN18" i="246"/>
  <c r="Y18" i="246"/>
  <c r="BA18" i="243"/>
  <c r="AN18" i="243"/>
  <c r="Y18" i="243"/>
  <c r="BA18" i="239"/>
  <c r="AN18" i="239"/>
  <c r="Y18" i="239"/>
  <c r="F25" i="256"/>
  <c r="G25" i="256"/>
  <c r="M25" i="256"/>
  <c r="O25" i="256"/>
  <c r="P25" i="256"/>
  <c r="Z20" i="256"/>
  <c r="BB20" i="256"/>
  <c r="AO20" i="256"/>
  <c r="F25" i="255"/>
  <c r="G25" i="255"/>
  <c r="BB20" i="255"/>
  <c r="AO20" i="255"/>
  <c r="Z20" i="255"/>
  <c r="F25" i="254"/>
  <c r="G25" i="254"/>
  <c r="M25" i="254"/>
  <c r="O25" i="254"/>
  <c r="P25" i="254"/>
  <c r="Z20" i="254"/>
  <c r="AO20" i="254"/>
  <c r="BB20" i="254"/>
  <c r="F25" i="253"/>
  <c r="G25" i="253"/>
  <c r="M25" i="253"/>
  <c r="O25" i="253"/>
  <c r="P25" i="253"/>
  <c r="AO20" i="253"/>
  <c r="Z20" i="253"/>
  <c r="BB20" i="253"/>
  <c r="F25" i="252"/>
  <c r="G25" i="252"/>
  <c r="M25" i="252"/>
  <c r="O25" i="252"/>
  <c r="P25" i="252"/>
  <c r="BB20" i="252"/>
  <c r="Z20" i="252"/>
  <c r="AO20" i="252"/>
  <c r="F25" i="251"/>
  <c r="G25" i="251"/>
  <c r="BB20" i="251"/>
  <c r="Z20" i="251"/>
  <c r="AO20" i="251"/>
  <c r="BB20" i="250"/>
  <c r="Z20" i="250"/>
  <c r="AO20" i="250"/>
  <c r="F25" i="249"/>
  <c r="G25" i="249"/>
  <c r="AO20" i="249"/>
  <c r="BB20" i="249"/>
  <c r="Z20" i="249"/>
  <c r="F25" i="248"/>
  <c r="G25" i="248"/>
  <c r="M25" i="248"/>
  <c r="O25" i="248"/>
  <c r="P25" i="248"/>
  <c r="BB20" i="248"/>
  <c r="Z20" i="248"/>
  <c r="AO20" i="248"/>
  <c r="F25" i="247"/>
  <c r="G25" i="247"/>
  <c r="AO20" i="247"/>
  <c r="Z20" i="247"/>
  <c r="BB20" i="247"/>
  <c r="F25" i="246"/>
  <c r="G25" i="246"/>
  <c r="M25" i="246"/>
  <c r="O25" i="246"/>
  <c r="P25" i="246"/>
  <c r="BB20" i="246"/>
  <c r="AO20" i="246"/>
  <c r="Z20" i="246"/>
  <c r="F25" i="159"/>
  <c r="G25" i="159"/>
  <c r="M25" i="159"/>
  <c r="O25" i="159"/>
  <c r="P25" i="159"/>
  <c r="AO20" i="159"/>
  <c r="Z20" i="159"/>
  <c r="BB20" i="159"/>
  <c r="F25" i="245"/>
  <c r="G25" i="245"/>
  <c r="M25" i="245"/>
  <c r="O25" i="245"/>
  <c r="P25" i="245"/>
  <c r="AO20" i="245"/>
  <c r="Z20" i="245"/>
  <c r="Y20" i="245"/>
  <c r="AE20" i="245"/>
  <c r="BB20" i="245"/>
  <c r="F25" i="244"/>
  <c r="G25" i="244"/>
  <c r="BB20" i="244"/>
  <c r="Z20" i="244"/>
  <c r="AO20" i="244"/>
  <c r="AO20" i="243"/>
  <c r="Z20" i="243"/>
  <c r="BB20" i="243"/>
  <c r="F25" i="242"/>
  <c r="G25" i="242"/>
  <c r="M25" i="242"/>
  <c r="O25" i="242"/>
  <c r="P25" i="242"/>
  <c r="BB20" i="242"/>
  <c r="AO20" i="242"/>
  <c r="Z20" i="242"/>
  <c r="F25" i="241"/>
  <c r="G25" i="241"/>
  <c r="M25" i="241"/>
  <c r="O25" i="241"/>
  <c r="P25" i="241"/>
  <c r="Z20" i="241"/>
  <c r="BB20" i="241"/>
  <c r="AO20" i="241"/>
  <c r="F25" i="240"/>
  <c r="G25" i="240"/>
  <c r="AO20" i="240"/>
  <c r="Z20" i="240"/>
  <c r="BB20" i="240"/>
  <c r="F25" i="239"/>
  <c r="G25" i="239"/>
  <c r="M25" i="239"/>
  <c r="O25" i="239"/>
  <c r="P25" i="239"/>
  <c r="AO20" i="239"/>
  <c r="Z20" i="239"/>
  <c r="BB20" i="239"/>
  <c r="F25" i="238"/>
  <c r="G25" i="238"/>
  <c r="M25" i="238"/>
  <c r="O25" i="238"/>
  <c r="P25" i="238"/>
  <c r="BB20" i="238"/>
  <c r="AO20" i="238"/>
  <c r="Z20" i="238"/>
  <c r="F25" i="237"/>
  <c r="G25" i="237"/>
  <c r="M25" i="237"/>
  <c r="O25" i="237"/>
  <c r="P25" i="237"/>
  <c r="Z20" i="237"/>
  <c r="BB20" i="237"/>
  <c r="AO20" i="237"/>
  <c r="M27" i="254"/>
  <c r="O27" i="254"/>
  <c r="P27" i="254"/>
  <c r="M27" i="243"/>
  <c r="O27" i="243"/>
  <c r="P27" i="243"/>
  <c r="M27" i="242"/>
  <c r="O27" i="242"/>
  <c r="P27" i="242"/>
  <c r="M27" i="239"/>
  <c r="O27" i="239"/>
  <c r="P27" i="239"/>
  <c r="M28" i="254"/>
  <c r="O28" i="254"/>
  <c r="P28" i="254"/>
  <c r="M28" i="246"/>
  <c r="O28" i="246"/>
  <c r="P28" i="246"/>
  <c r="Y2" i="242"/>
  <c r="AN2" i="249"/>
  <c r="BA2" i="249"/>
  <c r="Y14" i="256"/>
  <c r="BB14" i="256"/>
  <c r="AO15" i="256"/>
  <c r="AW15" i="256"/>
  <c r="Z14" i="255"/>
  <c r="Z15" i="255"/>
  <c r="AH15" i="255"/>
  <c r="BA15" i="255"/>
  <c r="BB14" i="254"/>
  <c r="BA15" i="254"/>
  <c r="BA14" i="253"/>
  <c r="BA15" i="253"/>
  <c r="Z15" i="252"/>
  <c r="BB15" i="252"/>
  <c r="AO14" i="251"/>
  <c r="Y15" i="251"/>
  <c r="BA15" i="251"/>
  <c r="AN14" i="250"/>
  <c r="BB14" i="250"/>
  <c r="BA15" i="250"/>
  <c r="BA14" i="249"/>
  <c r="AN15" i="249"/>
  <c r="Y14" i="248"/>
  <c r="AN14" i="248"/>
  <c r="Y15" i="248"/>
  <c r="BB15" i="248"/>
  <c r="BB15" i="247"/>
  <c r="AO15" i="245"/>
  <c r="Z15" i="244"/>
  <c r="Z15" i="240"/>
  <c r="BB14" i="239"/>
  <c r="BA15" i="237"/>
  <c r="O9" i="253"/>
  <c r="P9" i="253"/>
  <c r="M19" i="256"/>
  <c r="O19" i="256"/>
  <c r="P19" i="256"/>
  <c r="M19" i="255"/>
  <c r="O19" i="255"/>
  <c r="P19" i="255"/>
  <c r="M19" i="254"/>
  <c r="O19" i="254"/>
  <c r="P19" i="254"/>
  <c r="M19" i="253"/>
  <c r="O19" i="253"/>
  <c r="P19" i="253"/>
  <c r="M19" i="252"/>
  <c r="O19" i="252"/>
  <c r="P19" i="252"/>
  <c r="M19" i="251"/>
  <c r="O19" i="251"/>
  <c r="P19" i="251"/>
  <c r="M19" i="250"/>
  <c r="O19" i="250"/>
  <c r="P19" i="250"/>
  <c r="M19" i="248"/>
  <c r="O19" i="248"/>
  <c r="P19" i="248"/>
  <c r="F19" i="247"/>
  <c r="G19" i="247"/>
  <c r="M19" i="247"/>
  <c r="O19" i="247"/>
  <c r="P19" i="247"/>
  <c r="AN14" i="247"/>
  <c r="BA14" i="247"/>
  <c r="Y14" i="247"/>
  <c r="F19" i="246"/>
  <c r="G19" i="246"/>
  <c r="M19" i="246"/>
  <c r="O19" i="246"/>
  <c r="P19" i="246"/>
  <c r="BA14" i="246"/>
  <c r="Y14" i="246"/>
  <c r="AN14" i="246"/>
  <c r="F19" i="159"/>
  <c r="G19" i="159"/>
  <c r="M19" i="159"/>
  <c r="O19" i="159"/>
  <c r="P19" i="159"/>
  <c r="Y14" i="159"/>
  <c r="BA14" i="159"/>
  <c r="AN14" i="159"/>
  <c r="F19" i="245"/>
  <c r="G19" i="245"/>
  <c r="M19" i="245"/>
  <c r="O19" i="245"/>
  <c r="P19" i="245"/>
  <c r="AN14" i="245"/>
  <c r="Y14" i="245"/>
  <c r="AF14" i="245"/>
  <c r="F19" i="244"/>
  <c r="G19" i="244"/>
  <c r="M19" i="244"/>
  <c r="O19" i="244"/>
  <c r="P19" i="244"/>
  <c r="BA14" i="244"/>
  <c r="AN14" i="244"/>
  <c r="F19" i="243"/>
  <c r="G19" i="243"/>
  <c r="M19" i="243"/>
  <c r="O19" i="243"/>
  <c r="P19" i="243"/>
  <c r="BA14" i="243"/>
  <c r="AN14" i="243"/>
  <c r="F19" i="242"/>
  <c r="G19" i="242"/>
  <c r="M19" i="242"/>
  <c r="O19" i="242"/>
  <c r="P19" i="242"/>
  <c r="BA14" i="242"/>
  <c r="AN14" i="242"/>
  <c r="AO14" i="242"/>
  <c r="AT14" i="242"/>
  <c r="Y14" i="242"/>
  <c r="F19" i="241"/>
  <c r="G19" i="241"/>
  <c r="M19" i="241"/>
  <c r="O19" i="241"/>
  <c r="P19" i="241"/>
  <c r="BA14" i="241"/>
  <c r="Y14" i="241"/>
  <c r="Z14" i="241"/>
  <c r="AF14" i="241"/>
  <c r="AN14" i="241"/>
  <c r="AT14" i="241"/>
  <c r="F19" i="240"/>
  <c r="G19" i="240"/>
  <c r="M19" i="240"/>
  <c r="O19" i="240"/>
  <c r="P19" i="240"/>
  <c r="BA14" i="240"/>
  <c r="Y14" i="240"/>
  <c r="AN14" i="240"/>
  <c r="F19" i="239"/>
  <c r="G19" i="239"/>
  <c r="M19" i="239"/>
  <c r="O19" i="239"/>
  <c r="P19" i="239"/>
  <c r="BA14" i="239"/>
  <c r="Y14" i="239"/>
  <c r="F19" i="238"/>
  <c r="G19" i="238"/>
  <c r="M19" i="238"/>
  <c r="O19" i="238"/>
  <c r="P19" i="238"/>
  <c r="BA14" i="238"/>
  <c r="AN14" i="238"/>
  <c r="F19" i="237"/>
  <c r="G19" i="237"/>
  <c r="M19" i="237"/>
  <c r="O19" i="237"/>
  <c r="P19" i="237"/>
  <c r="Y14" i="237"/>
  <c r="AN14" i="237"/>
  <c r="F21" i="256"/>
  <c r="G21" i="256"/>
  <c r="M21" i="256"/>
  <c r="O21" i="256"/>
  <c r="P21" i="256"/>
  <c r="BA16" i="256"/>
  <c r="AN16" i="256"/>
  <c r="Y16" i="256"/>
  <c r="F21" i="255"/>
  <c r="G21" i="255"/>
  <c r="M21" i="255"/>
  <c r="O21" i="255"/>
  <c r="P21" i="255"/>
  <c r="BA16" i="255"/>
  <c r="Y16" i="255"/>
  <c r="AN16" i="255"/>
  <c r="F21" i="254"/>
  <c r="G21" i="254"/>
  <c r="M21" i="254"/>
  <c r="O21" i="254"/>
  <c r="P21" i="254"/>
  <c r="BA16" i="254"/>
  <c r="AN16" i="254"/>
  <c r="Y16" i="254"/>
  <c r="F21" i="253"/>
  <c r="G21" i="253"/>
  <c r="M21" i="253"/>
  <c r="O21" i="253"/>
  <c r="P21" i="253"/>
  <c r="AN16" i="253"/>
  <c r="Y16" i="253"/>
  <c r="BA16" i="253"/>
  <c r="F21" i="252"/>
  <c r="G21" i="252"/>
  <c r="M21" i="252"/>
  <c r="O21" i="252"/>
  <c r="P21" i="252"/>
  <c r="BA16" i="252"/>
  <c r="AN16" i="252"/>
  <c r="Y16" i="252"/>
  <c r="F21" i="251"/>
  <c r="G21" i="251"/>
  <c r="M21" i="251"/>
  <c r="O21" i="251"/>
  <c r="P21" i="251"/>
  <c r="BA16" i="251"/>
  <c r="AN16" i="251"/>
  <c r="Y16" i="251"/>
  <c r="F21" i="250"/>
  <c r="G21" i="250"/>
  <c r="M21" i="250"/>
  <c r="O21" i="250"/>
  <c r="P21" i="250"/>
  <c r="BA16" i="250"/>
  <c r="AN16" i="250"/>
  <c r="Y16" i="250"/>
  <c r="F21" i="249"/>
  <c r="G21" i="249"/>
  <c r="AN16" i="249"/>
  <c r="Y16" i="249"/>
  <c r="Z16" i="249"/>
  <c r="AH16" i="249"/>
  <c r="BA16" i="249"/>
  <c r="F21" i="248"/>
  <c r="G21" i="248"/>
  <c r="M21" i="248"/>
  <c r="O21" i="248"/>
  <c r="P21" i="248"/>
  <c r="BA16" i="248"/>
  <c r="AN16" i="248"/>
  <c r="Y16" i="248"/>
  <c r="F21" i="247"/>
  <c r="G21" i="247"/>
  <c r="M21" i="247"/>
  <c r="O21" i="247"/>
  <c r="P21" i="247"/>
  <c r="BA16" i="247"/>
  <c r="Y16" i="247"/>
  <c r="AN16" i="247"/>
  <c r="F21" i="246"/>
  <c r="G21" i="246"/>
  <c r="M21" i="246"/>
  <c r="O21" i="246"/>
  <c r="P21" i="246"/>
  <c r="AN16" i="246"/>
  <c r="BA16" i="246"/>
  <c r="Y16" i="246"/>
  <c r="F21" i="159"/>
  <c r="G21" i="159"/>
  <c r="M21" i="159"/>
  <c r="O21" i="159"/>
  <c r="P21" i="159"/>
  <c r="BA16" i="159"/>
  <c r="AN16" i="159"/>
  <c r="Y16" i="159"/>
  <c r="F21" i="245"/>
  <c r="G21" i="245"/>
  <c r="M21" i="245"/>
  <c r="O21" i="245"/>
  <c r="P21" i="245"/>
  <c r="AN16" i="245"/>
  <c r="BA16" i="245"/>
  <c r="Y16" i="245"/>
  <c r="F21" i="244"/>
  <c r="G21" i="244"/>
  <c r="M21" i="244"/>
  <c r="O21" i="244"/>
  <c r="P21" i="244"/>
  <c r="AN16" i="244"/>
  <c r="BA16" i="244"/>
  <c r="Y16" i="244"/>
  <c r="F21" i="243"/>
  <c r="G21" i="243"/>
  <c r="M21" i="243"/>
  <c r="O21" i="243"/>
  <c r="P21" i="243"/>
  <c r="BA16" i="243"/>
  <c r="AN16" i="243"/>
  <c r="Y16" i="243"/>
  <c r="F21" i="242"/>
  <c r="G21" i="242"/>
  <c r="M21" i="242"/>
  <c r="O21" i="242"/>
  <c r="P21" i="242"/>
  <c r="AN16" i="242"/>
  <c r="Y16" i="242"/>
  <c r="BA16" i="242"/>
  <c r="F21" i="241"/>
  <c r="G21" i="241"/>
  <c r="M21" i="241"/>
  <c r="O21" i="241"/>
  <c r="P21" i="241"/>
  <c r="AN16" i="241"/>
  <c r="Y16" i="241"/>
  <c r="BA16" i="241"/>
  <c r="F21" i="240"/>
  <c r="G21" i="240"/>
  <c r="M21" i="240"/>
  <c r="O21" i="240"/>
  <c r="P21" i="240"/>
  <c r="BA16" i="240"/>
  <c r="Y16" i="240"/>
  <c r="AN16" i="240"/>
  <c r="F21" i="239"/>
  <c r="G21" i="239"/>
  <c r="M21" i="239"/>
  <c r="O21" i="239"/>
  <c r="P21" i="239"/>
  <c r="Y16" i="239"/>
  <c r="AN16" i="239"/>
  <c r="BA16" i="239"/>
  <c r="F21" i="238"/>
  <c r="G21" i="238"/>
  <c r="M21" i="238"/>
  <c r="O21" i="238"/>
  <c r="P21" i="238"/>
  <c r="Y16" i="238"/>
  <c r="BA16" i="238"/>
  <c r="AN16" i="238"/>
  <c r="F21" i="237"/>
  <c r="G21" i="237"/>
  <c r="M21" i="237"/>
  <c r="O21" i="237"/>
  <c r="P21" i="237"/>
  <c r="BA16" i="237"/>
  <c r="AN16" i="237"/>
  <c r="AO16" i="237"/>
  <c r="AW16" i="237"/>
  <c r="Y16" i="237"/>
  <c r="Y18" i="253"/>
  <c r="BA18" i="253"/>
  <c r="AN18" i="253"/>
  <c r="Y18" i="249"/>
  <c r="BA18" i="249"/>
  <c r="AN18" i="249"/>
  <c r="Y18" i="159"/>
  <c r="BA18" i="159"/>
  <c r="AN18" i="159"/>
  <c r="Y18" i="242"/>
  <c r="BA18" i="242"/>
  <c r="AN18" i="242"/>
  <c r="Y18" i="238"/>
  <c r="BA18" i="238"/>
  <c r="AN18" i="238"/>
  <c r="F24" i="256"/>
  <c r="G24" i="256"/>
  <c r="AN19" i="256"/>
  <c r="AO19" i="256"/>
  <c r="AR19" i="256"/>
  <c r="Y19" i="256"/>
  <c r="BA19" i="256"/>
  <c r="F24" i="255"/>
  <c r="G24" i="255"/>
  <c r="G23" i="255"/>
  <c r="AN19" i="255"/>
  <c r="BA19" i="255"/>
  <c r="Y19" i="255"/>
  <c r="Z19" i="255"/>
  <c r="AC19" i="255"/>
  <c r="F24" i="254"/>
  <c r="G24" i="254"/>
  <c r="G23" i="254"/>
  <c r="AN19" i="254"/>
  <c r="AO19" i="254"/>
  <c r="AT19" i="254"/>
  <c r="Y19" i="254"/>
  <c r="BA19" i="254"/>
  <c r="F24" i="253"/>
  <c r="G24" i="253"/>
  <c r="AN19" i="253"/>
  <c r="AO19" i="253"/>
  <c r="AT19" i="253"/>
  <c r="Y19" i="253"/>
  <c r="BA19" i="253"/>
  <c r="AN19" i="252"/>
  <c r="Y19" i="252"/>
  <c r="Z19" i="252"/>
  <c r="AD19" i="252"/>
  <c r="BA19" i="252"/>
  <c r="F24" i="251"/>
  <c r="G24" i="251"/>
  <c r="G23" i="251"/>
  <c r="AN19" i="251"/>
  <c r="Y19" i="251"/>
  <c r="BA19" i="251"/>
  <c r="F24" i="250"/>
  <c r="G24" i="250"/>
  <c r="BA19" i="250"/>
  <c r="Y19" i="250"/>
  <c r="Z19" i="250"/>
  <c r="AE19" i="250"/>
  <c r="AN19" i="250"/>
  <c r="AO19" i="250"/>
  <c r="AU19" i="250"/>
  <c r="F24" i="249"/>
  <c r="G24" i="249"/>
  <c r="Y19" i="249"/>
  <c r="BA19" i="249"/>
  <c r="AN19" i="249"/>
  <c r="F24" i="248"/>
  <c r="G24" i="248"/>
  <c r="G23" i="248"/>
  <c r="BA19" i="248"/>
  <c r="Y19" i="248"/>
  <c r="AN19" i="248"/>
  <c r="F24" i="247"/>
  <c r="G24" i="247"/>
  <c r="AN19" i="247"/>
  <c r="Y19" i="247"/>
  <c r="BA19" i="247"/>
  <c r="F24" i="246"/>
  <c r="G24" i="246"/>
  <c r="BA19" i="246"/>
  <c r="AN19" i="246"/>
  <c r="Y19" i="246"/>
  <c r="F24" i="159"/>
  <c r="G24" i="159"/>
  <c r="AN19" i="159"/>
  <c r="Y19" i="159"/>
  <c r="BA19" i="159"/>
  <c r="F24" i="245"/>
  <c r="G24" i="245"/>
  <c r="G23" i="245"/>
  <c r="AN19" i="245"/>
  <c r="Y19" i="245"/>
  <c r="Z19" i="245"/>
  <c r="AH19" i="245"/>
  <c r="BA19" i="245"/>
  <c r="F24" i="244"/>
  <c r="G24" i="244"/>
  <c r="AN19" i="244"/>
  <c r="Y19" i="244"/>
  <c r="BA19" i="244"/>
  <c r="F24" i="243"/>
  <c r="G24" i="243"/>
  <c r="G23" i="243"/>
  <c r="BA19" i="243"/>
  <c r="Y19" i="243"/>
  <c r="AN19" i="243"/>
  <c r="F24" i="242"/>
  <c r="G24" i="242"/>
  <c r="AN19" i="242"/>
  <c r="BA19" i="242"/>
  <c r="Y19" i="242"/>
  <c r="F24" i="241"/>
  <c r="G24" i="241"/>
  <c r="G23" i="241"/>
  <c r="Y19" i="241"/>
  <c r="AN19" i="241"/>
  <c r="BA19" i="241"/>
  <c r="F24" i="240"/>
  <c r="G24" i="240"/>
  <c r="Y19" i="240"/>
  <c r="AN19" i="240"/>
  <c r="BA19" i="240"/>
  <c r="F24" i="239"/>
  <c r="G24" i="239"/>
  <c r="G23" i="239"/>
  <c r="BA19" i="239"/>
  <c r="Y19" i="239"/>
  <c r="AN19" i="239"/>
  <c r="F24" i="238"/>
  <c r="G24" i="238"/>
  <c r="BA19" i="238"/>
  <c r="Y19" i="238"/>
  <c r="AN19" i="238"/>
  <c r="F24" i="237"/>
  <c r="G24" i="237"/>
  <c r="Y19" i="237"/>
  <c r="AN19" i="237"/>
  <c r="BA19" i="237"/>
  <c r="M26" i="255"/>
  <c r="O26" i="255"/>
  <c r="P26" i="255"/>
  <c r="M26" i="251"/>
  <c r="O26" i="251"/>
  <c r="P26" i="251"/>
  <c r="M26" i="247"/>
  <c r="O26" i="247"/>
  <c r="P26" i="247"/>
  <c r="M26" i="244"/>
  <c r="O26" i="244"/>
  <c r="P26" i="244"/>
  <c r="M26" i="240"/>
  <c r="O26" i="240"/>
  <c r="P26" i="240"/>
  <c r="Y2" i="253"/>
  <c r="Y2" i="238"/>
  <c r="AN2" i="159"/>
  <c r="Z14" i="256"/>
  <c r="Y15" i="256"/>
  <c r="BA15" i="256"/>
  <c r="AN14" i="255"/>
  <c r="BA14" i="255"/>
  <c r="AN15" i="255"/>
  <c r="BB15" i="255"/>
  <c r="AN14" i="254"/>
  <c r="Y15" i="254"/>
  <c r="BB15" i="254"/>
  <c r="BB14" i="253"/>
  <c r="BB15" i="253"/>
  <c r="BA14" i="252"/>
  <c r="AN15" i="252"/>
  <c r="AU15" i="252"/>
  <c r="Y14" i="251"/>
  <c r="Z14" i="251"/>
  <c r="AF14" i="251"/>
  <c r="Z15" i="251"/>
  <c r="BB15" i="251"/>
  <c r="AO14" i="250"/>
  <c r="Y15" i="250"/>
  <c r="BB15" i="250"/>
  <c r="BB14" i="249"/>
  <c r="AO15" i="249"/>
  <c r="AS15" i="249"/>
  <c r="Z15" i="248"/>
  <c r="Z15" i="159"/>
  <c r="Y14" i="244"/>
  <c r="AO15" i="244"/>
  <c r="Y15" i="243"/>
  <c r="BB15" i="243"/>
  <c r="Z15" i="242"/>
  <c r="BB15" i="241"/>
  <c r="Y15" i="238"/>
  <c r="O9" i="242"/>
  <c r="P9" i="242"/>
  <c r="F20" i="252"/>
  <c r="G20" i="252"/>
  <c r="M20" i="252"/>
  <c r="O20" i="252"/>
  <c r="P20" i="252"/>
  <c r="F20" i="238"/>
  <c r="G20" i="238"/>
  <c r="M20" i="238"/>
  <c r="O20" i="238"/>
  <c r="P20" i="238"/>
  <c r="F22" i="246"/>
  <c r="G22" i="246"/>
  <c r="BB14" i="248"/>
  <c r="AO14" i="248"/>
  <c r="BB14" i="247"/>
  <c r="Z14" i="247"/>
  <c r="AH14" i="247"/>
  <c r="AO14" i="247"/>
  <c r="BB14" i="246"/>
  <c r="Z14" i="246"/>
  <c r="BB14" i="159"/>
  <c r="AO14" i="159"/>
  <c r="Z14" i="159"/>
  <c r="AO14" i="245"/>
  <c r="BB14" i="245"/>
  <c r="BB14" i="244"/>
  <c r="Z14" i="244"/>
  <c r="AO14" i="243"/>
  <c r="Z14" i="243"/>
  <c r="BB14" i="243"/>
  <c r="BB14" i="242"/>
  <c r="Z14" i="242"/>
  <c r="BB14" i="241"/>
  <c r="BB14" i="240"/>
  <c r="Z14" i="240"/>
  <c r="Z14" i="238"/>
  <c r="BB14" i="238"/>
  <c r="AO14" i="238"/>
  <c r="AO14" i="237"/>
  <c r="BB14" i="237"/>
  <c r="Z14" i="237"/>
  <c r="AO16" i="256"/>
  <c r="Z16" i="256"/>
  <c r="BB16" i="256"/>
  <c r="AO16" i="255"/>
  <c r="Z16" i="255"/>
  <c r="AH16" i="255"/>
  <c r="BB16" i="255"/>
  <c r="BB16" i="254"/>
  <c r="AO16" i="254"/>
  <c r="Z16" i="254"/>
  <c r="AO16" i="253"/>
  <c r="Z16" i="253"/>
  <c r="AH16" i="253"/>
  <c r="BB16" i="253"/>
  <c r="BB16" i="252"/>
  <c r="AO16" i="252"/>
  <c r="Z16" i="252"/>
  <c r="AO16" i="251"/>
  <c r="AT16" i="251"/>
  <c r="Z16" i="251"/>
  <c r="BB16" i="251"/>
  <c r="BB16" i="250"/>
  <c r="AO16" i="250"/>
  <c r="Z16" i="250"/>
  <c r="AO16" i="249"/>
  <c r="AP16" i="249"/>
  <c r="BB16" i="249"/>
  <c r="AO16" i="248"/>
  <c r="Z16" i="248"/>
  <c r="BB16" i="248"/>
  <c r="Z16" i="247"/>
  <c r="AE16" i="247"/>
  <c r="AO16" i="247"/>
  <c r="BB16" i="247"/>
  <c r="AO16" i="246"/>
  <c r="BB16" i="246"/>
  <c r="Z16" i="246"/>
  <c r="BB16" i="159"/>
  <c r="AO16" i="159"/>
  <c r="Z16" i="159"/>
  <c r="BB16" i="245"/>
  <c r="Z16" i="245"/>
  <c r="AO16" i="245"/>
  <c r="AO16" i="244"/>
  <c r="BB16" i="244"/>
  <c r="Z16" i="244"/>
  <c r="BB16" i="243"/>
  <c r="AO16" i="243"/>
  <c r="AU16" i="243"/>
  <c r="Z16" i="243"/>
  <c r="BB16" i="242"/>
  <c r="AO16" i="242"/>
  <c r="Z16" i="242"/>
  <c r="AO16" i="241"/>
  <c r="Z16" i="241"/>
  <c r="BB16" i="241"/>
  <c r="AO16" i="240"/>
  <c r="BB16" i="240"/>
  <c r="Z16" i="240"/>
  <c r="AE16" i="240"/>
  <c r="AO16" i="239"/>
  <c r="AW16" i="239"/>
  <c r="BB16" i="239"/>
  <c r="Z16" i="239"/>
  <c r="BB16" i="238"/>
  <c r="AO16" i="238"/>
  <c r="AW16" i="238"/>
  <c r="Z16" i="238"/>
  <c r="Z16" i="237"/>
  <c r="BB16" i="237"/>
  <c r="AN18" i="256"/>
  <c r="Y18" i="256"/>
  <c r="BA18" i="256"/>
  <c r="AN18" i="252"/>
  <c r="Y18" i="252"/>
  <c r="BA18" i="252"/>
  <c r="AN18" i="248"/>
  <c r="Y18" i="248"/>
  <c r="BA18" i="248"/>
  <c r="AN18" i="245"/>
  <c r="Y18" i="245"/>
  <c r="BA18" i="245"/>
  <c r="AN18" i="241"/>
  <c r="Y18" i="241"/>
  <c r="BA18" i="241"/>
  <c r="AN18" i="237"/>
  <c r="Y18" i="237"/>
  <c r="BA18" i="237"/>
  <c r="Z19" i="256"/>
  <c r="BB19" i="256"/>
  <c r="AW19" i="256"/>
  <c r="BB19" i="255"/>
  <c r="AI19" i="255"/>
  <c r="AO19" i="255"/>
  <c r="AR19" i="255"/>
  <c r="AU19" i="254"/>
  <c r="BB19" i="254"/>
  <c r="Z19" i="254"/>
  <c r="AW19" i="253"/>
  <c r="Z19" i="253"/>
  <c r="BB19" i="253"/>
  <c r="AO19" i="252"/>
  <c r="AV19" i="252"/>
  <c r="AG19" i="252"/>
  <c r="BB19" i="252"/>
  <c r="AO19" i="251"/>
  <c r="Z19" i="251"/>
  <c r="AI19" i="251"/>
  <c r="BB19" i="251"/>
  <c r="BB19" i="250"/>
  <c r="AJ19" i="250"/>
  <c r="BB19" i="249"/>
  <c r="AO19" i="249"/>
  <c r="Z19" i="249"/>
  <c r="AC19" i="249"/>
  <c r="Z19" i="248"/>
  <c r="AB19" i="248"/>
  <c r="AO19" i="248"/>
  <c r="BB19" i="248"/>
  <c r="BB19" i="247"/>
  <c r="Z19" i="247"/>
  <c r="AC19" i="247"/>
  <c r="AO19" i="247"/>
  <c r="AT19" i="247"/>
  <c r="BB19" i="246"/>
  <c r="AO19" i="246"/>
  <c r="AV19" i="246"/>
  <c r="Z19" i="246"/>
  <c r="AG19" i="246"/>
  <c r="AO19" i="159"/>
  <c r="BB19" i="159"/>
  <c r="Z19" i="159"/>
  <c r="AO19" i="245"/>
  <c r="AP19" i="245"/>
  <c r="BB19" i="245"/>
  <c r="BB19" i="244"/>
  <c r="Z19" i="244"/>
  <c r="AO19" i="244"/>
  <c r="AW19" i="244"/>
  <c r="AO19" i="243"/>
  <c r="BB19" i="243"/>
  <c r="Z19" i="243"/>
  <c r="AE19" i="243"/>
  <c r="BB19" i="242"/>
  <c r="Z19" i="242"/>
  <c r="AO19" i="242"/>
  <c r="AW19" i="242"/>
  <c r="Z19" i="241"/>
  <c r="AD19" i="241"/>
  <c r="AO19" i="241"/>
  <c r="AW19" i="241"/>
  <c r="BB19" i="241"/>
  <c r="AO19" i="240"/>
  <c r="AW19" i="240"/>
  <c r="BB19" i="240"/>
  <c r="Z19" i="240"/>
  <c r="AO19" i="239"/>
  <c r="Z19" i="239"/>
  <c r="AH19" i="239"/>
  <c r="BB19" i="239"/>
  <c r="BB19" i="238"/>
  <c r="Z19" i="238"/>
  <c r="AO19" i="238"/>
  <c r="AW19" i="238"/>
  <c r="AO19" i="237"/>
  <c r="AW19" i="237"/>
  <c r="BB19" i="237"/>
  <c r="Z19" i="237"/>
  <c r="AI19" i="237"/>
  <c r="AN2" i="242"/>
  <c r="AN14" i="256"/>
  <c r="Z15" i="256"/>
  <c r="AO14" i="255"/>
  <c r="AO15" i="255"/>
  <c r="Y14" i="254"/>
  <c r="AO14" i="254"/>
  <c r="Z15" i="254"/>
  <c r="AO15" i="254"/>
  <c r="AU15" i="254"/>
  <c r="Y14" i="253"/>
  <c r="AN14" i="253"/>
  <c r="Y15" i="253"/>
  <c r="Y14" i="252"/>
  <c r="AN14" i="252"/>
  <c r="BB14" i="252"/>
  <c r="BA14" i="251"/>
  <c r="Y14" i="250"/>
  <c r="Z15" i="250"/>
  <c r="AO15" i="250"/>
  <c r="AT15" i="250"/>
  <c r="Y14" i="249"/>
  <c r="AN14" i="249"/>
  <c r="AS14" i="249"/>
  <c r="Y15" i="249"/>
  <c r="AN15" i="248"/>
  <c r="AO15" i="159"/>
  <c r="BA14" i="245"/>
  <c r="AO14" i="244"/>
  <c r="AT14" i="244"/>
  <c r="Y14" i="243"/>
  <c r="Z15" i="241"/>
  <c r="Z14" i="239"/>
  <c r="BA14" i="237"/>
  <c r="O9" i="238"/>
  <c r="P9" i="238"/>
  <c r="F20" i="248"/>
  <c r="G20" i="248"/>
  <c r="M20" i="248"/>
  <c r="O20" i="248"/>
  <c r="P20" i="248"/>
  <c r="F22" i="243"/>
  <c r="G22" i="243"/>
  <c r="AN15" i="247"/>
  <c r="AR15" i="247"/>
  <c r="AP15" i="247"/>
  <c r="AX15" i="247"/>
  <c r="BA15" i="247"/>
  <c r="Y15" i="247"/>
  <c r="AN15" i="246"/>
  <c r="Y15" i="246"/>
  <c r="BA15" i="159"/>
  <c r="AN15" i="159"/>
  <c r="Y15" i="159"/>
  <c r="BA15" i="245"/>
  <c r="Y15" i="245"/>
  <c r="AN15" i="245"/>
  <c r="BA15" i="244"/>
  <c r="AN15" i="244"/>
  <c r="Y15" i="244"/>
  <c r="AN15" i="242"/>
  <c r="AU15" i="242"/>
  <c r="BA15" i="242"/>
  <c r="Y15" i="242"/>
  <c r="AN15" i="241"/>
  <c r="BA15" i="241"/>
  <c r="Y15" i="241"/>
  <c r="BA15" i="240"/>
  <c r="AN15" i="240"/>
  <c r="Y15" i="240"/>
  <c r="BA15" i="239"/>
  <c r="AN15" i="239"/>
  <c r="Y15" i="239"/>
  <c r="AV15" i="238"/>
  <c r="AR15" i="238"/>
  <c r="AW15" i="238"/>
  <c r="AC15" i="237"/>
  <c r="BA17" i="256"/>
  <c r="Y17" i="256"/>
  <c r="AN17" i="256"/>
  <c r="BA17" i="255"/>
  <c r="Y17" i="255"/>
  <c r="AJ17" i="255"/>
  <c r="BA17" i="254"/>
  <c r="AN17" i="254"/>
  <c r="Y17" i="254"/>
  <c r="BA17" i="253"/>
  <c r="Y17" i="253"/>
  <c r="AJ17" i="253"/>
  <c r="BA17" i="252"/>
  <c r="AN17" i="252"/>
  <c r="Y17" i="252"/>
  <c r="AN17" i="251"/>
  <c r="BA17" i="251"/>
  <c r="AJ17" i="251"/>
  <c r="BA17" i="250"/>
  <c r="AN17" i="250"/>
  <c r="Y17" i="250"/>
  <c r="BA17" i="249"/>
  <c r="Y17" i="249"/>
  <c r="AJ17" i="249"/>
  <c r="AN17" i="249"/>
  <c r="AN17" i="248"/>
  <c r="AT17" i="248"/>
  <c r="Y17" i="248"/>
  <c r="BA17" i="248"/>
  <c r="AN17" i="247"/>
  <c r="AR17" i="247"/>
  <c r="BA17" i="247"/>
  <c r="Y17" i="247"/>
  <c r="BA17" i="246"/>
  <c r="Y17" i="246"/>
  <c r="BA17" i="159"/>
  <c r="AN17" i="159"/>
  <c r="Y17" i="159"/>
  <c r="BA17" i="245"/>
  <c r="AN17" i="245"/>
  <c r="Y17" i="245"/>
  <c r="BA17" i="244"/>
  <c r="Y17" i="244"/>
  <c r="AH17" i="244"/>
  <c r="AN17" i="244"/>
  <c r="AN17" i="243"/>
  <c r="Y17" i="243"/>
  <c r="BA17" i="243"/>
  <c r="AN17" i="242"/>
  <c r="Y17" i="242"/>
  <c r="BA17" i="242"/>
  <c r="AN17" i="241"/>
  <c r="Y17" i="241"/>
  <c r="BA17" i="241"/>
  <c r="AN17" i="240"/>
  <c r="AR17" i="240"/>
  <c r="BA17" i="240"/>
  <c r="Y17" i="240"/>
  <c r="AN17" i="239"/>
  <c r="Y17" i="239"/>
  <c r="BA17" i="239"/>
  <c r="Y17" i="238"/>
  <c r="BA17" i="238"/>
  <c r="AN17" i="238"/>
  <c r="BA17" i="237"/>
  <c r="AN17" i="237"/>
  <c r="Y17" i="237"/>
  <c r="BA18" i="255"/>
  <c r="AN18" i="255"/>
  <c r="Y18" i="255"/>
  <c r="BA18" i="251"/>
  <c r="AN18" i="251"/>
  <c r="Y18" i="251"/>
  <c r="BA18" i="247"/>
  <c r="AN18" i="247"/>
  <c r="Y18" i="247"/>
  <c r="BA18" i="244"/>
  <c r="AN18" i="244"/>
  <c r="Y18" i="244"/>
  <c r="BA18" i="240"/>
  <c r="AN18" i="240"/>
  <c r="Y18" i="240"/>
  <c r="BA20" i="256"/>
  <c r="AN20" i="256"/>
  <c r="AU20" i="256"/>
  <c r="Y20" i="256"/>
  <c r="AC20" i="256"/>
  <c r="Y20" i="255"/>
  <c r="AA20" i="255"/>
  <c r="BA20" i="255"/>
  <c r="AN20" i="255"/>
  <c r="AV20" i="255"/>
  <c r="BA20" i="254"/>
  <c r="Y20" i="254"/>
  <c r="AN20" i="254"/>
  <c r="AN20" i="253"/>
  <c r="AS20" i="253"/>
  <c r="Y20" i="253"/>
  <c r="AE20" i="253"/>
  <c r="BA20" i="253"/>
  <c r="AN20" i="252"/>
  <c r="AW20" i="252"/>
  <c r="Y20" i="252"/>
  <c r="AE20" i="252"/>
  <c r="BA20" i="252"/>
  <c r="AN20" i="251"/>
  <c r="AR20" i="251"/>
  <c r="Y20" i="251"/>
  <c r="BA20" i="251"/>
  <c r="AN20" i="250"/>
  <c r="BA20" i="250"/>
  <c r="Y20" i="250"/>
  <c r="AN20" i="249"/>
  <c r="AQ20" i="249"/>
  <c r="Y20" i="249"/>
  <c r="AF20" i="249"/>
  <c r="BA20" i="249"/>
  <c r="BA20" i="248"/>
  <c r="Y20" i="248"/>
  <c r="AE20" i="248"/>
  <c r="AN20" i="248"/>
  <c r="BA20" i="247"/>
  <c r="Y20" i="247"/>
  <c r="AN20" i="247"/>
  <c r="BA20" i="246"/>
  <c r="AN20" i="246"/>
  <c r="Y20" i="246"/>
  <c r="AH20" i="246"/>
  <c r="BA20" i="159"/>
  <c r="AN20" i="159"/>
  <c r="Y20" i="159"/>
  <c r="AN20" i="245"/>
  <c r="AF20" i="245"/>
  <c r="BA20" i="245"/>
  <c r="AN20" i="244"/>
  <c r="Y20" i="244"/>
  <c r="BA20" i="244"/>
  <c r="BA20" i="243"/>
  <c r="AN20" i="243"/>
  <c r="Y20" i="243"/>
  <c r="AN20" i="242"/>
  <c r="AQ20" i="242"/>
  <c r="Y20" i="242"/>
  <c r="BA20" i="242"/>
  <c r="Y20" i="241"/>
  <c r="AF20" i="241"/>
  <c r="BA20" i="241"/>
  <c r="AN20" i="241"/>
  <c r="AN20" i="240"/>
  <c r="AP20" i="240"/>
  <c r="Y20" i="240"/>
  <c r="BA20" i="240"/>
  <c r="AN20" i="239"/>
  <c r="AU20" i="239"/>
  <c r="Y20" i="239"/>
  <c r="BA20" i="239"/>
  <c r="BA20" i="238"/>
  <c r="Y20" i="238"/>
  <c r="AN20" i="238"/>
  <c r="Y20" i="237"/>
  <c r="AH20" i="237"/>
  <c r="BA20" i="237"/>
  <c r="AN20" i="237"/>
  <c r="Y2" i="159"/>
  <c r="AN2" i="253"/>
  <c r="AN2" i="238"/>
  <c r="BA14" i="256"/>
  <c r="Y14" i="255"/>
  <c r="BA14" i="254"/>
  <c r="Z14" i="253"/>
  <c r="Z15" i="253"/>
  <c r="AO15" i="253"/>
  <c r="AW15" i="253"/>
  <c r="Z14" i="252"/>
  <c r="Y15" i="252"/>
  <c r="AN14" i="251"/>
  <c r="AT14" i="251"/>
  <c r="AP14" i="251"/>
  <c r="AX14" i="251"/>
  <c r="AO15" i="251"/>
  <c r="BA14" i="250"/>
  <c r="Z14" i="249"/>
  <c r="Z15" i="249"/>
  <c r="AG15" i="249"/>
  <c r="BB15" i="249"/>
  <c r="BA14" i="248"/>
  <c r="Z15" i="247"/>
  <c r="Z15" i="246"/>
  <c r="AN15" i="243"/>
  <c r="BB15" i="242"/>
  <c r="AO14" i="240"/>
  <c r="AN14" i="239"/>
  <c r="Y14" i="238"/>
  <c r="BA15" i="238"/>
  <c r="AN15" i="237"/>
  <c r="AT19" i="250"/>
  <c r="AP19" i="250"/>
  <c r="AS19" i="250"/>
  <c r="AS20" i="250"/>
  <c r="AF19" i="248"/>
  <c r="AT19" i="248"/>
  <c r="AW19" i="248"/>
  <c r="AR19" i="248"/>
  <c r="AU19" i="248"/>
  <c r="AV20" i="244"/>
  <c r="AW20" i="244"/>
  <c r="AT20" i="243"/>
  <c r="AW20" i="243"/>
  <c r="AS20" i="243"/>
  <c r="AV20" i="243"/>
  <c r="AA19" i="241"/>
  <c r="AD19" i="254"/>
  <c r="AG19" i="256"/>
  <c r="AD19" i="253"/>
  <c r="AC19" i="253"/>
  <c r="AI19" i="253"/>
  <c r="AD19" i="255"/>
  <c r="AV19" i="255"/>
  <c r="AI20" i="254"/>
  <c r="AE20" i="254"/>
  <c r="AA20" i="254"/>
  <c r="AA19" i="255"/>
  <c r="AW19" i="255"/>
  <c r="AD20" i="255"/>
  <c r="AJ19" i="252"/>
  <c r="AF19" i="252"/>
  <c r="AB19" i="252"/>
  <c r="AI19" i="252"/>
  <c r="AT20" i="250"/>
  <c r="AD19" i="256"/>
  <c r="AJ19" i="255"/>
  <c r="AP19" i="255"/>
  <c r="AT19" i="255"/>
  <c r="AI20" i="255"/>
  <c r="AG19" i="254"/>
  <c r="AP19" i="254"/>
  <c r="AS19" i="254"/>
  <c r="AB20" i="254"/>
  <c r="AG20" i="254"/>
  <c r="AW20" i="254"/>
  <c r="AS20" i="254"/>
  <c r="AR20" i="254"/>
  <c r="AJ19" i="253"/>
  <c r="AP19" i="253"/>
  <c r="AU19" i="253"/>
  <c r="AA20" i="253"/>
  <c r="AQ20" i="253"/>
  <c r="AE19" i="252"/>
  <c r="AF20" i="252"/>
  <c r="AC19" i="251"/>
  <c r="AE20" i="251"/>
  <c r="AI19" i="250"/>
  <c r="AQ19" i="250"/>
  <c r="AV19" i="250"/>
  <c r="AE20" i="250"/>
  <c r="AA20" i="250"/>
  <c r="AD20" i="250"/>
  <c r="AP20" i="250"/>
  <c r="AU20" i="250"/>
  <c r="AB19" i="249"/>
  <c r="AP19" i="249"/>
  <c r="AW19" i="249"/>
  <c r="AH20" i="249"/>
  <c r="AI20" i="248"/>
  <c r="AD20" i="248"/>
  <c r="AW20" i="248"/>
  <c r="AT20" i="248"/>
  <c r="AT19" i="246"/>
  <c r="AP19" i="246"/>
  <c r="AQ19" i="246"/>
  <c r="AU19" i="246"/>
  <c r="AC20" i="246"/>
  <c r="AP20" i="246"/>
  <c r="AW20" i="246"/>
  <c r="AS20" i="246"/>
  <c r="AU20" i="246"/>
  <c r="AG19" i="245"/>
  <c r="AJ20" i="245"/>
  <c r="AI19" i="244"/>
  <c r="AD19" i="244"/>
  <c r="AP20" i="244"/>
  <c r="AT20" i="239"/>
  <c r="AP20" i="239"/>
  <c r="AR20" i="239"/>
  <c r="AQ20" i="239"/>
  <c r="AV20" i="239"/>
  <c r="AE19" i="237"/>
  <c r="AD19" i="237"/>
  <c r="AA19" i="237"/>
  <c r="AD20" i="237"/>
  <c r="AD20" i="254"/>
  <c r="AJ20" i="254"/>
  <c r="AF20" i="254"/>
  <c r="AE19" i="256"/>
  <c r="AS19" i="256"/>
  <c r="AD20" i="256"/>
  <c r="AQ19" i="255"/>
  <c r="AF20" i="255"/>
  <c r="AC20" i="254"/>
  <c r="AH20" i="254"/>
  <c r="AA19" i="253"/>
  <c r="AQ19" i="253"/>
  <c r="AB20" i="253"/>
  <c r="AA19" i="252"/>
  <c r="AT19" i="252"/>
  <c r="AG20" i="252"/>
  <c r="AQ20" i="251"/>
  <c r="AR19" i="250"/>
  <c r="AW19" i="250"/>
  <c r="AQ20" i="250"/>
  <c r="AH19" i="249"/>
  <c r="AD19" i="249"/>
  <c r="AJ19" i="249"/>
  <c r="AI19" i="249"/>
  <c r="AC19" i="248"/>
  <c r="AS19" i="248"/>
  <c r="AI19" i="245"/>
  <c r="AA19" i="245"/>
  <c r="AT19" i="245"/>
  <c r="AP20" i="245"/>
  <c r="AW20" i="245"/>
  <c r="AS20" i="245"/>
  <c r="AV20" i="245"/>
  <c r="AT20" i="244"/>
  <c r="AU19" i="243"/>
  <c r="AT19" i="243"/>
  <c r="AP19" i="243"/>
  <c r="AW19" i="243"/>
  <c r="AR20" i="243"/>
  <c r="AS19" i="241"/>
  <c r="AJ20" i="241"/>
  <c r="AB20" i="241"/>
  <c r="AI20" i="241"/>
  <c r="AE20" i="241"/>
  <c r="AA20" i="241"/>
  <c r="AD20" i="241"/>
  <c r="AC20" i="241"/>
  <c r="AI19" i="240"/>
  <c r="AE19" i="240"/>
  <c r="AA19" i="240"/>
  <c r="AH19" i="240"/>
  <c r="AD19" i="240"/>
  <c r="AC19" i="240"/>
  <c r="AJ19" i="240"/>
  <c r="AB19" i="240"/>
  <c r="AU19" i="239"/>
  <c r="AQ19" i="239"/>
  <c r="AT19" i="239"/>
  <c r="AP19" i="239"/>
  <c r="AS19" i="239"/>
  <c r="AR19" i="239"/>
  <c r="AW19" i="239"/>
  <c r="AH19" i="237"/>
  <c r="AU20" i="249"/>
  <c r="AD19" i="247"/>
  <c r="AE20" i="247"/>
  <c r="AJ19" i="246"/>
  <c r="AI19" i="246"/>
  <c r="AJ20" i="246"/>
  <c r="AF20" i="246"/>
  <c r="AB20" i="246"/>
  <c r="AI20" i="246"/>
  <c r="AE20" i="246"/>
  <c r="AA20" i="246"/>
  <c r="AG20" i="246"/>
  <c r="AJ20" i="243"/>
  <c r="AF20" i="243"/>
  <c r="AB20" i="243"/>
  <c r="AI20" i="243"/>
  <c r="AE20" i="243"/>
  <c r="AA20" i="243"/>
  <c r="AG20" i="243"/>
  <c r="AI19" i="242"/>
  <c r="AE19" i="242"/>
  <c r="AA19" i="242"/>
  <c r="AH19" i="242"/>
  <c r="AD19" i="242"/>
  <c r="AF19" i="242"/>
  <c r="AS20" i="240"/>
  <c r="AG19" i="239"/>
  <c r="AE19" i="239"/>
  <c r="AJ20" i="239"/>
  <c r="AF20" i="239"/>
  <c r="AB20" i="239"/>
  <c r="AI20" i="239"/>
  <c r="AE20" i="239"/>
  <c r="AA20" i="239"/>
  <c r="AG20" i="239"/>
  <c r="AI19" i="238"/>
  <c r="AE19" i="238"/>
  <c r="AA19" i="238"/>
  <c r="AH19" i="238"/>
  <c r="AD19" i="238"/>
  <c r="AF19" i="238"/>
  <c r="AC20" i="237"/>
  <c r="AU19" i="241"/>
  <c r="AQ19" i="241"/>
  <c r="AT19" i="241"/>
  <c r="AP19" i="241"/>
  <c r="AV19" i="241"/>
  <c r="AT20" i="241"/>
  <c r="AP20" i="241"/>
  <c r="AW20" i="241"/>
  <c r="AS20" i="241"/>
  <c r="AU20" i="241"/>
  <c r="AV20" i="240"/>
  <c r="AT20" i="240"/>
  <c r="AU19" i="237"/>
  <c r="AV19" i="237"/>
  <c r="AT20" i="237"/>
  <c r="AP20" i="237"/>
  <c r="AW20" i="237"/>
  <c r="AS20" i="237"/>
  <c r="AU20" i="237"/>
  <c r="AG19" i="237"/>
  <c r="AJ20" i="237"/>
  <c r="AF20" i="237"/>
  <c r="AB20" i="237"/>
  <c r="AI20" i="237"/>
  <c r="AE20" i="237"/>
  <c r="AA20" i="237"/>
  <c r="AG20" i="237"/>
  <c r="AR19" i="253"/>
  <c r="AC20" i="253"/>
  <c r="AR19" i="251"/>
  <c r="AC20" i="251"/>
  <c r="AR19" i="249"/>
  <c r="AC20" i="249"/>
  <c r="AR19" i="247"/>
  <c r="AC20" i="247"/>
  <c r="AB19" i="245"/>
  <c r="AF19" i="245"/>
  <c r="AJ19" i="245"/>
  <c r="AR19" i="244"/>
  <c r="AC20" i="244"/>
  <c r="AQ20" i="244"/>
  <c r="AU20" i="244"/>
  <c r="AB19" i="243"/>
  <c r="AJ19" i="243"/>
  <c r="AR19" i="242"/>
  <c r="AC20" i="242"/>
  <c r="AU20" i="242"/>
  <c r="AB19" i="241"/>
  <c r="AF19" i="241"/>
  <c r="AR19" i="240"/>
  <c r="AC20" i="240"/>
  <c r="AQ20" i="240"/>
  <c r="AU20" i="240"/>
  <c r="AB19" i="239"/>
  <c r="AF19" i="239"/>
  <c r="AJ19" i="239"/>
  <c r="AR19" i="238"/>
  <c r="AC20" i="238"/>
  <c r="AQ20" i="238"/>
  <c r="AU20" i="238"/>
  <c r="AB19" i="237"/>
  <c r="AF19" i="237"/>
  <c r="AJ19" i="237"/>
  <c r="AC19" i="245"/>
  <c r="AS19" i="244"/>
  <c r="AD20" i="244"/>
  <c r="AR20" i="244"/>
  <c r="AS19" i="242"/>
  <c r="AD20" i="242"/>
  <c r="AR20" i="242"/>
  <c r="AS19" i="240"/>
  <c r="AD20" i="240"/>
  <c r="AR20" i="240"/>
  <c r="AC19" i="239"/>
  <c r="AS19" i="238"/>
  <c r="AD20" i="238"/>
  <c r="AR20" i="238"/>
  <c r="AC19" i="237"/>
  <c r="AW16" i="255"/>
  <c r="AH17" i="255"/>
  <c r="AV17" i="255"/>
  <c r="AC16" i="254"/>
  <c r="AG16" i="254"/>
  <c r="AS16" i="251"/>
  <c r="AW16" i="251"/>
  <c r="AH17" i="251"/>
  <c r="AV17" i="251"/>
  <c r="AC16" i="250"/>
  <c r="AG16" i="250"/>
  <c r="AW17" i="247"/>
  <c r="AS17" i="247"/>
  <c r="AS17" i="246"/>
  <c r="AH16" i="245"/>
  <c r="AD16" i="245"/>
  <c r="AC16" i="245"/>
  <c r="AI16" i="245"/>
  <c r="AD16" i="256"/>
  <c r="AH16" i="256"/>
  <c r="AR16" i="256"/>
  <c r="AV16" i="256"/>
  <c r="AC17" i="256"/>
  <c r="AG17" i="256"/>
  <c r="AP16" i="251"/>
  <c r="AE17" i="251"/>
  <c r="AS17" i="251"/>
  <c r="AW17" i="251"/>
  <c r="AD16" i="250"/>
  <c r="AH16" i="250"/>
  <c r="AR16" i="250"/>
  <c r="AV16" i="250"/>
  <c r="AC17" i="250"/>
  <c r="AG17" i="250"/>
  <c r="AT16" i="249"/>
  <c r="AA17" i="249"/>
  <c r="AE17" i="249"/>
  <c r="AI17" i="249"/>
  <c r="AU16" i="247"/>
  <c r="AT17" i="247"/>
  <c r="AB16" i="256"/>
  <c r="AF16" i="256"/>
  <c r="AJ16" i="256"/>
  <c r="AP16" i="256"/>
  <c r="AT16" i="256"/>
  <c r="AA17" i="256"/>
  <c r="AE17" i="256"/>
  <c r="AI17" i="256"/>
  <c r="AS17" i="256"/>
  <c r="AD16" i="255"/>
  <c r="AR16" i="255"/>
  <c r="AV16" i="255"/>
  <c r="AC17" i="255"/>
  <c r="AG17" i="255"/>
  <c r="AQ17" i="255"/>
  <c r="AU17" i="255"/>
  <c r="AB16" i="254"/>
  <c r="AF16" i="254"/>
  <c r="AJ16" i="254"/>
  <c r="AP16" i="254"/>
  <c r="AT16" i="254"/>
  <c r="AA17" i="254"/>
  <c r="AE17" i="254"/>
  <c r="AI17" i="254"/>
  <c r="AS17" i="254"/>
  <c r="AD16" i="253"/>
  <c r="AR16" i="253"/>
  <c r="AV16" i="253"/>
  <c r="AC17" i="253"/>
  <c r="AG17" i="253"/>
  <c r="AQ17" i="253"/>
  <c r="AU17" i="253"/>
  <c r="AB16" i="252"/>
  <c r="AF16" i="252"/>
  <c r="AJ16" i="252"/>
  <c r="AP16" i="252"/>
  <c r="AT16" i="252"/>
  <c r="AA17" i="252"/>
  <c r="AE17" i="252"/>
  <c r="AI17" i="252"/>
  <c r="AS17" i="252"/>
  <c r="AD16" i="251"/>
  <c r="AR16" i="251"/>
  <c r="AV16" i="251"/>
  <c r="AC17" i="251"/>
  <c r="AG17" i="251"/>
  <c r="AQ17" i="251"/>
  <c r="AU17" i="251"/>
  <c r="AB16" i="250"/>
  <c r="AF16" i="250"/>
  <c r="AJ16" i="250"/>
  <c r="AP16" i="250"/>
  <c r="AT16" i="250"/>
  <c r="AA17" i="250"/>
  <c r="AE17" i="250"/>
  <c r="AI17" i="250"/>
  <c r="AS17" i="250"/>
  <c r="AD16" i="249"/>
  <c r="AR16" i="249"/>
  <c r="AV16" i="249"/>
  <c r="AC17" i="249"/>
  <c r="AG17" i="249"/>
  <c r="AQ17" i="249"/>
  <c r="AU17" i="249"/>
  <c r="AB16" i="248"/>
  <c r="AF16" i="248"/>
  <c r="AJ16" i="248"/>
  <c r="AP16" i="248"/>
  <c r="AT16" i="248"/>
  <c r="AA17" i="248"/>
  <c r="AU17" i="248"/>
  <c r="AQ17" i="248"/>
  <c r="AS17" i="248"/>
  <c r="AR16" i="247"/>
  <c r="AQ17" i="247"/>
  <c r="AV17" i="247"/>
  <c r="AH16" i="246"/>
  <c r="AD16" i="246"/>
  <c r="AC16" i="246"/>
  <c r="AI16" i="246"/>
  <c r="AT16" i="246"/>
  <c r="AE17" i="246"/>
  <c r="AJ17" i="246"/>
  <c r="AR17" i="246"/>
  <c r="AW17" i="246"/>
  <c r="AB16" i="245"/>
  <c r="AG16" i="245"/>
  <c r="AV16" i="245"/>
  <c r="AS16" i="245"/>
  <c r="AG17" i="245"/>
  <c r="AD17" i="245"/>
  <c r="AI17" i="245"/>
  <c r="AP17" i="245"/>
  <c r="AC16" i="244"/>
  <c r="AC17" i="244"/>
  <c r="AA16" i="243"/>
  <c r="AQ16" i="243"/>
  <c r="AW16" i="243"/>
  <c r="AB17" i="243"/>
  <c r="AH17" i="243"/>
  <c r="AA16" i="242"/>
  <c r="AT16" i="242"/>
  <c r="AP16" i="242"/>
  <c r="AS16" i="242"/>
  <c r="AB17" i="242"/>
  <c r="AW17" i="242"/>
  <c r="AS17" i="242"/>
  <c r="AR17" i="242"/>
  <c r="AU17" i="241"/>
  <c r="AQ17" i="241"/>
  <c r="AS17" i="241"/>
  <c r="AR16" i="240"/>
  <c r="AB16" i="239"/>
  <c r="AS17" i="239"/>
  <c r="AG16" i="238"/>
  <c r="AE16" i="238"/>
  <c r="AJ17" i="238"/>
  <c r="AF17" i="238"/>
  <c r="AB17" i="238"/>
  <c r="AI17" i="238"/>
  <c r="AE17" i="238"/>
  <c r="AA17" i="238"/>
  <c r="AG17" i="238"/>
  <c r="AI16" i="237"/>
  <c r="AE16" i="237"/>
  <c r="AA16" i="237"/>
  <c r="AH16" i="237"/>
  <c r="AD16" i="237"/>
  <c r="AF16" i="237"/>
  <c r="AW17" i="237"/>
  <c r="AW16" i="249"/>
  <c r="AD17" i="249"/>
  <c r="AR17" i="249"/>
  <c r="AV17" i="249"/>
  <c r="AC16" i="248"/>
  <c r="AG16" i="248"/>
  <c r="AJ16" i="244"/>
  <c r="AF16" i="244"/>
  <c r="AB16" i="244"/>
  <c r="AI16" i="244"/>
  <c r="AU16" i="242"/>
  <c r="AT17" i="241"/>
  <c r="AT16" i="240"/>
  <c r="AP16" i="240"/>
  <c r="AS16" i="240"/>
  <c r="AT17" i="240"/>
  <c r="AP17" i="240"/>
  <c r="AW17" i="240"/>
  <c r="AS17" i="240"/>
  <c r="AU17" i="240"/>
  <c r="AH16" i="238"/>
  <c r="AH17" i="238"/>
  <c r="AC16" i="256"/>
  <c r="AG16" i="256"/>
  <c r="AW16" i="253"/>
  <c r="AD17" i="253"/>
  <c r="AH17" i="253"/>
  <c r="AR17" i="253"/>
  <c r="AV17" i="253"/>
  <c r="AC16" i="252"/>
  <c r="AG16" i="252"/>
  <c r="AE17" i="245"/>
  <c r="AJ17" i="245"/>
  <c r="AI17" i="244"/>
  <c r="AE17" i="244"/>
  <c r="AA17" i="244"/>
  <c r="AD17" i="244"/>
  <c r="AJ17" i="244"/>
  <c r="AP16" i="255"/>
  <c r="AA17" i="255"/>
  <c r="AE17" i="255"/>
  <c r="AI17" i="255"/>
  <c r="AS17" i="255"/>
  <c r="AW17" i="255"/>
  <c r="AD16" i="254"/>
  <c r="AH16" i="254"/>
  <c r="AR16" i="254"/>
  <c r="AV16" i="254"/>
  <c r="AC17" i="254"/>
  <c r="AG17" i="254"/>
  <c r="AG17" i="248"/>
  <c r="AC17" i="248"/>
  <c r="AI17" i="248"/>
  <c r="AT17" i="246"/>
  <c r="AP16" i="245"/>
  <c r="AH16" i="243"/>
  <c r="AD16" i="243"/>
  <c r="AC16" i="243"/>
  <c r="AI16" i="243"/>
  <c r="AV16" i="242"/>
  <c r="AP17" i="241"/>
  <c r="AU16" i="240"/>
  <c r="AV17" i="240"/>
  <c r="AI16" i="239"/>
  <c r="AE16" i="239"/>
  <c r="AA16" i="239"/>
  <c r="AH16" i="239"/>
  <c r="AD16" i="239"/>
  <c r="AF16" i="239"/>
  <c r="AW17" i="239"/>
  <c r="AA16" i="238"/>
  <c r="AI16" i="238"/>
  <c r="AR17" i="255"/>
  <c r="AT16" i="247"/>
  <c r="AP16" i="247"/>
  <c r="AD16" i="244"/>
  <c r="AP16" i="253"/>
  <c r="AA17" i="253"/>
  <c r="AE17" i="253"/>
  <c r="AS17" i="253"/>
  <c r="AW17" i="253"/>
  <c r="AD16" i="252"/>
  <c r="AH16" i="252"/>
  <c r="AR16" i="252"/>
  <c r="AV16" i="252"/>
  <c r="AC17" i="252"/>
  <c r="AG17" i="252"/>
  <c r="AS17" i="249"/>
  <c r="AW17" i="249"/>
  <c r="AD16" i="248"/>
  <c r="AH16" i="248"/>
  <c r="AR16" i="248"/>
  <c r="AD17" i="248"/>
  <c r="AP17" i="248"/>
  <c r="AE16" i="245"/>
  <c r="AJ16" i="245"/>
  <c r="AU16" i="245"/>
  <c r="AA17" i="245"/>
  <c r="AF17" i="245"/>
  <c r="AU17" i="245"/>
  <c r="AQ17" i="245"/>
  <c r="AS17" i="245"/>
  <c r="AE16" i="244"/>
  <c r="AF17" i="244"/>
  <c r="AE17" i="243"/>
  <c r="AJ17" i="243"/>
  <c r="AJ16" i="242"/>
  <c r="AF16" i="242"/>
  <c r="AB16" i="242"/>
  <c r="AD16" i="242"/>
  <c r="AI16" i="242"/>
  <c r="AI17" i="242"/>
  <c r="AE17" i="242"/>
  <c r="AA17" i="242"/>
  <c r="AD17" i="242"/>
  <c r="AJ17" i="242"/>
  <c r="AA16" i="256"/>
  <c r="AE16" i="256"/>
  <c r="AS16" i="256"/>
  <c r="AD17" i="256"/>
  <c r="AR17" i="256"/>
  <c r="AC16" i="255"/>
  <c r="AQ16" i="255"/>
  <c r="AB17" i="255"/>
  <c r="AF17" i="255"/>
  <c r="AA16" i="254"/>
  <c r="AE16" i="254"/>
  <c r="AS16" i="254"/>
  <c r="AD17" i="254"/>
  <c r="AR17" i="254"/>
  <c r="AC16" i="253"/>
  <c r="AQ16" i="253"/>
  <c r="AB17" i="253"/>
  <c r="AF17" i="253"/>
  <c r="AA16" i="252"/>
  <c r="AE16" i="252"/>
  <c r="AS16" i="252"/>
  <c r="AD17" i="252"/>
  <c r="AR17" i="252"/>
  <c r="AC16" i="251"/>
  <c r="AQ16" i="251"/>
  <c r="AB17" i="251"/>
  <c r="AF17" i="251"/>
  <c r="AP17" i="251"/>
  <c r="AA16" i="250"/>
  <c r="AE16" i="250"/>
  <c r="AS16" i="250"/>
  <c r="AD17" i="250"/>
  <c r="AR17" i="250"/>
  <c r="AC16" i="249"/>
  <c r="AQ16" i="249"/>
  <c r="AB17" i="249"/>
  <c r="AF17" i="249"/>
  <c r="AP17" i="249"/>
  <c r="AA16" i="248"/>
  <c r="AE16" i="248"/>
  <c r="AS16" i="248"/>
  <c r="AE17" i="248"/>
  <c r="AJ17" i="248"/>
  <c r="AR17" i="248"/>
  <c r="AW17" i="248"/>
  <c r="AJ16" i="247"/>
  <c r="AF16" i="247"/>
  <c r="AB16" i="247"/>
  <c r="AD16" i="247"/>
  <c r="AI16" i="247"/>
  <c r="AQ16" i="247"/>
  <c r="AV16" i="247"/>
  <c r="AI17" i="247"/>
  <c r="AE17" i="247"/>
  <c r="AA17" i="247"/>
  <c r="AD17" i="247"/>
  <c r="AJ17" i="247"/>
  <c r="AP17" i="247"/>
  <c r="AU17" i="247"/>
  <c r="AB16" i="246"/>
  <c r="AG16" i="246"/>
  <c r="AV16" i="246"/>
  <c r="AG17" i="246"/>
  <c r="AD17" i="246"/>
  <c r="AP17" i="246"/>
  <c r="AV17" i="246"/>
  <c r="AA16" i="245"/>
  <c r="AF16" i="245"/>
  <c r="AQ16" i="245"/>
  <c r="AB17" i="245"/>
  <c r="AT17" i="245"/>
  <c r="AA16" i="244"/>
  <c r="AG16" i="244"/>
  <c r="AT16" i="244"/>
  <c r="AP16" i="244"/>
  <c r="AS16" i="244"/>
  <c r="AB17" i="244"/>
  <c r="AG17" i="244"/>
  <c r="AW17" i="244"/>
  <c r="AS17" i="244"/>
  <c r="AR17" i="244"/>
  <c r="AE16" i="243"/>
  <c r="AJ16" i="243"/>
  <c r="AP16" i="243"/>
  <c r="AA17" i="243"/>
  <c r="AU17" i="243"/>
  <c r="AQ17" i="243"/>
  <c r="AS17" i="243"/>
  <c r="AE16" i="242"/>
  <c r="AR16" i="242"/>
  <c r="AW16" i="242"/>
  <c r="AF17" i="242"/>
  <c r="AQ17" i="242"/>
  <c r="AV17" i="242"/>
  <c r="AH16" i="241"/>
  <c r="AD16" i="241"/>
  <c r="AC16" i="241"/>
  <c r="AI16" i="241"/>
  <c r="AE17" i="241"/>
  <c r="AR17" i="241"/>
  <c r="AW17" i="241"/>
  <c r="AJ16" i="240"/>
  <c r="AF16" i="240"/>
  <c r="AB16" i="240"/>
  <c r="AD16" i="240"/>
  <c r="AI16" i="240"/>
  <c r="AQ16" i="240"/>
  <c r="AV16" i="240"/>
  <c r="AI17" i="240"/>
  <c r="AE17" i="240"/>
  <c r="AA17" i="240"/>
  <c r="AD17" i="240"/>
  <c r="AJ17" i="240"/>
  <c r="AQ17" i="240"/>
  <c r="AG16" i="239"/>
  <c r="AU16" i="238"/>
  <c r="AQ16" i="238"/>
  <c r="AT16" i="238"/>
  <c r="AP16" i="238"/>
  <c r="AV16" i="238"/>
  <c r="AD17" i="238"/>
  <c r="AT17" i="238"/>
  <c r="AP17" i="238"/>
  <c r="AW17" i="238"/>
  <c r="AS17" i="238"/>
  <c r="AU17" i="238"/>
  <c r="AC16" i="237"/>
  <c r="AV17" i="237"/>
  <c r="AR16" i="246"/>
  <c r="AC17" i="246"/>
  <c r="AR16" i="245"/>
  <c r="AC17" i="245"/>
  <c r="AR16" i="243"/>
  <c r="AC17" i="243"/>
  <c r="AR16" i="241"/>
  <c r="AC17" i="241"/>
  <c r="AR16" i="239"/>
  <c r="AC17" i="239"/>
  <c r="AQ17" i="239"/>
  <c r="AU17" i="239"/>
  <c r="AB16" i="238"/>
  <c r="AF16" i="238"/>
  <c r="AJ16" i="238"/>
  <c r="AR16" i="237"/>
  <c r="AC17" i="237"/>
  <c r="AQ17" i="237"/>
  <c r="AU17" i="237"/>
  <c r="AS16" i="239"/>
  <c r="AD17" i="239"/>
  <c r="AR17" i="239"/>
  <c r="AC16" i="238"/>
  <c r="AS16" i="237"/>
  <c r="AD17" i="237"/>
  <c r="AR17" i="237"/>
  <c r="AT15" i="251"/>
  <c r="AP15" i="251"/>
  <c r="AS15" i="251"/>
  <c r="AB14" i="256"/>
  <c r="AG14" i="256"/>
  <c r="AW14" i="256"/>
  <c r="AS14" i="256"/>
  <c r="AF14" i="254"/>
  <c r="AV14" i="249"/>
  <c r="AA15" i="249"/>
  <c r="AH15" i="249"/>
  <c r="AR15" i="249"/>
  <c r="AW14" i="248"/>
  <c r="AS14" i="248"/>
  <c r="AU14" i="248"/>
  <c r="AP14" i="248"/>
  <c r="AE14" i="251"/>
  <c r="AJ14" i="251"/>
  <c r="AW14" i="251"/>
  <c r="AJ15" i="251"/>
  <c r="AF15" i="251"/>
  <c r="AB15" i="251"/>
  <c r="AD15" i="251"/>
  <c r="AI15" i="251"/>
  <c r="AV15" i="251"/>
  <c r="AI14" i="250"/>
  <c r="AE14" i="250"/>
  <c r="AA14" i="250"/>
  <c r="AD14" i="250"/>
  <c r="AJ14" i="250"/>
  <c r="AU14" i="250"/>
  <c r="AP14" i="249"/>
  <c r="AC15" i="249"/>
  <c r="AV14" i="248"/>
  <c r="AW14" i="247"/>
  <c r="AA15" i="247"/>
  <c r="AI15" i="247"/>
  <c r="AS15" i="246"/>
  <c r="AI14" i="256"/>
  <c r="AE14" i="256"/>
  <c r="AA14" i="256"/>
  <c r="AD14" i="256"/>
  <c r="AJ14" i="256"/>
  <c r="AP14" i="256"/>
  <c r="AU14" i="256"/>
  <c r="AB15" i="256"/>
  <c r="AV15" i="256"/>
  <c r="AS15" i="256"/>
  <c r="AG14" i="255"/>
  <c r="AD14" i="255"/>
  <c r="AI14" i="255"/>
  <c r="AP14" i="255"/>
  <c r="AC15" i="255"/>
  <c r="AC14" i="254"/>
  <c r="AA15" i="254"/>
  <c r="AQ15" i="254"/>
  <c r="AW15" i="254"/>
  <c r="AB14" i="253"/>
  <c r="AH14" i="253"/>
  <c r="AA15" i="253"/>
  <c r="AT15" i="253"/>
  <c r="AP15" i="253"/>
  <c r="AS15" i="253"/>
  <c r="AB14" i="252"/>
  <c r="AW14" i="252"/>
  <c r="AS14" i="252"/>
  <c r="AR14" i="252"/>
  <c r="AE15" i="252"/>
  <c r="AP15" i="252"/>
  <c r="AA14" i="251"/>
  <c r="AU14" i="251"/>
  <c r="AQ14" i="251"/>
  <c r="AS14" i="251"/>
  <c r="AE15" i="251"/>
  <c r="AR15" i="251"/>
  <c r="AW15" i="251"/>
  <c r="AF14" i="250"/>
  <c r="AQ14" i="250"/>
  <c r="AH15" i="250"/>
  <c r="AD15" i="250"/>
  <c r="AC15" i="250"/>
  <c r="AI15" i="250"/>
  <c r="AE14" i="249"/>
  <c r="AE15" i="249"/>
  <c r="AT15" i="249"/>
  <c r="AP15" i="249"/>
  <c r="AV15" i="249"/>
  <c r="AQ15" i="249"/>
  <c r="AU15" i="249"/>
  <c r="AB14" i="248"/>
  <c r="AH14" i="248"/>
  <c r="AQ14" i="248"/>
  <c r="AC15" i="248"/>
  <c r="AP15" i="248"/>
  <c r="AW15" i="248"/>
  <c r="AA14" i="247"/>
  <c r="AI14" i="246"/>
  <c r="AE14" i="246"/>
  <c r="AA14" i="246"/>
  <c r="AH14" i="246"/>
  <c r="AC14" i="246"/>
  <c r="AF14" i="246"/>
  <c r="AW14" i="246"/>
  <c r="AS14" i="246"/>
  <c r="AT14" i="246"/>
  <c r="AR14" i="246"/>
  <c r="AH15" i="246"/>
  <c r="AD15" i="246"/>
  <c r="AF15" i="246"/>
  <c r="AA15" i="246"/>
  <c r="AE15" i="246"/>
  <c r="AV15" i="246"/>
  <c r="AH15" i="245"/>
  <c r="AD15" i="245"/>
  <c r="AF15" i="245"/>
  <c r="AA15" i="245"/>
  <c r="AJ15" i="245"/>
  <c r="AE15" i="245"/>
  <c r="AG15" i="245"/>
  <c r="AU15" i="244"/>
  <c r="AI14" i="243"/>
  <c r="AE14" i="243"/>
  <c r="AA14" i="243"/>
  <c r="AG14" i="243"/>
  <c r="AB14" i="243"/>
  <c r="AF14" i="243"/>
  <c r="AH14" i="243"/>
  <c r="AS15" i="242"/>
  <c r="AR14" i="241"/>
  <c r="AA15" i="240"/>
  <c r="AT15" i="240"/>
  <c r="AP15" i="240"/>
  <c r="AV15" i="240"/>
  <c r="AQ15" i="240"/>
  <c r="AU15" i="240"/>
  <c r="AW15" i="240"/>
  <c r="AS15" i="239"/>
  <c r="AW15" i="239"/>
  <c r="AQ15" i="239"/>
  <c r="AA14" i="238"/>
  <c r="AU14" i="238"/>
  <c r="AQ14" i="238"/>
  <c r="AV14" i="238"/>
  <c r="AP14" i="238"/>
  <c r="AT14" i="238"/>
  <c r="AW14" i="238"/>
  <c r="AJ15" i="238"/>
  <c r="AF15" i="238"/>
  <c r="AB15" i="238"/>
  <c r="AH15" i="238"/>
  <c r="AC15" i="238"/>
  <c r="AG15" i="238"/>
  <c r="AA15" i="238"/>
  <c r="AI15" i="238"/>
  <c r="AW15" i="237"/>
  <c r="AQ15" i="237"/>
  <c r="AU15" i="237"/>
  <c r="AP15" i="237"/>
  <c r="AF14" i="256"/>
  <c r="AJ15" i="255"/>
  <c r="AF15" i="255"/>
  <c r="AB15" i="255"/>
  <c r="AD15" i="255"/>
  <c r="AI15" i="255"/>
  <c r="AU14" i="249"/>
  <c r="AQ14" i="249"/>
  <c r="AW14" i="249"/>
  <c r="AR14" i="249"/>
  <c r="AT14" i="249"/>
  <c r="AW15" i="249"/>
  <c r="AH15" i="248"/>
  <c r="AD15" i="248"/>
  <c r="AG15" i="248"/>
  <c r="AB15" i="248"/>
  <c r="AE15" i="248"/>
  <c r="AJ15" i="247"/>
  <c r="AF15" i="247"/>
  <c r="AB15" i="247"/>
  <c r="AH15" i="247"/>
  <c r="AC15" i="247"/>
  <c r="AE15" i="247"/>
  <c r="AT15" i="247"/>
  <c r="AU15" i="247"/>
  <c r="AS15" i="247"/>
  <c r="AG14" i="246"/>
  <c r="AW15" i="246"/>
  <c r="AQ15" i="246"/>
  <c r="AU15" i="246"/>
  <c r="AI14" i="245"/>
  <c r="AE14" i="245"/>
  <c r="AA14" i="245"/>
  <c r="AH14" i="245"/>
  <c r="AC14" i="245"/>
  <c r="AG14" i="245"/>
  <c r="AB14" i="245"/>
  <c r="AJ14" i="245"/>
  <c r="AS14" i="240"/>
  <c r="AE15" i="240"/>
  <c r="AW14" i="239"/>
  <c r="AS14" i="239"/>
  <c r="AU14" i="239"/>
  <c r="AP14" i="239"/>
  <c r="AT14" i="239"/>
  <c r="AV14" i="239"/>
  <c r="AH15" i="239"/>
  <c r="AD15" i="239"/>
  <c r="AG15" i="239"/>
  <c r="AB15" i="239"/>
  <c r="AF15" i="239"/>
  <c r="AA15" i="239"/>
  <c r="AI15" i="239"/>
  <c r="AE14" i="238"/>
  <c r="AH15" i="237"/>
  <c r="AD15" i="237"/>
  <c r="AF15" i="237"/>
  <c r="AA15" i="237"/>
  <c r="AJ15" i="237"/>
  <c r="AE15" i="237"/>
  <c r="AG15" i="237"/>
  <c r="AU15" i="253"/>
  <c r="AW14" i="250"/>
  <c r="AS14" i="250"/>
  <c r="AH15" i="254"/>
  <c r="AD15" i="254"/>
  <c r="AC15" i="254"/>
  <c r="AI15" i="254"/>
  <c r="AT15" i="254"/>
  <c r="AE14" i="253"/>
  <c r="AJ14" i="253"/>
  <c r="AU15" i="251"/>
  <c r="AT14" i="250"/>
  <c r="AF15" i="248"/>
  <c r="AU14" i="247"/>
  <c r="AQ14" i="247"/>
  <c r="AV14" i="247"/>
  <c r="AP14" i="247"/>
  <c r="AT14" i="247"/>
  <c r="AG15" i="247"/>
  <c r="AV15" i="247"/>
  <c r="AB14" i="246"/>
  <c r="AJ14" i="246"/>
  <c r="AP15" i="246"/>
  <c r="AH14" i="244"/>
  <c r="AB14" i="244"/>
  <c r="AF14" i="244"/>
  <c r="AA14" i="244"/>
  <c r="AJ14" i="244"/>
  <c r="AT15" i="242"/>
  <c r="AP15" i="242"/>
  <c r="AW15" i="242"/>
  <c r="AR15" i="242"/>
  <c r="AV15" i="242"/>
  <c r="AQ15" i="242"/>
  <c r="AW14" i="241"/>
  <c r="AS14" i="241"/>
  <c r="AV14" i="241"/>
  <c r="AQ14" i="241"/>
  <c r="AU14" i="241"/>
  <c r="AP14" i="241"/>
  <c r="AH15" i="240"/>
  <c r="AD15" i="238"/>
  <c r="AI14" i="237"/>
  <c r="AE14" i="237"/>
  <c r="AA14" i="237"/>
  <c r="AH14" i="237"/>
  <c r="AC14" i="237"/>
  <c r="AG14" i="237"/>
  <c r="AB14" i="237"/>
  <c r="AJ14" i="237"/>
  <c r="AI15" i="237"/>
  <c r="AH15" i="256"/>
  <c r="AD15" i="256"/>
  <c r="AC15" i="256"/>
  <c r="AI15" i="256"/>
  <c r="AT15" i="256"/>
  <c r="AE14" i="255"/>
  <c r="AJ14" i="255"/>
  <c r="AI14" i="254"/>
  <c r="AE14" i="254"/>
  <c r="AA14" i="254"/>
  <c r="AJ14" i="254"/>
  <c r="AE15" i="256"/>
  <c r="AJ15" i="256"/>
  <c r="AP15" i="256"/>
  <c r="AU15" i="256"/>
  <c r="AA14" i="255"/>
  <c r="AF14" i="255"/>
  <c r="AU14" i="255"/>
  <c r="AQ14" i="255"/>
  <c r="AS14" i="255"/>
  <c r="AE15" i="255"/>
  <c r="AJ15" i="253"/>
  <c r="AF15" i="253"/>
  <c r="AB15" i="253"/>
  <c r="AD15" i="253"/>
  <c r="AI15" i="253"/>
  <c r="AQ15" i="253"/>
  <c r="AV15" i="253"/>
  <c r="AI14" i="252"/>
  <c r="AE14" i="252"/>
  <c r="AA14" i="252"/>
  <c r="AD14" i="252"/>
  <c r="AJ14" i="252"/>
  <c r="AV14" i="251"/>
  <c r="AC14" i="256"/>
  <c r="AT14" i="256"/>
  <c r="AA15" i="256"/>
  <c r="AF15" i="256"/>
  <c r="AQ15" i="256"/>
  <c r="AB14" i="255"/>
  <c r="AT14" i="255"/>
  <c r="AA15" i="255"/>
  <c r="AG15" i="255"/>
  <c r="AT15" i="255"/>
  <c r="AP15" i="255"/>
  <c r="AB14" i="254"/>
  <c r="AG14" i="254"/>
  <c r="AW14" i="254"/>
  <c r="AS14" i="254"/>
  <c r="AR14" i="254"/>
  <c r="AE15" i="254"/>
  <c r="AJ15" i="254"/>
  <c r="AP15" i="254"/>
  <c r="AA14" i="253"/>
  <c r="AU14" i="253"/>
  <c r="AQ14" i="253"/>
  <c r="AS14" i="253"/>
  <c r="AE15" i="253"/>
  <c r="AR15" i="253"/>
  <c r="AF14" i="252"/>
  <c r="AH15" i="252"/>
  <c r="AD15" i="252"/>
  <c r="AC15" i="252"/>
  <c r="AI15" i="252"/>
  <c r="AQ15" i="251"/>
  <c r="AP14" i="250"/>
  <c r="AA15" i="248"/>
  <c r="AI15" i="248"/>
  <c r="AI14" i="247"/>
  <c r="AD14" i="247"/>
  <c r="AF14" i="247"/>
  <c r="AQ15" i="247"/>
  <c r="AW15" i="247"/>
  <c r="AD14" i="245"/>
  <c r="AW15" i="245"/>
  <c r="AQ15" i="245"/>
  <c r="AU15" i="245"/>
  <c r="AP15" i="245"/>
  <c r="AD14" i="244"/>
  <c r="AJ15" i="244"/>
  <c r="AF15" i="244"/>
  <c r="AB15" i="244"/>
  <c r="AG15" i="244"/>
  <c r="AA15" i="244"/>
  <c r="AE15" i="244"/>
  <c r="AH15" i="244"/>
  <c r="AU14" i="240"/>
  <c r="AQ14" i="240"/>
  <c r="AW14" i="240"/>
  <c r="AR14" i="240"/>
  <c r="AV14" i="240"/>
  <c r="AP14" i="240"/>
  <c r="AI14" i="238"/>
  <c r="AD14" i="238"/>
  <c r="AH14" i="238"/>
  <c r="AB14" i="238"/>
  <c r="AJ14" i="238"/>
  <c r="AB15" i="237"/>
  <c r="AR15" i="256"/>
  <c r="AC14" i="255"/>
  <c r="AR15" i="254"/>
  <c r="AC14" i="253"/>
  <c r="AR15" i="252"/>
  <c r="AC14" i="251"/>
  <c r="AR15" i="250"/>
  <c r="AC14" i="249"/>
  <c r="AJ15" i="249"/>
  <c r="AF15" i="249"/>
  <c r="AB15" i="249"/>
  <c r="AD15" i="249"/>
  <c r="AI15" i="249"/>
  <c r="AI14" i="248"/>
  <c r="AE14" i="248"/>
  <c r="AA14" i="248"/>
  <c r="AD14" i="248"/>
  <c r="AJ14" i="248"/>
  <c r="AV15" i="248"/>
  <c r="AG14" i="247"/>
  <c r="AW14" i="245"/>
  <c r="AS14" i="245"/>
  <c r="AR14" i="245"/>
  <c r="AU14" i="244"/>
  <c r="AQ14" i="244"/>
  <c r="AS14" i="244"/>
  <c r="AR15" i="244"/>
  <c r="AQ14" i="243"/>
  <c r="AH15" i="243"/>
  <c r="AD15" i="243"/>
  <c r="AC15" i="243"/>
  <c r="AI15" i="243"/>
  <c r="AE14" i="242"/>
  <c r="AR14" i="242"/>
  <c r="AJ15" i="242"/>
  <c r="AF15" i="242"/>
  <c r="AB15" i="242"/>
  <c r="AD15" i="242"/>
  <c r="AI15" i="242"/>
  <c r="AI14" i="241"/>
  <c r="AE14" i="241"/>
  <c r="AA14" i="241"/>
  <c r="AD14" i="241"/>
  <c r="AJ14" i="241"/>
  <c r="AB15" i="241"/>
  <c r="AV15" i="241"/>
  <c r="AS15" i="241"/>
  <c r="AG14" i="240"/>
  <c r="AD14" i="240"/>
  <c r="AI14" i="240"/>
  <c r="AC15" i="240"/>
  <c r="AC14" i="239"/>
  <c r="AT15" i="238"/>
  <c r="AP15" i="238"/>
  <c r="AS15" i="238"/>
  <c r="AW14" i="237"/>
  <c r="AS14" i="237"/>
  <c r="AR14" i="237"/>
  <c r="AT15" i="244"/>
  <c r="AP15" i="244"/>
  <c r="AS15" i="244"/>
  <c r="AW14" i="243"/>
  <c r="AS14" i="243"/>
  <c r="AR14" i="243"/>
  <c r="AU14" i="242"/>
  <c r="AQ14" i="242"/>
  <c r="AS14" i="242"/>
  <c r="AH15" i="241"/>
  <c r="AD15" i="241"/>
  <c r="AC15" i="241"/>
  <c r="AI15" i="241"/>
  <c r="AE14" i="240"/>
  <c r="AJ15" i="240"/>
  <c r="AF15" i="240"/>
  <c r="AB15" i="240"/>
  <c r="AD15" i="240"/>
  <c r="AI15" i="240"/>
  <c r="AI14" i="239"/>
  <c r="AE14" i="239"/>
  <c r="AA14" i="239"/>
  <c r="AD14" i="239"/>
  <c r="AJ14" i="239"/>
  <c r="AV15" i="239"/>
  <c r="AG14" i="238"/>
  <c r="AR15" i="248"/>
  <c r="AC14" i="247"/>
  <c r="AR15" i="246"/>
  <c r="AR15" i="245"/>
  <c r="AC14" i="244"/>
  <c r="AR15" i="243"/>
  <c r="AC14" i="242"/>
  <c r="AR15" i="241"/>
  <c r="AC14" i="240"/>
  <c r="AR15" i="239"/>
  <c r="AC14" i="238"/>
  <c r="AR15" i="237"/>
  <c r="BB4" i="256"/>
  <c r="AO4" i="256"/>
  <c r="Z4" i="256"/>
  <c r="BB4" i="250"/>
  <c r="AO4" i="250"/>
  <c r="Z4" i="250"/>
  <c r="BB4" i="245"/>
  <c r="AO4" i="245"/>
  <c r="Z4" i="245"/>
  <c r="AH4" i="245"/>
  <c r="BB4" i="239"/>
  <c r="AO4" i="239"/>
  <c r="Z4" i="239"/>
  <c r="AA4" i="239"/>
  <c r="M25" i="251"/>
  <c r="O25" i="251"/>
  <c r="P25" i="251"/>
  <c r="BA3" i="250"/>
  <c r="AN3" i="250"/>
  <c r="BA3" i="239"/>
  <c r="AN3" i="239"/>
  <c r="Y3" i="239"/>
  <c r="AN2" i="254"/>
  <c r="Y2" i="254"/>
  <c r="AN2" i="239"/>
  <c r="Y2" i="239"/>
  <c r="BA4" i="255"/>
  <c r="AN4" i="255"/>
  <c r="Y4" i="255"/>
  <c r="Z4" i="255"/>
  <c r="AJ4" i="255"/>
  <c r="BA4" i="253"/>
  <c r="AN4" i="253"/>
  <c r="AO4" i="253"/>
  <c r="AV4" i="253"/>
  <c r="Y4" i="253"/>
  <c r="Z4" i="253"/>
  <c r="AJ4" i="253"/>
  <c r="BA4" i="251"/>
  <c r="AN4" i="251"/>
  <c r="Y4" i="251"/>
  <c r="Z4" i="251"/>
  <c r="AJ4" i="251"/>
  <c r="AN4" i="249"/>
  <c r="AO4" i="249"/>
  <c r="AR4" i="249"/>
  <c r="BA4" i="249"/>
  <c r="Y4" i="249"/>
  <c r="Z4" i="249"/>
  <c r="AH4" i="249"/>
  <c r="BA4" i="247"/>
  <c r="AN4" i="247"/>
  <c r="AO4" i="247"/>
  <c r="AV4" i="247"/>
  <c r="Y4" i="247"/>
  <c r="Z4" i="247"/>
  <c r="AD4" i="247"/>
  <c r="AN4" i="159"/>
  <c r="BA4" i="159"/>
  <c r="Y4" i="159"/>
  <c r="BA4" i="244"/>
  <c r="AN4" i="244"/>
  <c r="AV4" i="244"/>
  <c r="Y4" i="244"/>
  <c r="Z4" i="244"/>
  <c r="AE4" i="244"/>
  <c r="AN4" i="242"/>
  <c r="AO4" i="242"/>
  <c r="AU4" i="242"/>
  <c r="BA4" i="242"/>
  <c r="Y4" i="242"/>
  <c r="AN4" i="240"/>
  <c r="BA4" i="240"/>
  <c r="Y4" i="240"/>
  <c r="Z4" i="240"/>
  <c r="AB4" i="240"/>
  <c r="AN4" i="238"/>
  <c r="BA4" i="238"/>
  <c r="M26" i="254"/>
  <c r="O26" i="254"/>
  <c r="P26" i="254"/>
  <c r="M26" i="250"/>
  <c r="O26" i="250"/>
  <c r="P26" i="250"/>
  <c r="M26" i="246"/>
  <c r="O26" i="246"/>
  <c r="P26" i="246"/>
  <c r="M26" i="243"/>
  <c r="O26" i="243"/>
  <c r="P26" i="243"/>
  <c r="M26" i="239"/>
  <c r="O26" i="239"/>
  <c r="P26" i="239"/>
  <c r="BA2" i="254"/>
  <c r="BB4" i="254"/>
  <c r="AO4" i="254"/>
  <c r="Z4" i="254"/>
  <c r="BB4" i="248"/>
  <c r="AO4" i="248"/>
  <c r="AN4" i="248"/>
  <c r="AP4" i="248"/>
  <c r="BB4" i="243"/>
  <c r="AO4" i="243"/>
  <c r="M25" i="240"/>
  <c r="O25" i="240"/>
  <c r="P25" i="240"/>
  <c r="BA3" i="254"/>
  <c r="AN3" i="254"/>
  <c r="Y3" i="254"/>
  <c r="BA3" i="246"/>
  <c r="AN3" i="246"/>
  <c r="Y3" i="246"/>
  <c r="AN2" i="246"/>
  <c r="Y2" i="246"/>
  <c r="BA2" i="246"/>
  <c r="BA2" i="239"/>
  <c r="O9" i="254"/>
  <c r="P9" i="254"/>
  <c r="O9" i="246"/>
  <c r="P9" i="246"/>
  <c r="O9" i="239"/>
  <c r="P9" i="239"/>
  <c r="M30" i="240"/>
  <c r="O30" i="240"/>
  <c r="P30" i="240"/>
  <c r="Y3" i="250"/>
  <c r="BB4" i="252"/>
  <c r="AO4" i="252"/>
  <c r="AN4" i="252"/>
  <c r="AW4" i="252"/>
  <c r="Z4" i="252"/>
  <c r="AH4" i="252"/>
  <c r="BB4" i="246"/>
  <c r="AO4" i="246"/>
  <c r="Z4" i="246"/>
  <c r="AA4" i="246"/>
  <c r="BB4" i="241"/>
  <c r="AO4" i="241"/>
  <c r="Z4" i="241"/>
  <c r="Y4" i="241"/>
  <c r="AH4" i="241"/>
  <c r="BB4" i="237"/>
  <c r="AO4" i="237"/>
  <c r="Z4" i="237"/>
  <c r="BA3" i="243"/>
  <c r="AN3" i="243"/>
  <c r="BA2" i="250"/>
  <c r="AN2" i="250"/>
  <c r="Y2" i="250"/>
  <c r="AN2" i="243"/>
  <c r="Y2" i="243"/>
  <c r="BA2" i="243"/>
  <c r="Z4" i="248"/>
  <c r="Z4" i="243"/>
  <c r="Y4" i="243"/>
  <c r="AA4" i="243"/>
  <c r="Y30" i="249"/>
  <c r="M30" i="255"/>
  <c r="Y3" i="243"/>
  <c r="Y4" i="238"/>
  <c r="AW4" i="244"/>
  <c r="M28" i="255"/>
  <c r="O28" i="255"/>
  <c r="P28" i="255"/>
  <c r="M28" i="253"/>
  <c r="O28" i="253"/>
  <c r="P28" i="253"/>
  <c r="M28" i="251"/>
  <c r="O28" i="251"/>
  <c r="P28" i="251"/>
  <c r="F28" i="249"/>
  <c r="G28" i="249"/>
  <c r="F28" i="247"/>
  <c r="G28" i="247"/>
  <c r="M28" i="247"/>
  <c r="O28" i="247"/>
  <c r="P28" i="247"/>
  <c r="F28" i="159"/>
  <c r="G28" i="159"/>
  <c r="M28" i="159"/>
  <c r="O28" i="159"/>
  <c r="P28" i="159"/>
  <c r="F28" i="244"/>
  <c r="G28" i="244"/>
  <c r="M28" i="244"/>
  <c r="O28" i="244"/>
  <c r="P28" i="244"/>
  <c r="F28" i="242"/>
  <c r="G28" i="242"/>
  <c r="M28" i="242"/>
  <c r="O28" i="242"/>
  <c r="P28" i="242"/>
  <c r="F28" i="240"/>
  <c r="G28" i="240"/>
  <c r="M28" i="240"/>
  <c r="O28" i="240"/>
  <c r="P28" i="240"/>
  <c r="F28" i="238"/>
  <c r="G28" i="238"/>
  <c r="M28" i="238"/>
  <c r="O28" i="238"/>
  <c r="P28" i="238"/>
  <c r="BA3" i="253"/>
  <c r="AN3" i="253"/>
  <c r="BA3" i="249"/>
  <c r="AN3" i="249"/>
  <c r="Y3" i="249"/>
  <c r="BA3" i="159"/>
  <c r="AN3" i="159"/>
  <c r="BA3" i="242"/>
  <c r="AN3" i="242"/>
  <c r="BA3" i="238"/>
  <c r="AN3" i="238"/>
  <c r="Y2" i="256"/>
  <c r="Y2" i="252"/>
  <c r="Y2" i="248"/>
  <c r="Y2" i="245"/>
  <c r="Y2" i="241"/>
  <c r="Y2" i="237"/>
  <c r="AN2" i="256"/>
  <c r="AN2" i="252"/>
  <c r="AN2" i="248"/>
  <c r="AN2" i="245"/>
  <c r="AN2" i="241"/>
  <c r="AN2" i="237"/>
  <c r="BA2" i="247"/>
  <c r="Y3" i="242"/>
  <c r="Y4" i="256"/>
  <c r="AH4" i="256"/>
  <c r="BB4" i="255"/>
  <c r="AO4" i="255"/>
  <c r="AA4" i="255"/>
  <c r="BB4" i="253"/>
  <c r="BB4" i="251"/>
  <c r="AO4" i="251"/>
  <c r="AP4" i="251"/>
  <c r="BB4" i="249"/>
  <c r="BB4" i="247"/>
  <c r="AS4" i="247"/>
  <c r="BB4" i="159"/>
  <c r="Z4" i="159"/>
  <c r="AO4" i="159"/>
  <c r="BB4" i="244"/>
  <c r="BB4" i="242"/>
  <c r="AS4" i="242"/>
  <c r="BB4" i="240"/>
  <c r="AO4" i="240"/>
  <c r="AR4" i="240"/>
  <c r="AO4" i="238"/>
  <c r="AR4" i="238"/>
  <c r="BB4" i="238"/>
  <c r="Z4" i="238"/>
  <c r="AC4" i="238"/>
  <c r="BA3" i="256"/>
  <c r="Y3" i="256"/>
  <c r="BA3" i="252"/>
  <c r="Y3" i="252"/>
  <c r="AN3" i="252"/>
  <c r="BA3" i="248"/>
  <c r="Y3" i="248"/>
  <c r="BA3" i="245"/>
  <c r="Y3" i="245"/>
  <c r="AN3" i="245"/>
  <c r="BA3" i="241"/>
  <c r="Y3" i="241"/>
  <c r="BA3" i="237"/>
  <c r="Y3" i="237"/>
  <c r="AN3" i="237"/>
  <c r="Y2" i="255"/>
  <c r="Y2" i="251"/>
  <c r="Y2" i="247"/>
  <c r="Y2" i="244"/>
  <c r="Y2" i="240"/>
  <c r="AN2" i="255"/>
  <c r="AN2" i="251"/>
  <c r="AN2" i="240"/>
  <c r="Y3" i="253"/>
  <c r="AN3" i="256"/>
  <c r="AN4" i="256"/>
  <c r="AQ4" i="256"/>
  <c r="BA4" i="254"/>
  <c r="AN4" i="254"/>
  <c r="AQ4" i="254"/>
  <c r="Y4" i="254"/>
  <c r="AC4" i="254"/>
  <c r="BA4" i="252"/>
  <c r="AS4" i="252"/>
  <c r="BA4" i="250"/>
  <c r="AN4" i="250"/>
  <c r="AW4" i="250"/>
  <c r="BA4" i="248"/>
  <c r="BA4" i="246"/>
  <c r="AN4" i="246"/>
  <c r="AV4" i="246"/>
  <c r="BA4" i="245"/>
  <c r="AN4" i="245"/>
  <c r="AS4" i="245"/>
  <c r="BA4" i="243"/>
  <c r="AN4" i="243"/>
  <c r="AU4" i="243"/>
  <c r="BA4" i="241"/>
  <c r="AN4" i="241"/>
  <c r="AS4" i="241"/>
  <c r="BA4" i="239"/>
  <c r="AN4" i="239"/>
  <c r="BA4" i="237"/>
  <c r="AN4" i="237"/>
  <c r="Y4" i="237"/>
  <c r="AH4" i="237"/>
  <c r="BA3" i="255"/>
  <c r="AN3" i="255"/>
  <c r="BA3" i="251"/>
  <c r="AN3" i="251"/>
  <c r="BA3" i="247"/>
  <c r="AN3" i="247"/>
  <c r="BA3" i="244"/>
  <c r="AN3" i="244"/>
  <c r="Y3" i="244"/>
  <c r="BA3" i="240"/>
  <c r="AN3" i="240"/>
  <c r="Y3" i="251"/>
  <c r="Y3" i="159"/>
  <c r="Y3" i="238"/>
  <c r="AF4" i="253"/>
  <c r="Y4" i="250"/>
  <c r="AI4" i="250"/>
  <c r="Y4" i="248"/>
  <c r="AB4" i="248"/>
  <c r="AD4" i="248"/>
  <c r="AN3" i="248"/>
  <c r="AQ4" i="250"/>
  <c r="AU4" i="254"/>
  <c r="AW4" i="254"/>
  <c r="AS4" i="254"/>
  <c r="AT4" i="254"/>
  <c r="AV4" i="254"/>
  <c r="AQ4" i="245"/>
  <c r="AW4" i="237"/>
  <c r="AU4" i="237"/>
  <c r="AQ4" i="237"/>
  <c r="AT4" i="237"/>
  <c r="AV4" i="255"/>
  <c r="AV4" i="251"/>
  <c r="AR4" i="253"/>
  <c r="AJ4" i="256"/>
  <c r="AF4" i="256"/>
  <c r="AG4" i="240"/>
  <c r="AE4" i="254"/>
  <c r="AJ4" i="252"/>
  <c r="AF4" i="252"/>
  <c r="AD4" i="252"/>
  <c r="AI4" i="252"/>
  <c r="AH4" i="250"/>
  <c r="AD4" i="250"/>
  <c r="AC4" i="250"/>
  <c r="AE4" i="249"/>
  <c r="AJ4" i="249"/>
  <c r="AA4" i="245"/>
  <c r="AE4" i="241"/>
  <c r="AI4" i="237"/>
  <c r="AI4" i="254"/>
  <c r="AI4" i="247"/>
  <c r="AE4" i="247"/>
  <c r="AA4" i="247"/>
  <c r="AJ4" i="247"/>
  <c r="AE4" i="240"/>
  <c r="AE4" i="256"/>
  <c r="AE4" i="252"/>
  <c r="AC4" i="251"/>
  <c r="AD4" i="237"/>
  <c r="AF4" i="251"/>
  <c r="AA4" i="254"/>
  <c r="AA4" i="249"/>
  <c r="AF4" i="249"/>
  <c r="AF4" i="248"/>
  <c r="AB4" i="247"/>
  <c r="AG4" i="247"/>
  <c r="AI4" i="246"/>
  <c r="AA4" i="244"/>
  <c r="AC4" i="256"/>
  <c r="AG4" i="253"/>
  <c r="AA4" i="252"/>
  <c r="AG4" i="252"/>
  <c r="AI4" i="251"/>
  <c r="AD4" i="251"/>
  <c r="AF4" i="250"/>
  <c r="AB4" i="249"/>
  <c r="AE4" i="248"/>
  <c r="AH4" i="247"/>
  <c r="AB4" i="243"/>
  <c r="AF4" i="239"/>
  <c r="AG4" i="245"/>
  <c r="AD4" i="242"/>
  <c r="AC4" i="237"/>
  <c r="AG4" i="237"/>
  <c r="AC4" i="249"/>
  <c r="AB4" i="245"/>
  <c r="AC4" i="242"/>
  <c r="AB4" i="241"/>
  <c r="AF4" i="241"/>
  <c r="AB4" i="237"/>
  <c r="AF4" i="237"/>
  <c r="O9" i="247"/>
  <c r="P9" i="247"/>
  <c r="O9" i="256"/>
  <c r="P9" i="256"/>
  <c r="O9" i="248"/>
  <c r="P9" i="248"/>
  <c r="O9" i="241"/>
  <c r="P9" i="241"/>
  <c r="O30" i="244"/>
  <c r="P30" i="244"/>
  <c r="M30" i="242"/>
  <c r="M29" i="242"/>
  <c r="O9" i="251"/>
  <c r="P9" i="251"/>
  <c r="O9" i="244"/>
  <c r="P9" i="244"/>
  <c r="M30" i="248"/>
  <c r="M30" i="245"/>
  <c r="M30" i="237"/>
  <c r="M28" i="256"/>
  <c r="O28" i="256"/>
  <c r="P28" i="256"/>
  <c r="M28" i="248"/>
  <c r="O28" i="248"/>
  <c r="P28" i="248"/>
  <c r="M28" i="241"/>
  <c r="O28" i="241"/>
  <c r="P28" i="241"/>
  <c r="Z10" i="245"/>
  <c r="Y10" i="245"/>
  <c r="AA10" i="245"/>
  <c r="I37" i="239"/>
  <c r="BA29" i="251"/>
  <c r="I37" i="252"/>
  <c r="M28" i="250"/>
  <c r="O28" i="250"/>
  <c r="P28" i="250"/>
  <c r="AN28" i="251"/>
  <c r="O30" i="159"/>
  <c r="P30" i="159"/>
  <c r="M25" i="255"/>
  <c r="O25" i="255"/>
  <c r="P25" i="255"/>
  <c r="M30" i="253"/>
  <c r="M28" i="239"/>
  <c r="O28" i="239"/>
  <c r="P28" i="239"/>
  <c r="M30" i="252"/>
  <c r="M30" i="247"/>
  <c r="M22" i="246"/>
  <c r="O22" i="246"/>
  <c r="P22" i="246"/>
  <c r="M22" i="243"/>
  <c r="O22" i="243"/>
  <c r="P22" i="243"/>
  <c r="M22" i="239"/>
  <c r="O22" i="239"/>
  <c r="P22" i="239"/>
  <c r="M25" i="247"/>
  <c r="O25" i="247"/>
  <c r="P25" i="247"/>
  <c r="M25" i="244"/>
  <c r="O25" i="244"/>
  <c r="P25" i="244"/>
  <c r="M28" i="243"/>
  <c r="O28" i="243"/>
  <c r="P28" i="243"/>
  <c r="M30" i="256"/>
  <c r="M30" i="241"/>
  <c r="M30" i="254"/>
  <c r="M30" i="250"/>
  <c r="M30" i="246"/>
  <c r="M30" i="243"/>
  <c r="M30" i="239"/>
  <c r="F23" i="253"/>
  <c r="F23" i="248"/>
  <c r="F23" i="245"/>
  <c r="F23" i="243"/>
  <c r="F23" i="240"/>
  <c r="F23" i="255"/>
  <c r="F23" i="247"/>
  <c r="F23" i="242"/>
  <c r="F23" i="241"/>
  <c r="F23" i="237"/>
  <c r="F23" i="254"/>
  <c r="F23" i="251"/>
  <c r="AN26" i="251"/>
  <c r="Z9" i="239"/>
  <c r="E37" i="251"/>
  <c r="Y8" i="254"/>
  <c r="Z8" i="254"/>
  <c r="AI8" i="254"/>
  <c r="AN26" i="255"/>
  <c r="Y31" i="242"/>
  <c r="AO10" i="244"/>
  <c r="Y11" i="244"/>
  <c r="BA30" i="242"/>
  <c r="Z31" i="246"/>
  <c r="Y31" i="246"/>
  <c r="AD31" i="246"/>
  <c r="BB8" i="246"/>
  <c r="E37" i="249"/>
  <c r="AN12" i="237"/>
  <c r="Y6" i="239"/>
  <c r="AO12" i="245"/>
  <c r="Y29" i="251"/>
  <c r="BB7" i="243"/>
  <c r="Z31" i="243"/>
  <c r="Y11" i="248"/>
  <c r="F18" i="255"/>
  <c r="G18" i="255"/>
  <c r="Z13" i="237"/>
  <c r="AN29" i="241"/>
  <c r="AO31" i="243"/>
  <c r="AN26" i="245"/>
  <c r="AN7" i="247"/>
  <c r="AO30" i="247"/>
  <c r="Z8" i="248"/>
  <c r="AN11" i="248"/>
  <c r="AR11" i="248"/>
  <c r="Y11" i="249"/>
  <c r="Z11" i="249"/>
  <c r="AH11" i="249"/>
  <c r="M33" i="249"/>
  <c r="O33" i="249"/>
  <c r="P33" i="249"/>
  <c r="Y29" i="250"/>
  <c r="Y7" i="251"/>
  <c r="Z8" i="239"/>
  <c r="AN31" i="242"/>
  <c r="AN9" i="243"/>
  <c r="AU9" i="243"/>
  <c r="AO10" i="243"/>
  <c r="Z11" i="245"/>
  <c r="BA26" i="245"/>
  <c r="Y8" i="246"/>
  <c r="Z8" i="246"/>
  <c r="AG8" i="246"/>
  <c r="BA7" i="247"/>
  <c r="E37" i="248"/>
  <c r="BA30" i="249"/>
  <c r="BA28" i="251"/>
  <c r="Z12" i="252"/>
  <c r="AO8" i="256"/>
  <c r="AO10" i="237"/>
  <c r="Y10" i="238"/>
  <c r="AO9" i="240"/>
  <c r="AN7" i="251"/>
  <c r="Z10" i="238"/>
  <c r="Z12" i="239"/>
  <c r="AO11" i="245"/>
  <c r="Z9" i="248"/>
  <c r="BB10" i="238"/>
  <c r="Y9" i="241"/>
  <c r="F18" i="241"/>
  <c r="G18" i="241"/>
  <c r="Y9" i="243"/>
  <c r="AN13" i="245"/>
  <c r="AR13" i="245"/>
  <c r="Z10" i="246"/>
  <c r="AO12" i="246"/>
  <c r="AN12" i="247"/>
  <c r="AO12" i="247"/>
  <c r="AW12" i="247"/>
  <c r="Z11" i="248"/>
  <c r="BA13" i="252"/>
  <c r="BA11" i="253"/>
  <c r="AN8" i="256"/>
  <c r="AN10" i="256"/>
  <c r="BA12" i="237"/>
  <c r="BB13" i="237"/>
  <c r="F18" i="238"/>
  <c r="G18" i="238"/>
  <c r="AN6" i="239"/>
  <c r="F18" i="239"/>
  <c r="G18" i="239"/>
  <c r="Y7" i="241"/>
  <c r="Y13" i="242"/>
  <c r="BB10" i="244"/>
  <c r="Y30" i="244"/>
  <c r="AJ30" i="244"/>
  <c r="AO10" i="245"/>
  <c r="AN29" i="250"/>
  <c r="Z10" i="252"/>
  <c r="Z30" i="253"/>
  <c r="Y30" i="253"/>
  <c r="AJ30" i="253"/>
  <c r="Z30" i="254"/>
  <c r="Y13" i="256"/>
  <c r="Y5" i="240"/>
  <c r="F18" i="240"/>
  <c r="G18" i="240"/>
  <c r="BA7" i="241"/>
  <c r="BA13" i="242"/>
  <c r="AN30" i="242"/>
  <c r="F18" i="243"/>
  <c r="G18" i="243"/>
  <c r="F15" i="244"/>
  <c r="G15" i="244"/>
  <c r="F18" i="244"/>
  <c r="G18" i="244"/>
  <c r="E37" i="246"/>
  <c r="BA12" i="247"/>
  <c r="Z30" i="247"/>
  <c r="BB10" i="251"/>
  <c r="BA13" i="251"/>
  <c r="F18" i="253"/>
  <c r="G18" i="253"/>
  <c r="AO30" i="254"/>
  <c r="Z7" i="255"/>
  <c r="BA26" i="255"/>
  <c r="Y31" i="238"/>
  <c r="BA30" i="241"/>
  <c r="AN12" i="244"/>
  <c r="F13" i="246"/>
  <c r="G13" i="246"/>
  <c r="F18" i="247"/>
  <c r="G18" i="247"/>
  <c r="F18" i="249"/>
  <c r="G18" i="249"/>
  <c r="Y5" i="254"/>
  <c r="BA5" i="245"/>
  <c r="AN5" i="254"/>
  <c r="AN26" i="237"/>
  <c r="F17" i="238"/>
  <c r="G17" i="238"/>
  <c r="Y31" i="241"/>
  <c r="AO7" i="243"/>
  <c r="BA26" i="247"/>
  <c r="Y26" i="251"/>
  <c r="BB7" i="253"/>
  <c r="F17" i="253"/>
  <c r="G17" i="253"/>
  <c r="F18" i="256"/>
  <c r="G18" i="256"/>
  <c r="F18" i="254"/>
  <c r="G18" i="254"/>
  <c r="F18" i="252"/>
  <c r="G18" i="252"/>
  <c r="F18" i="250"/>
  <c r="G18" i="250"/>
  <c r="F18" i="248"/>
  <c r="G18" i="248"/>
  <c r="F18" i="246"/>
  <c r="G18" i="246"/>
  <c r="F18" i="245"/>
  <c r="G18" i="245"/>
  <c r="F18" i="237"/>
  <c r="G18" i="237"/>
  <c r="BA9" i="237"/>
  <c r="Z9" i="238"/>
  <c r="BA29" i="238"/>
  <c r="AN31" i="238"/>
  <c r="AO8" i="239"/>
  <c r="BB9" i="239"/>
  <c r="AO12" i="239"/>
  <c r="Y11" i="240"/>
  <c r="BA6" i="241"/>
  <c r="AN6" i="243"/>
  <c r="AN29" i="246"/>
  <c r="BB9" i="248"/>
  <c r="BB11" i="248"/>
  <c r="Y13" i="250"/>
  <c r="BB10" i="252"/>
  <c r="Y13" i="252"/>
  <c r="Y10" i="253"/>
  <c r="Z10" i="253"/>
  <c r="AB10" i="253"/>
  <c r="BA12" i="253"/>
  <c r="AO30" i="253"/>
  <c r="AO10" i="254"/>
  <c r="Y29" i="254"/>
  <c r="Y8" i="256"/>
  <c r="Z8" i="256"/>
  <c r="AC8" i="256"/>
  <c r="F18" i="251"/>
  <c r="G18" i="251"/>
  <c r="F18" i="242"/>
  <c r="G18" i="242"/>
  <c r="F23" i="239"/>
  <c r="E37" i="256"/>
  <c r="Y8" i="237"/>
  <c r="Y26" i="237"/>
  <c r="BB9" i="238"/>
  <c r="M33" i="238"/>
  <c r="O33" i="238"/>
  <c r="P33" i="238"/>
  <c r="BB8" i="241"/>
  <c r="Y29" i="241"/>
  <c r="AN26" i="247"/>
  <c r="Z9" i="250"/>
  <c r="BA11" i="251"/>
  <c r="Z7" i="253"/>
  <c r="BA29" i="254"/>
  <c r="AO9" i="237"/>
  <c r="BB9" i="237"/>
  <c r="Z9" i="237"/>
  <c r="Y9" i="237"/>
  <c r="AE9" i="237"/>
  <c r="AO30" i="238"/>
  <c r="Z30" i="238"/>
  <c r="BB11" i="240"/>
  <c r="AO11" i="240"/>
  <c r="Z11" i="240"/>
  <c r="BA11" i="245"/>
  <c r="F16" i="245"/>
  <c r="G16" i="245"/>
  <c r="BA11" i="247"/>
  <c r="Y11" i="247"/>
  <c r="BA5" i="251"/>
  <c r="Y5" i="251"/>
  <c r="BA6" i="237"/>
  <c r="Y6" i="237"/>
  <c r="BA13" i="237"/>
  <c r="Y12" i="240"/>
  <c r="AN12" i="240"/>
  <c r="BB7" i="241"/>
  <c r="AO7" i="241"/>
  <c r="Z7" i="241"/>
  <c r="Y8" i="241"/>
  <c r="AJ8" i="241"/>
  <c r="AN8" i="241"/>
  <c r="AO8" i="241"/>
  <c r="AP8" i="241"/>
  <c r="Y10" i="242"/>
  <c r="BA6" i="245"/>
  <c r="AN6" i="245"/>
  <c r="Y6" i="245"/>
  <c r="AN11" i="245"/>
  <c r="AV11" i="245"/>
  <c r="AO7" i="245"/>
  <c r="BB7" i="245"/>
  <c r="AN31" i="245"/>
  <c r="BA31" i="245"/>
  <c r="AN12" i="238"/>
  <c r="AO12" i="238"/>
  <c r="AW12" i="238"/>
  <c r="Z12" i="238"/>
  <c r="BB12" i="238"/>
  <c r="Y5" i="241"/>
  <c r="BA5" i="241"/>
  <c r="AN5" i="241"/>
  <c r="AN10" i="242"/>
  <c r="Z8" i="245"/>
  <c r="Y8" i="245"/>
  <c r="AF8" i="245"/>
  <c r="Z9" i="245"/>
  <c r="AF9" i="245"/>
  <c r="AF7" i="245"/>
  <c r="BB8" i="245"/>
  <c r="BA30" i="245"/>
  <c r="F35" i="245"/>
  <c r="G35" i="245"/>
  <c r="AN30" i="245"/>
  <c r="BB7" i="246"/>
  <c r="AO7" i="246"/>
  <c r="BB9" i="246"/>
  <c r="AO9" i="246"/>
  <c r="AN10" i="248"/>
  <c r="AO10" i="248"/>
  <c r="AS10" i="248"/>
  <c r="Y10" i="248"/>
  <c r="Z11" i="251"/>
  <c r="AO11" i="251"/>
  <c r="BB11" i="251"/>
  <c r="BB11" i="255"/>
  <c r="Z11" i="255"/>
  <c r="Y10" i="256"/>
  <c r="AJ10" i="256"/>
  <c r="AO30" i="239"/>
  <c r="Z30" i="239"/>
  <c r="AN31" i="247"/>
  <c r="AO31" i="247"/>
  <c r="AS31" i="247"/>
  <c r="Y31" i="247"/>
  <c r="Z7" i="249"/>
  <c r="AO7" i="249"/>
  <c r="BB7" i="249"/>
  <c r="AN9" i="256"/>
  <c r="AO9" i="256"/>
  <c r="AT9" i="256"/>
  <c r="BA9" i="256"/>
  <c r="AO7" i="238"/>
  <c r="Y28" i="238"/>
  <c r="BA28" i="238"/>
  <c r="AO31" i="239"/>
  <c r="BB31" i="239"/>
  <c r="Z31" i="239"/>
  <c r="Y7" i="240"/>
  <c r="Z7" i="240"/>
  <c r="AO7" i="240"/>
  <c r="Z8" i="244"/>
  <c r="BB8" i="244"/>
  <c r="AO8" i="244"/>
  <c r="Z7" i="245"/>
  <c r="BB11" i="250"/>
  <c r="AO11" i="250"/>
  <c r="AV11" i="250"/>
  <c r="AN8" i="251"/>
  <c r="AO8" i="251"/>
  <c r="AQ8" i="251"/>
  <c r="Y8" i="251"/>
  <c r="Y10" i="251"/>
  <c r="AG10" i="251"/>
  <c r="AN10" i="251"/>
  <c r="Z9" i="253"/>
  <c r="BB9" i="253"/>
  <c r="BA30" i="254"/>
  <c r="F35" i="254"/>
  <c r="AN11" i="239"/>
  <c r="BB13" i="240"/>
  <c r="AO9" i="241"/>
  <c r="BB31" i="241"/>
  <c r="Z31" i="241"/>
  <c r="AD31" i="241"/>
  <c r="Y6" i="243"/>
  <c r="Z30" i="245"/>
  <c r="AO30" i="245"/>
  <c r="Y5" i="248"/>
  <c r="AN5" i="248"/>
  <c r="BA7" i="248"/>
  <c r="AN7" i="248"/>
  <c r="AO12" i="248"/>
  <c r="BB12" i="248"/>
  <c r="AN31" i="248"/>
  <c r="AO31" i="248"/>
  <c r="AU31" i="248"/>
  <c r="BA31" i="248"/>
  <c r="AW30" i="249"/>
  <c r="AN12" i="250"/>
  <c r="BA28" i="250"/>
  <c r="AN28" i="250"/>
  <c r="Y28" i="250"/>
  <c r="BB7" i="252"/>
  <c r="AO7" i="252"/>
  <c r="Y12" i="254"/>
  <c r="AN30" i="256"/>
  <c r="AQ30" i="256"/>
  <c r="Y30" i="256"/>
  <c r="F14" i="238"/>
  <c r="G14" i="238"/>
  <c r="V29" i="239"/>
  <c r="I37" i="241"/>
  <c r="AN5" i="243"/>
  <c r="Y5" i="243"/>
  <c r="BB13" i="245"/>
  <c r="Z13" i="245"/>
  <c r="AN30" i="248"/>
  <c r="AO30" i="248"/>
  <c r="AV30" i="248"/>
  <c r="Y31" i="248"/>
  <c r="Y12" i="249"/>
  <c r="BB7" i="250"/>
  <c r="AO7" i="250"/>
  <c r="AN12" i="251"/>
  <c r="Y12" i="251"/>
  <c r="AN10" i="252"/>
  <c r="AR10" i="252"/>
  <c r="BA10" i="252"/>
  <c r="AO31" i="253"/>
  <c r="BB31" i="253"/>
  <c r="BA11" i="254"/>
  <c r="Y11" i="254"/>
  <c r="AA11" i="254"/>
  <c r="BA13" i="254"/>
  <c r="AN13" i="254"/>
  <c r="AU13" i="254"/>
  <c r="BA26" i="256"/>
  <c r="AN26" i="256"/>
  <c r="BA29" i="256"/>
  <c r="AN29" i="256"/>
  <c r="BB12" i="245"/>
  <c r="BA29" i="246"/>
  <c r="Y31" i="250"/>
  <c r="Z31" i="250"/>
  <c r="AH31" i="250"/>
  <c r="Y12" i="253"/>
  <c r="AA12" i="253"/>
  <c r="BA29" i="253"/>
  <c r="AO7" i="255"/>
  <c r="J36" i="256"/>
  <c r="BA30" i="238"/>
  <c r="AN30" i="238"/>
  <c r="AP30" i="238"/>
  <c r="BB11" i="239"/>
  <c r="AO11" i="239"/>
  <c r="Y13" i="240"/>
  <c r="BA13" i="240"/>
  <c r="AN13" i="240"/>
  <c r="AV13" i="240"/>
  <c r="AQ13" i="240"/>
  <c r="BA26" i="240"/>
  <c r="AN26" i="240"/>
  <c r="Y26" i="240"/>
  <c r="AN13" i="241"/>
  <c r="BA13" i="241"/>
  <c r="Y13" i="241"/>
  <c r="Z13" i="241"/>
  <c r="AH13" i="241"/>
  <c r="AN7" i="254"/>
  <c r="BA7" i="254"/>
  <c r="Y7" i="254"/>
  <c r="BB8" i="254"/>
  <c r="Y28" i="254"/>
  <c r="BA28" i="254"/>
  <c r="AO11" i="237"/>
  <c r="Z11" i="237"/>
  <c r="BB11" i="237"/>
  <c r="BA6" i="248"/>
  <c r="Y6" i="248"/>
  <c r="AO13" i="249"/>
  <c r="BB13" i="249"/>
  <c r="Z13" i="249"/>
  <c r="Y13" i="249"/>
  <c r="AH13" i="249"/>
  <c r="F17" i="245"/>
  <c r="G17" i="245"/>
  <c r="Y12" i="245"/>
  <c r="AJ12" i="245"/>
  <c r="BA12" i="245"/>
  <c r="AN12" i="245"/>
  <c r="AV12" i="245"/>
  <c r="Y29" i="245"/>
  <c r="BA29" i="245"/>
  <c r="AN28" i="237"/>
  <c r="Y28" i="237"/>
  <c r="BA28" i="237"/>
  <c r="BA11" i="242"/>
  <c r="BA13" i="243"/>
  <c r="AN13" i="243"/>
  <c r="AO9" i="247"/>
  <c r="AR9" i="247"/>
  <c r="Z9" i="247"/>
  <c r="Y9" i="247"/>
  <c r="AC9" i="247"/>
  <c r="BB9" i="247"/>
  <c r="AR13" i="237"/>
  <c r="BA12" i="238"/>
  <c r="Y12" i="238"/>
  <c r="BA9" i="242"/>
  <c r="AN9" i="242"/>
  <c r="BA7" i="243"/>
  <c r="Y7" i="243"/>
  <c r="BA10" i="244"/>
  <c r="Y10" i="244"/>
  <c r="AD10" i="244"/>
  <c r="Y7" i="245"/>
  <c r="BA7" i="245"/>
  <c r="BB31" i="248"/>
  <c r="Z31" i="248"/>
  <c r="AH31" i="248"/>
  <c r="BA8" i="250"/>
  <c r="Y8" i="250"/>
  <c r="Z8" i="250"/>
  <c r="AD8" i="250"/>
  <c r="AO31" i="251"/>
  <c r="BB31" i="251"/>
  <c r="Z31" i="251"/>
  <c r="Y29" i="252"/>
  <c r="AN29" i="252"/>
  <c r="AN6" i="237"/>
  <c r="AN8" i="237"/>
  <c r="AT13" i="237"/>
  <c r="AN30" i="237"/>
  <c r="AN29" i="239"/>
  <c r="Y29" i="239"/>
  <c r="BB9" i="240"/>
  <c r="BA12" i="240"/>
  <c r="BB31" i="240"/>
  <c r="AO31" i="240"/>
  <c r="F13" i="241"/>
  <c r="G13" i="241"/>
  <c r="Y9" i="242"/>
  <c r="Z9" i="243"/>
  <c r="O34" i="243"/>
  <c r="P34" i="243"/>
  <c r="M33" i="243"/>
  <c r="O33" i="243"/>
  <c r="P33" i="243"/>
  <c r="AN9" i="245"/>
  <c r="F15" i="245"/>
  <c r="G15" i="245"/>
  <c r="BA10" i="245"/>
  <c r="AI10" i="245"/>
  <c r="AN28" i="245"/>
  <c r="Y28" i="245"/>
  <c r="BA7" i="246"/>
  <c r="AN7" i="246"/>
  <c r="Y7" i="246"/>
  <c r="F14" i="246"/>
  <c r="G14" i="246"/>
  <c r="BA9" i="246"/>
  <c r="Z13" i="247"/>
  <c r="AE13" i="247"/>
  <c r="AC13" i="247"/>
  <c r="BB13" i="247"/>
  <c r="AN5" i="249"/>
  <c r="Y5" i="249"/>
  <c r="Z10" i="237"/>
  <c r="Z7" i="238"/>
  <c r="BA9" i="238"/>
  <c r="AN9" i="238"/>
  <c r="AS9" i="238"/>
  <c r="BB30" i="238"/>
  <c r="Y10" i="240"/>
  <c r="BA10" i="240"/>
  <c r="AN10" i="240"/>
  <c r="AV10" i="240"/>
  <c r="Y5" i="242"/>
  <c r="AN5" i="242"/>
  <c r="AO11" i="243"/>
  <c r="Z11" i="243"/>
  <c r="Y28" i="243"/>
  <c r="AN28" i="243"/>
  <c r="AN6" i="244"/>
  <c r="BA6" i="244"/>
  <c r="Y6" i="244"/>
  <c r="Y26" i="244"/>
  <c r="AN26" i="244"/>
  <c r="BB7" i="247"/>
  <c r="AO7" i="247"/>
  <c r="BB12" i="247"/>
  <c r="F17" i="247"/>
  <c r="G17" i="247"/>
  <c r="F35" i="247"/>
  <c r="G35" i="247"/>
  <c r="Y30" i="247"/>
  <c r="AE30" i="247"/>
  <c r="AG30" i="247"/>
  <c r="BB30" i="249"/>
  <c r="Z30" i="249"/>
  <c r="AH30" i="249"/>
  <c r="AO13" i="242"/>
  <c r="Z10" i="243"/>
  <c r="AN28" i="244"/>
  <c r="AN26" i="246"/>
  <c r="Y26" i="246"/>
  <c r="Y26" i="249"/>
  <c r="BA26" i="249"/>
  <c r="AN31" i="249"/>
  <c r="BA31" i="249"/>
  <c r="AN13" i="251"/>
  <c r="AV13" i="251"/>
  <c r="Y9" i="252"/>
  <c r="Z9" i="252"/>
  <c r="AE9" i="252"/>
  <c r="BA9" i="252"/>
  <c r="BB13" i="252"/>
  <c r="Z13" i="252"/>
  <c r="AD13" i="252"/>
  <c r="V29" i="253"/>
  <c r="F16" i="256"/>
  <c r="G16" i="256"/>
  <c r="AN28" i="238"/>
  <c r="F16" i="243"/>
  <c r="G16" i="243"/>
  <c r="AN11" i="246"/>
  <c r="Y11" i="246"/>
  <c r="Z11" i="246"/>
  <c r="AG11" i="246"/>
  <c r="O34" i="247"/>
  <c r="P34" i="247"/>
  <c r="M33" i="247"/>
  <c r="O33" i="247"/>
  <c r="P33" i="247"/>
  <c r="BB10" i="248"/>
  <c r="AN13" i="248"/>
  <c r="BA13" i="248"/>
  <c r="BA10" i="249"/>
  <c r="AN10" i="249"/>
  <c r="BA6" i="256"/>
  <c r="AN6" i="256"/>
  <c r="BB11" i="256"/>
  <c r="AO11" i="256"/>
  <c r="Z11" i="256"/>
  <c r="AO12" i="250"/>
  <c r="AV12" i="250"/>
  <c r="F17" i="250"/>
  <c r="G17" i="250"/>
  <c r="V16" i="251"/>
  <c r="BA7" i="253"/>
  <c r="AN7" i="253"/>
  <c r="M33" i="254"/>
  <c r="O33" i="254"/>
  <c r="P33" i="254"/>
  <c r="O34" i="254"/>
  <c r="P34" i="254"/>
  <c r="AO13" i="255"/>
  <c r="Z13" i="255"/>
  <c r="Y30" i="255"/>
  <c r="AJ30" i="255"/>
  <c r="AN30" i="255"/>
  <c r="BB31" i="256"/>
  <c r="AO31" i="256"/>
  <c r="F35" i="250"/>
  <c r="G35" i="250"/>
  <c r="F36" i="250"/>
  <c r="G36" i="250"/>
  <c r="G34" i="250"/>
  <c r="G33" i="250"/>
  <c r="AN5" i="252"/>
  <c r="Y10" i="252"/>
  <c r="AF10" i="252"/>
  <c r="AO12" i="253"/>
  <c r="BB12" i="253"/>
  <c r="Z13" i="253"/>
  <c r="Z31" i="253"/>
  <c r="AN10" i="254"/>
  <c r="F15" i="254"/>
  <c r="G15" i="254"/>
  <c r="Y9" i="256"/>
  <c r="J35" i="256"/>
  <c r="K35" i="256"/>
  <c r="F16" i="248"/>
  <c r="G16" i="248"/>
  <c r="Y29" i="248"/>
  <c r="Y9" i="249"/>
  <c r="Z9" i="249"/>
  <c r="AE9" i="249"/>
  <c r="BA30" i="250"/>
  <c r="BB11" i="254"/>
  <c r="AN30" i="254"/>
  <c r="AW30" i="254"/>
  <c r="Y5" i="255"/>
  <c r="Y29" i="256"/>
  <c r="AN12" i="246"/>
  <c r="F17" i="246"/>
  <c r="G17" i="246"/>
  <c r="Y12" i="246"/>
  <c r="BA12" i="246"/>
  <c r="BB7" i="237"/>
  <c r="AO7" i="237"/>
  <c r="Z7" i="237"/>
  <c r="Y5" i="238"/>
  <c r="AN5" i="238"/>
  <c r="BB10" i="239"/>
  <c r="AO10" i="239"/>
  <c r="Z10" i="239"/>
  <c r="AN13" i="239"/>
  <c r="BA13" i="239"/>
  <c r="Y13" i="239"/>
  <c r="AN31" i="239"/>
  <c r="BA31" i="239"/>
  <c r="F36" i="239"/>
  <c r="G36" i="239"/>
  <c r="Y26" i="242"/>
  <c r="BA26" i="242"/>
  <c r="AN26" i="242"/>
  <c r="AN28" i="255"/>
  <c r="Y28" i="255"/>
  <c r="BA28" i="255"/>
  <c r="AN8" i="239"/>
  <c r="F13" i="239"/>
  <c r="G13" i="239"/>
  <c r="BA8" i="239"/>
  <c r="Y8" i="239"/>
  <c r="AD8" i="239"/>
  <c r="Y9" i="239"/>
  <c r="AD9" i="239"/>
  <c r="AD7" i="239"/>
  <c r="AO9" i="242"/>
  <c r="AR9" i="242"/>
  <c r="BB9" i="242"/>
  <c r="Z9" i="242"/>
  <c r="V16" i="238"/>
  <c r="Z8" i="238"/>
  <c r="AO8" i="238"/>
  <c r="AN7" i="239"/>
  <c r="Y7" i="239"/>
  <c r="BA7" i="239"/>
  <c r="AN8" i="242"/>
  <c r="BA8" i="242"/>
  <c r="AO13" i="238"/>
  <c r="Z13" i="238"/>
  <c r="BA29" i="240"/>
  <c r="AN29" i="240"/>
  <c r="AJ31" i="241"/>
  <c r="AG8" i="241"/>
  <c r="AB8" i="241"/>
  <c r="AI8" i="241"/>
  <c r="Y28" i="241"/>
  <c r="BA28" i="241"/>
  <c r="Y8" i="242"/>
  <c r="BA8" i="245"/>
  <c r="AN8" i="245"/>
  <c r="F13" i="245"/>
  <c r="G13" i="245"/>
  <c r="O34" i="237"/>
  <c r="P34" i="237"/>
  <c r="I37" i="238"/>
  <c r="AN7" i="238"/>
  <c r="Y7" i="238"/>
  <c r="BA7" i="238"/>
  <c r="AT12" i="238"/>
  <c r="Y31" i="240"/>
  <c r="F36" i="240"/>
  <c r="G36" i="240"/>
  <c r="AN31" i="240"/>
  <c r="AW31" i="240"/>
  <c r="F17" i="241"/>
  <c r="G17" i="241"/>
  <c r="AN12" i="241"/>
  <c r="Y12" i="241"/>
  <c r="Y29" i="242"/>
  <c r="AN29" i="242"/>
  <c r="AR9" i="243"/>
  <c r="AP9" i="243"/>
  <c r="AO13" i="243"/>
  <c r="AP13" i="243"/>
  <c r="BB13" i="243"/>
  <c r="Z13" i="243"/>
  <c r="AO31" i="245"/>
  <c r="AV31" i="245"/>
  <c r="F36" i="245"/>
  <c r="Z31" i="245"/>
  <c r="AO8" i="247"/>
  <c r="Z8" i="247"/>
  <c r="BB8" i="247"/>
  <c r="BA6" i="254"/>
  <c r="AN6" i="254"/>
  <c r="Y6" i="254"/>
  <c r="BA10" i="237"/>
  <c r="AN10" i="237"/>
  <c r="Y30" i="238"/>
  <c r="AA30" i="238"/>
  <c r="F35" i="238"/>
  <c r="G35" i="238"/>
  <c r="BA5" i="239"/>
  <c r="AN5" i="239"/>
  <c r="AN9" i="239"/>
  <c r="AT9" i="239"/>
  <c r="BA9" i="239"/>
  <c r="S15" i="240"/>
  <c r="AO10" i="241"/>
  <c r="Z10" i="241"/>
  <c r="BB10" i="241"/>
  <c r="AN26" i="241"/>
  <c r="Y26" i="241"/>
  <c r="Y7" i="242"/>
  <c r="BA7" i="242"/>
  <c r="BA12" i="242"/>
  <c r="Y12" i="242"/>
  <c r="AN12" i="242"/>
  <c r="AT12" i="242"/>
  <c r="AN30" i="243"/>
  <c r="Y30" i="243"/>
  <c r="AG30" i="243"/>
  <c r="BA13" i="244"/>
  <c r="AN13" i="244"/>
  <c r="Y13" i="244"/>
  <c r="AO9" i="245"/>
  <c r="AH9" i="245"/>
  <c r="BB9" i="245"/>
  <c r="AN6" i="252"/>
  <c r="BA6" i="252"/>
  <c r="Y6" i="252"/>
  <c r="AW13" i="237"/>
  <c r="Y5" i="237"/>
  <c r="AN5" i="237"/>
  <c r="AN7" i="237"/>
  <c r="Y7" i="237"/>
  <c r="AO31" i="237"/>
  <c r="BB31" i="237"/>
  <c r="V29" i="237"/>
  <c r="W15" i="238"/>
  <c r="AN8" i="238"/>
  <c r="F13" i="238"/>
  <c r="G13" i="238"/>
  <c r="Y8" i="238"/>
  <c r="BA26" i="238"/>
  <c r="Y26" i="238"/>
  <c r="S5" i="239"/>
  <c r="S15" i="239"/>
  <c r="BB8" i="240"/>
  <c r="Z8" i="240"/>
  <c r="AN9" i="241"/>
  <c r="F14" i="241"/>
  <c r="G14" i="241"/>
  <c r="AO13" i="241"/>
  <c r="BB13" i="241"/>
  <c r="V16" i="242"/>
  <c r="AO8" i="243"/>
  <c r="Z8" i="243"/>
  <c r="BB8" i="243"/>
  <c r="AH10" i="244"/>
  <c r="BB9" i="244"/>
  <c r="AO9" i="244"/>
  <c r="Z9" i="244"/>
  <c r="AO13" i="246"/>
  <c r="Z13" i="246"/>
  <c r="AH13" i="246"/>
  <c r="BB13" i="246"/>
  <c r="AO8" i="250"/>
  <c r="AC8" i="250"/>
  <c r="BB8" i="250"/>
  <c r="Y26" i="239"/>
  <c r="BA26" i="239"/>
  <c r="AC12" i="240"/>
  <c r="BA8" i="241"/>
  <c r="AO12" i="241"/>
  <c r="Z12" i="241"/>
  <c r="BB7" i="242"/>
  <c r="Z7" i="242"/>
  <c r="W15" i="243"/>
  <c r="AN26" i="243"/>
  <c r="Y26" i="243"/>
  <c r="BA29" i="243"/>
  <c r="AN29" i="243"/>
  <c r="BB30" i="243"/>
  <c r="AO30" i="243"/>
  <c r="BA7" i="244"/>
  <c r="Y7" i="244"/>
  <c r="BB13" i="244"/>
  <c r="AO13" i="244"/>
  <c r="Z13" i="244"/>
  <c r="BA9" i="245"/>
  <c r="Y11" i="245"/>
  <c r="O34" i="245"/>
  <c r="P34" i="245"/>
  <c r="M33" i="245"/>
  <c r="O33" i="245"/>
  <c r="P33" i="245"/>
  <c r="S15" i="246"/>
  <c r="BA5" i="246"/>
  <c r="AN5" i="246"/>
  <c r="F35" i="246"/>
  <c r="Y30" i="246"/>
  <c r="AN31" i="246"/>
  <c r="AW31" i="246"/>
  <c r="BA9" i="247"/>
  <c r="F14" i="247"/>
  <c r="G14" i="247"/>
  <c r="I37" i="247"/>
  <c r="W15" i="248"/>
  <c r="Y28" i="248"/>
  <c r="BA28" i="248"/>
  <c r="AN10" i="250"/>
  <c r="AS10" i="250"/>
  <c r="F15" i="250"/>
  <c r="G15" i="250"/>
  <c r="Y10" i="250"/>
  <c r="Z10" i="250"/>
  <c r="AH10" i="250"/>
  <c r="BA10" i="250"/>
  <c r="AT12" i="237"/>
  <c r="AP13" i="237"/>
  <c r="F16" i="237"/>
  <c r="G16" i="237"/>
  <c r="Y13" i="237"/>
  <c r="W15" i="239"/>
  <c r="AN26" i="239"/>
  <c r="BA5" i="240"/>
  <c r="BB7" i="240"/>
  <c r="BB12" i="240"/>
  <c r="V16" i="241"/>
  <c r="AN30" i="241"/>
  <c r="AO31" i="241"/>
  <c r="F36" i="241"/>
  <c r="G36" i="241"/>
  <c r="F14" i="242"/>
  <c r="G14" i="242"/>
  <c r="AN28" i="242"/>
  <c r="Y28" i="242"/>
  <c r="V16" i="243"/>
  <c r="BA10" i="243"/>
  <c r="AN8" i="243"/>
  <c r="Y8" i="243"/>
  <c r="BA26" i="243"/>
  <c r="F15" i="243"/>
  <c r="G15" i="243"/>
  <c r="F17" i="243"/>
  <c r="G17" i="243"/>
  <c r="Y12" i="243"/>
  <c r="Y29" i="243"/>
  <c r="AQ10" i="244"/>
  <c r="BB7" i="244"/>
  <c r="Z7" i="244"/>
  <c r="BB11" i="244"/>
  <c r="Z11" i="244"/>
  <c r="AJ11" i="244"/>
  <c r="AO12" i="244"/>
  <c r="AP12" i="244"/>
  <c r="Z12" i="244"/>
  <c r="AC12" i="244"/>
  <c r="M33" i="244"/>
  <c r="O33" i="244"/>
  <c r="P33" i="244"/>
  <c r="O34" i="244"/>
  <c r="P34" i="244"/>
  <c r="Y5" i="246"/>
  <c r="AN30" i="246"/>
  <c r="AW30" i="246"/>
  <c r="BB30" i="246"/>
  <c r="Z30" i="246"/>
  <c r="AN28" i="247"/>
  <c r="Y28" i="247"/>
  <c r="BB7" i="248"/>
  <c r="Z7" i="248"/>
  <c r="AO7" i="248"/>
  <c r="AO8" i="249"/>
  <c r="BB8" i="249"/>
  <c r="Z8" i="249"/>
  <c r="AE13" i="249"/>
  <c r="AB13" i="249"/>
  <c r="Y29" i="249"/>
  <c r="BA29" i="249"/>
  <c r="AN29" i="249"/>
  <c r="AO13" i="250"/>
  <c r="BB13" i="250"/>
  <c r="Y9" i="251"/>
  <c r="F14" i="251"/>
  <c r="G14" i="251"/>
  <c r="BA9" i="251"/>
  <c r="AN9" i="251"/>
  <c r="AV9" i="251"/>
  <c r="Y13" i="243"/>
  <c r="AN9" i="244"/>
  <c r="BA9" i="244"/>
  <c r="Z31" i="244"/>
  <c r="BB31" i="244"/>
  <c r="S15" i="245"/>
  <c r="E37" i="245"/>
  <c r="F14" i="245"/>
  <c r="G14" i="245"/>
  <c r="Y9" i="246"/>
  <c r="I37" i="246"/>
  <c r="BA10" i="246"/>
  <c r="AN10" i="246"/>
  <c r="AN13" i="246"/>
  <c r="AR13" i="246"/>
  <c r="AT13" i="246"/>
  <c r="BA13" i="246"/>
  <c r="AN5" i="247"/>
  <c r="BA5" i="247"/>
  <c r="Y5" i="247"/>
  <c r="Y6" i="247"/>
  <c r="AN6" i="247"/>
  <c r="F13" i="247"/>
  <c r="G13" i="247"/>
  <c r="BA8" i="247"/>
  <c r="Y8" i="247"/>
  <c r="BA8" i="248"/>
  <c r="Y8" i="248"/>
  <c r="AC8" i="248"/>
  <c r="AO13" i="248"/>
  <c r="AV13" i="248"/>
  <c r="Z13" i="248"/>
  <c r="Y28" i="249"/>
  <c r="AN28" i="249"/>
  <c r="AU13" i="251"/>
  <c r="AQ13" i="251"/>
  <c r="AO9" i="252"/>
  <c r="F14" i="252"/>
  <c r="G14" i="252"/>
  <c r="BB9" i="252"/>
  <c r="AN13" i="253"/>
  <c r="AS13" i="253"/>
  <c r="Y13" i="253"/>
  <c r="AA13" i="253"/>
  <c r="BA13" i="253"/>
  <c r="AA30" i="247"/>
  <c r="AR12" i="250"/>
  <c r="AT13" i="251"/>
  <c r="F16" i="251"/>
  <c r="G16" i="251"/>
  <c r="Z13" i="251"/>
  <c r="AF13" i="251"/>
  <c r="AO8" i="252"/>
  <c r="BB8" i="252"/>
  <c r="Z8" i="252"/>
  <c r="Y31" i="253"/>
  <c r="AG31" i="253"/>
  <c r="F36" i="253"/>
  <c r="G36" i="253"/>
  <c r="BA31" i="253"/>
  <c r="AN31" i="253"/>
  <c r="AU31" i="253"/>
  <c r="W15" i="255"/>
  <c r="Y11" i="255"/>
  <c r="AC11" i="255"/>
  <c r="AJ11" i="255"/>
  <c r="BA11" i="255"/>
  <c r="AN11" i="255"/>
  <c r="AO11" i="255"/>
  <c r="AU11" i="255"/>
  <c r="V16" i="256"/>
  <c r="BA5" i="256"/>
  <c r="AN5" i="256"/>
  <c r="Y5" i="256"/>
  <c r="Z7" i="256"/>
  <c r="BB7" i="256"/>
  <c r="AO7" i="256"/>
  <c r="F14" i="237"/>
  <c r="G14" i="237"/>
  <c r="AP9" i="239"/>
  <c r="G711" i="239"/>
  <c r="AA31" i="241"/>
  <c r="AE8" i="241"/>
  <c r="V29" i="241"/>
  <c r="Z13" i="242"/>
  <c r="F36" i="242"/>
  <c r="G36" i="242"/>
  <c r="BA5" i="243"/>
  <c r="BB9" i="243"/>
  <c r="F14" i="243"/>
  <c r="G14" i="243"/>
  <c r="V29" i="243"/>
  <c r="Y28" i="244"/>
  <c r="AN30" i="244"/>
  <c r="AT8" i="245"/>
  <c r="BA13" i="245"/>
  <c r="Y30" i="245"/>
  <c r="AD30" i="245"/>
  <c r="V29" i="245"/>
  <c r="BA8" i="246"/>
  <c r="Z7" i="247"/>
  <c r="AO13" i="247"/>
  <c r="BA13" i="247"/>
  <c r="BA30" i="247"/>
  <c r="S15" i="248"/>
  <c r="AO8" i="248"/>
  <c r="Z10" i="248"/>
  <c r="AJ10" i="248"/>
  <c r="AE10" i="248"/>
  <c r="BA29" i="248"/>
  <c r="AN6" i="249"/>
  <c r="S5" i="249"/>
  <c r="S15" i="249"/>
  <c r="W15" i="249"/>
  <c r="AN11" i="249"/>
  <c r="AN12" i="249"/>
  <c r="AO12" i="249"/>
  <c r="AT12" i="249"/>
  <c r="AQ30" i="249"/>
  <c r="S15" i="250"/>
  <c r="BB10" i="250"/>
  <c r="BB12" i="250"/>
  <c r="E37" i="250"/>
  <c r="Y30" i="250"/>
  <c r="AN31" i="250"/>
  <c r="BB31" i="250"/>
  <c r="V29" i="250"/>
  <c r="Z8" i="251"/>
  <c r="AB8" i="251"/>
  <c r="BB8" i="251"/>
  <c r="S15" i="252"/>
  <c r="Y30" i="252"/>
  <c r="Z30" i="252"/>
  <c r="AG30" i="252"/>
  <c r="AN30" i="252"/>
  <c r="AO30" i="252"/>
  <c r="AU30" i="252"/>
  <c r="Z31" i="252"/>
  <c r="BB31" i="252"/>
  <c r="AO31" i="252"/>
  <c r="AN26" i="254"/>
  <c r="Y26" i="254"/>
  <c r="BA26" i="254"/>
  <c r="AN6" i="255"/>
  <c r="BA6" i="255"/>
  <c r="Y6" i="255"/>
  <c r="Y29" i="255"/>
  <c r="AN29" i="255"/>
  <c r="AG8" i="256"/>
  <c r="V29" i="256"/>
  <c r="V29" i="244"/>
  <c r="V16" i="245"/>
  <c r="AU8" i="246"/>
  <c r="AN28" i="246"/>
  <c r="Y28" i="246"/>
  <c r="AN30" i="247"/>
  <c r="Y30" i="248"/>
  <c r="Y31" i="249"/>
  <c r="AO9" i="250"/>
  <c r="AG10" i="250"/>
  <c r="AN6" i="250"/>
  <c r="BA6" i="250"/>
  <c r="AN13" i="250"/>
  <c r="AN30" i="250"/>
  <c r="F13" i="251"/>
  <c r="G13" i="251"/>
  <c r="BB13" i="251"/>
  <c r="AO12" i="251"/>
  <c r="AT12" i="251"/>
  <c r="BA30" i="251"/>
  <c r="Y30" i="251"/>
  <c r="AH30" i="251"/>
  <c r="F36" i="251"/>
  <c r="G36" i="251"/>
  <c r="BA31" i="251"/>
  <c r="BA26" i="252"/>
  <c r="AN26" i="252"/>
  <c r="Y26" i="252"/>
  <c r="BB30" i="252"/>
  <c r="AJ30" i="252"/>
  <c r="Z8" i="253"/>
  <c r="BB8" i="253"/>
  <c r="F14" i="253"/>
  <c r="G14" i="253"/>
  <c r="AN9" i="253"/>
  <c r="BA9" i="254"/>
  <c r="Y9" i="254"/>
  <c r="Z8" i="255"/>
  <c r="BB8" i="255"/>
  <c r="AO8" i="255"/>
  <c r="F36" i="246"/>
  <c r="G36" i="246"/>
  <c r="AB30" i="247"/>
  <c r="AW9" i="247"/>
  <c r="F15" i="248"/>
  <c r="G15" i="248"/>
  <c r="AT31" i="248"/>
  <c r="G711" i="249"/>
  <c r="F17" i="251"/>
  <c r="G17" i="251"/>
  <c r="BA7" i="252"/>
  <c r="Y7" i="252"/>
  <c r="F17" i="252"/>
  <c r="G17" i="252"/>
  <c r="BA12" i="252"/>
  <c r="AN12" i="252"/>
  <c r="AO12" i="252"/>
  <c r="AP12" i="252"/>
  <c r="V29" i="252"/>
  <c r="AN11" i="253"/>
  <c r="AO11" i="253"/>
  <c r="AS11" i="253"/>
  <c r="BA26" i="253"/>
  <c r="AN26" i="253"/>
  <c r="BA30" i="253"/>
  <c r="Y9" i="255"/>
  <c r="AD9" i="255"/>
  <c r="BA9" i="255"/>
  <c r="V29" i="255"/>
  <c r="W15" i="256"/>
  <c r="AQ9" i="256"/>
  <c r="AQ8" i="256"/>
  <c r="AQ7" i="256"/>
  <c r="BB9" i="256"/>
  <c r="BA12" i="256"/>
  <c r="F17" i="256"/>
  <c r="G17" i="256"/>
  <c r="Y12" i="256"/>
  <c r="BA28" i="256"/>
  <c r="AN28" i="256"/>
  <c r="Y28" i="256"/>
  <c r="AN31" i="256"/>
  <c r="AR31" i="256"/>
  <c r="F36" i="256"/>
  <c r="G36" i="256"/>
  <c r="BA31" i="256"/>
  <c r="Y31" i="256"/>
  <c r="AJ31" i="256"/>
  <c r="F13" i="252"/>
  <c r="G13" i="252"/>
  <c r="BA8" i="252"/>
  <c r="Y8" i="252"/>
  <c r="AB8" i="252"/>
  <c r="AN28" i="252"/>
  <c r="Y28" i="252"/>
  <c r="W15" i="253"/>
  <c r="F13" i="253"/>
  <c r="G13" i="253"/>
  <c r="BB10" i="253"/>
  <c r="AJ10" i="253"/>
  <c r="BB9" i="255"/>
  <c r="Y10" i="255"/>
  <c r="Z10" i="255"/>
  <c r="AI10" i="255"/>
  <c r="BA10" i="255"/>
  <c r="AN10" i="255"/>
  <c r="AO10" i="255"/>
  <c r="AR10" i="255"/>
  <c r="Y12" i="255"/>
  <c r="AF12" i="255"/>
  <c r="AH12" i="255"/>
  <c r="BA12" i="255"/>
  <c r="AU8" i="256"/>
  <c r="BA7" i="256"/>
  <c r="Y7" i="256"/>
  <c r="F12" i="256"/>
  <c r="G12" i="256"/>
  <c r="F13" i="256"/>
  <c r="G13" i="256"/>
  <c r="BA8" i="256"/>
  <c r="F14" i="256"/>
  <c r="G14" i="256"/>
  <c r="Z12" i="256"/>
  <c r="AG12" i="256"/>
  <c r="AO12" i="256"/>
  <c r="AV12" i="256"/>
  <c r="AQ12" i="256"/>
  <c r="V16" i="252"/>
  <c r="Z10" i="254"/>
  <c r="AD10" i="254"/>
  <c r="F17" i="254"/>
  <c r="G17" i="254"/>
  <c r="S15" i="255"/>
  <c r="M33" i="255"/>
  <c r="O33" i="255"/>
  <c r="P33" i="255"/>
  <c r="O34" i="255"/>
  <c r="P34" i="255"/>
  <c r="BB10" i="256"/>
  <c r="AO10" i="256"/>
  <c r="AS10" i="256"/>
  <c r="AN11" i="256"/>
  <c r="AR11" i="256"/>
  <c r="Y11" i="256"/>
  <c r="AE11" i="256"/>
  <c r="BB30" i="256"/>
  <c r="Z30" i="256"/>
  <c r="AJ30" i="256"/>
  <c r="F35" i="251"/>
  <c r="G35" i="251"/>
  <c r="G34" i="251"/>
  <c r="AC13" i="252"/>
  <c r="O34" i="252"/>
  <c r="P34" i="252"/>
  <c r="M33" i="253"/>
  <c r="O33" i="253"/>
  <c r="P33" i="253"/>
  <c r="BA8" i="254"/>
  <c r="AO11" i="254"/>
  <c r="AN12" i="254"/>
  <c r="AV12" i="254"/>
  <c r="BB12" i="254"/>
  <c r="Z12" i="254"/>
  <c r="AB12" i="254"/>
  <c r="Y30" i="254"/>
  <c r="AA30" i="254"/>
  <c r="AO31" i="255"/>
  <c r="BB31" i="255"/>
  <c r="S15" i="256"/>
  <c r="BA11" i="256"/>
  <c r="AN13" i="256"/>
  <c r="F15" i="256"/>
  <c r="G15" i="256"/>
  <c r="AO13" i="256"/>
  <c r="AT13" i="256"/>
  <c r="Z13" i="256"/>
  <c r="AI13" i="256"/>
  <c r="F35" i="256"/>
  <c r="F13" i="255"/>
  <c r="G13" i="255"/>
  <c r="I37" i="255"/>
  <c r="I37" i="256"/>
  <c r="AT8" i="246"/>
  <c r="AP8" i="246"/>
  <c r="V29" i="246"/>
  <c r="V29" i="247"/>
  <c r="AW12" i="246"/>
  <c r="AH8" i="246"/>
  <c r="AV8" i="246"/>
  <c r="F16" i="246"/>
  <c r="G16" i="246"/>
  <c r="M33" i="246"/>
  <c r="O33" i="246"/>
  <c r="P33" i="246"/>
  <c r="Y10" i="247"/>
  <c r="AB13" i="247"/>
  <c r="AJ13" i="247"/>
  <c r="AU11" i="248"/>
  <c r="AW11" i="248"/>
  <c r="F14" i="248"/>
  <c r="G14" i="248"/>
  <c r="AN9" i="248"/>
  <c r="BA9" i="248"/>
  <c r="Y9" i="248"/>
  <c r="F17" i="248"/>
  <c r="G17" i="248"/>
  <c r="BA12" i="248"/>
  <c r="Y12" i="248"/>
  <c r="M33" i="248"/>
  <c r="O33" i="248"/>
  <c r="P33" i="248"/>
  <c r="V29" i="248"/>
  <c r="F15" i="249"/>
  <c r="G15" i="249"/>
  <c r="Z10" i="249"/>
  <c r="BB10" i="249"/>
  <c r="AO10" i="249"/>
  <c r="AN6" i="246"/>
  <c r="AR8" i="246"/>
  <c r="AO11" i="246"/>
  <c r="BA26" i="246"/>
  <c r="F15" i="246"/>
  <c r="G15" i="246"/>
  <c r="BA6" i="246"/>
  <c r="AI8" i="246"/>
  <c r="AS8" i="246"/>
  <c r="AW8" i="246"/>
  <c r="Z9" i="246"/>
  <c r="AN9" i="246"/>
  <c r="AT12" i="246"/>
  <c r="BA30" i="246"/>
  <c r="S15" i="247"/>
  <c r="Z10" i="247"/>
  <c r="BB10" i="247"/>
  <c r="AF30" i="247"/>
  <c r="F36" i="247"/>
  <c r="G36" i="247"/>
  <c r="G34" i="247"/>
  <c r="G33" i="247"/>
  <c r="V16" i="248"/>
  <c r="BB13" i="248"/>
  <c r="Y26" i="248"/>
  <c r="BA26" i="248"/>
  <c r="F35" i="248"/>
  <c r="Z30" i="248"/>
  <c r="BA7" i="249"/>
  <c r="AN7" i="249"/>
  <c r="BB11" i="249"/>
  <c r="AO11" i="249"/>
  <c r="F16" i="249"/>
  <c r="G16" i="249"/>
  <c r="AI13" i="247"/>
  <c r="AA13" i="247"/>
  <c r="AD13" i="247"/>
  <c r="AF13" i="247"/>
  <c r="F15" i="247"/>
  <c r="G15" i="247"/>
  <c r="F16" i="247"/>
  <c r="G16" i="247"/>
  <c r="AN11" i="247"/>
  <c r="Z31" i="247"/>
  <c r="AH31" i="247"/>
  <c r="AF8" i="248"/>
  <c r="F13" i="249"/>
  <c r="G13" i="249"/>
  <c r="BA8" i="249"/>
  <c r="AN8" i="249"/>
  <c r="BB9" i="249"/>
  <c r="F14" i="249"/>
  <c r="G14" i="249"/>
  <c r="AO9" i="249"/>
  <c r="Z7" i="246"/>
  <c r="AQ8" i="246"/>
  <c r="AO10" i="246"/>
  <c r="BB11" i="246"/>
  <c r="Z12" i="246"/>
  <c r="AR12" i="246"/>
  <c r="BB31" i="246"/>
  <c r="AU9" i="247"/>
  <c r="AT9" i="247"/>
  <c r="AV9" i="247"/>
  <c r="AN10" i="247"/>
  <c r="AO11" i="247"/>
  <c r="BB11" i="247"/>
  <c r="Z11" i="247"/>
  <c r="AN13" i="247"/>
  <c r="AN29" i="247"/>
  <c r="Y29" i="247"/>
  <c r="F13" i="248"/>
  <c r="G13" i="248"/>
  <c r="AN8" i="248"/>
  <c r="Y8" i="249"/>
  <c r="AC13" i="249"/>
  <c r="F17" i="249"/>
  <c r="G17" i="249"/>
  <c r="BB12" i="249"/>
  <c r="Z12" i="249"/>
  <c r="AF12" i="249"/>
  <c r="F36" i="249"/>
  <c r="G36" i="249"/>
  <c r="AO31" i="249"/>
  <c r="Z31" i="249"/>
  <c r="BB31" i="249"/>
  <c r="AJ13" i="250"/>
  <c r="AJ10" i="251"/>
  <c r="AN6" i="248"/>
  <c r="AP10" i="248"/>
  <c r="AA11" i="248"/>
  <c r="AP31" i="248"/>
  <c r="F36" i="248"/>
  <c r="G36" i="248"/>
  <c r="AS30" i="249"/>
  <c r="V29" i="249"/>
  <c r="F13" i="250"/>
  <c r="G13" i="250"/>
  <c r="AN8" i="250"/>
  <c r="AP10" i="250"/>
  <c r="AO30" i="250"/>
  <c r="Z30" i="250"/>
  <c r="S15" i="251"/>
  <c r="AD10" i="251"/>
  <c r="F15" i="251"/>
  <c r="G15" i="251"/>
  <c r="AO10" i="251"/>
  <c r="AR10" i="251"/>
  <c r="AU10" i="248"/>
  <c r="AQ31" i="248"/>
  <c r="Y6" i="249"/>
  <c r="AN13" i="249"/>
  <c r="BA13" i="249"/>
  <c r="AV30" i="249"/>
  <c r="AU30" i="249"/>
  <c r="F35" i="249"/>
  <c r="AJ8" i="250"/>
  <c r="AF8" i="250"/>
  <c r="AB8" i="250"/>
  <c r="AE8" i="250"/>
  <c r="BA5" i="250"/>
  <c r="Y5" i="250"/>
  <c r="BA7" i="250"/>
  <c r="Y7" i="250"/>
  <c r="AH13" i="250"/>
  <c r="F14" i="250"/>
  <c r="G14" i="250"/>
  <c r="BA9" i="250"/>
  <c r="Y9" i="250"/>
  <c r="F16" i="250"/>
  <c r="G16" i="250"/>
  <c r="BA11" i="250"/>
  <c r="Y11" i="250"/>
  <c r="W15" i="251"/>
  <c r="BA6" i="251"/>
  <c r="AN6" i="251"/>
  <c r="Y6" i="251"/>
  <c r="V29" i="251"/>
  <c r="AS31" i="248"/>
  <c r="AR31" i="248"/>
  <c r="V16" i="249"/>
  <c r="AG30" i="249"/>
  <c r="AU11" i="250"/>
  <c r="AT11" i="250"/>
  <c r="AW11" i="250"/>
  <c r="AQ12" i="250"/>
  <c r="AT12" i="250"/>
  <c r="AG13" i="250"/>
  <c r="Y26" i="250"/>
  <c r="BA26" i="250"/>
  <c r="M33" i="250"/>
  <c r="O33" i="250"/>
  <c r="P33" i="250"/>
  <c r="O34" i="250"/>
  <c r="P34" i="250"/>
  <c r="AB13" i="251"/>
  <c r="O34" i="251"/>
  <c r="P34" i="251"/>
  <c r="BA5" i="252"/>
  <c r="AC10" i="252"/>
  <c r="Y11" i="252"/>
  <c r="AI13" i="252"/>
  <c r="AE13" i="252"/>
  <c r="AH13" i="252"/>
  <c r="AF13" i="252"/>
  <c r="F15" i="252"/>
  <c r="G15" i="252"/>
  <c r="AN31" i="252"/>
  <c r="Y31" i="252"/>
  <c r="F36" i="252"/>
  <c r="G36" i="252"/>
  <c r="AW13" i="253"/>
  <c r="AQ13" i="253"/>
  <c r="AT13" i="253"/>
  <c r="AB8" i="254"/>
  <c r="AN9" i="249"/>
  <c r="AA30" i="249"/>
  <c r="AJ30" i="249"/>
  <c r="AP30" i="249"/>
  <c r="AT30" i="249"/>
  <c r="AE13" i="250"/>
  <c r="AI13" i="250"/>
  <c r="Z7" i="251"/>
  <c r="BB7" i="251"/>
  <c r="AC8" i="251"/>
  <c r="AE10" i="251"/>
  <c r="AN11" i="251"/>
  <c r="Z12" i="251"/>
  <c r="BB12" i="251"/>
  <c r="AR13" i="251"/>
  <c r="W15" i="252"/>
  <c r="AP10" i="252"/>
  <c r="AG13" i="252"/>
  <c r="BA30" i="252"/>
  <c r="F35" i="252"/>
  <c r="AC10" i="253"/>
  <c r="AD8" i="251"/>
  <c r="AS13" i="251"/>
  <c r="AW13" i="251"/>
  <c r="AN31" i="251"/>
  <c r="Y31" i="251"/>
  <c r="AJ10" i="252"/>
  <c r="AI10" i="252"/>
  <c r="AE10" i="252"/>
  <c r="AG10" i="252"/>
  <c r="F16" i="252"/>
  <c r="G16" i="252"/>
  <c r="AN11" i="252"/>
  <c r="AN6" i="253"/>
  <c r="BA6" i="253"/>
  <c r="AR30" i="249"/>
  <c r="Y12" i="250"/>
  <c r="AC13" i="250"/>
  <c r="AO31" i="250"/>
  <c r="AA8" i="251"/>
  <c r="AE8" i="251"/>
  <c r="Z9" i="251"/>
  <c r="AR9" i="251"/>
  <c r="BB9" i="251"/>
  <c r="AC10" i="251"/>
  <c r="AO30" i="251"/>
  <c r="AS30" i="251"/>
  <c r="BB30" i="251"/>
  <c r="AH10" i="252"/>
  <c r="AO11" i="252"/>
  <c r="BB11" i="252"/>
  <c r="Z11" i="252"/>
  <c r="BA29" i="252"/>
  <c r="AB30" i="252"/>
  <c r="AH30" i="252"/>
  <c r="AA30" i="252"/>
  <c r="Y5" i="253"/>
  <c r="AN5" i="253"/>
  <c r="BA5" i="253"/>
  <c r="E37" i="253"/>
  <c r="AI12" i="253"/>
  <c r="AE12" i="253"/>
  <c r="AH12" i="253"/>
  <c r="AC12" i="253"/>
  <c r="AG12" i="253"/>
  <c r="AF12" i="253"/>
  <c r="AJ12" i="253"/>
  <c r="AD12" i="253"/>
  <c r="AH12" i="254"/>
  <c r="AJ12" i="254"/>
  <c r="AC12" i="254"/>
  <c r="AG12" i="254"/>
  <c r="Y28" i="253"/>
  <c r="AN28" i="253"/>
  <c r="BA28" i="253"/>
  <c r="AG11" i="254"/>
  <c r="AG8" i="254"/>
  <c r="S15" i="253"/>
  <c r="Z11" i="253"/>
  <c r="AD8" i="252"/>
  <c r="AS12" i="252"/>
  <c r="V16" i="253"/>
  <c r="AF10" i="253"/>
  <c r="AG10" i="253"/>
  <c r="AD10" i="253"/>
  <c r="AN8" i="253"/>
  <c r="Y8" i="253"/>
  <c r="Y29" i="253"/>
  <c r="S15" i="254"/>
  <c r="AF10" i="254"/>
  <c r="AW10" i="254"/>
  <c r="AU10" i="254"/>
  <c r="AP10" i="254"/>
  <c r="BB7" i="254"/>
  <c r="AO7" i="254"/>
  <c r="BB31" i="254"/>
  <c r="AO31" i="254"/>
  <c r="Z31" i="254"/>
  <c r="AA31" i="254"/>
  <c r="AA30" i="253"/>
  <c r="F35" i="253"/>
  <c r="AN30" i="253"/>
  <c r="AU12" i="254"/>
  <c r="AG9" i="256"/>
  <c r="AA9" i="256"/>
  <c r="G35" i="254"/>
  <c r="BB10" i="255"/>
  <c r="AB31" i="256"/>
  <c r="AB8" i="256"/>
  <c r="AJ12" i="256"/>
  <c r="AJ8" i="256"/>
  <c r="AS30" i="256"/>
  <c r="AS31" i="256"/>
  <c r="AS9" i="256"/>
  <c r="AW31" i="256"/>
  <c r="AN10" i="253"/>
  <c r="BB13" i="253"/>
  <c r="AC31" i="253"/>
  <c r="AG10" i="254"/>
  <c r="AH11" i="254"/>
  <c r="AJ11" i="254"/>
  <c r="AF11" i="254"/>
  <c r="AB11" i="254"/>
  <c r="AQ13" i="254"/>
  <c r="F14" i="254"/>
  <c r="G14" i="254"/>
  <c r="BB9" i="254"/>
  <c r="Z9" i="254"/>
  <c r="BB13" i="254"/>
  <c r="Z13" i="254"/>
  <c r="AS30" i="254"/>
  <c r="V29" i="254"/>
  <c r="BA7" i="255"/>
  <c r="Y7" i="255"/>
  <c r="AN7" i="255"/>
  <c r="AH30" i="255"/>
  <c r="AD13" i="253"/>
  <c r="BA9" i="253"/>
  <c r="Y9" i="253"/>
  <c r="F15" i="253"/>
  <c r="G15" i="253"/>
  <c r="F16" i="253"/>
  <c r="G16" i="253"/>
  <c r="AA31" i="253"/>
  <c r="AE8" i="254"/>
  <c r="AD8" i="254"/>
  <c r="AE10" i="254"/>
  <c r="F13" i="254"/>
  <c r="G13" i="254"/>
  <c r="AO8" i="254"/>
  <c r="AV8" i="254"/>
  <c r="F16" i="254"/>
  <c r="G16" i="254"/>
  <c r="AN11" i="254"/>
  <c r="F36" i="254"/>
  <c r="G36" i="254"/>
  <c r="AO12" i="255"/>
  <c r="AR12" i="255"/>
  <c r="BB12" i="255"/>
  <c r="AN9" i="254"/>
  <c r="AC10" i="254"/>
  <c r="AN28" i="254"/>
  <c r="AN31" i="254"/>
  <c r="BA31" i="254"/>
  <c r="AN5" i="255"/>
  <c r="AN8" i="255"/>
  <c r="BA8" i="255"/>
  <c r="AE11" i="255"/>
  <c r="AN13" i="255"/>
  <c r="V16" i="255"/>
  <c r="AS11" i="255"/>
  <c r="BA13" i="255"/>
  <c r="Y13" i="255"/>
  <c r="AF30" i="255"/>
  <c r="AB30" i="255"/>
  <c r="AE30" i="255"/>
  <c r="AA30" i="255"/>
  <c r="F36" i="255"/>
  <c r="G36" i="255"/>
  <c r="AN31" i="255"/>
  <c r="Y31" i="255"/>
  <c r="BA31" i="255"/>
  <c r="AR13" i="254"/>
  <c r="AE9" i="255"/>
  <c r="AD30" i="255"/>
  <c r="BB30" i="255"/>
  <c r="AO30" i="255"/>
  <c r="F35" i="255"/>
  <c r="AO9" i="255"/>
  <c r="AT9" i="255"/>
  <c r="F14" i="255"/>
  <c r="G14" i="255"/>
  <c r="F15" i="255"/>
  <c r="G15" i="255"/>
  <c r="F16" i="255"/>
  <c r="G16" i="255"/>
  <c r="F17" i="255"/>
  <c r="G17" i="255"/>
  <c r="BA29" i="255"/>
  <c r="AG31" i="256"/>
  <c r="AP31" i="256"/>
  <c r="AT30" i="256"/>
  <c r="AT31" i="256"/>
  <c r="AT12" i="256"/>
  <c r="AP8" i="256"/>
  <c r="AC10" i="256"/>
  <c r="AG30" i="255"/>
  <c r="AI8" i="256"/>
  <c r="AE8" i="256"/>
  <c r="AH8" i="256"/>
  <c r="AD8" i="256"/>
  <c r="AF8" i="256"/>
  <c r="AW8" i="256"/>
  <c r="AT8" i="256"/>
  <c r="AI10" i="256"/>
  <c r="AA10" i="256"/>
  <c r="AG10" i="256"/>
  <c r="AB10" i="256"/>
  <c r="AH10" i="256"/>
  <c r="AP10" i="256"/>
  <c r="AD30" i="256"/>
  <c r="AQ31" i="256"/>
  <c r="AU31" i="256"/>
  <c r="AR8" i="256"/>
  <c r="AV8" i="256"/>
  <c r="AQ10" i="256"/>
  <c r="AV11" i="256"/>
  <c r="AU30" i="256"/>
  <c r="AC30" i="255"/>
  <c r="Z31" i="255"/>
  <c r="AR30" i="256"/>
  <c r="AV30" i="256"/>
  <c r="AS8" i="256"/>
  <c r="AJ9" i="256"/>
  <c r="AF9" i="256"/>
  <c r="AD9" i="256"/>
  <c r="AI9" i="256"/>
  <c r="AU10" i="256"/>
  <c r="AR10" i="256"/>
  <c r="AH9" i="237"/>
  <c r="BB8" i="237"/>
  <c r="Z8" i="237"/>
  <c r="AG8" i="237"/>
  <c r="BB30" i="237"/>
  <c r="F35" i="237"/>
  <c r="AI9" i="237"/>
  <c r="AR10" i="237"/>
  <c r="I37" i="237"/>
  <c r="AU12" i="237"/>
  <c r="AQ12" i="237"/>
  <c r="AW12" i="237"/>
  <c r="AR12" i="237"/>
  <c r="AV12" i="237"/>
  <c r="AP12" i="237"/>
  <c r="AD9" i="237"/>
  <c r="AT10" i="237"/>
  <c r="AP10" i="237"/>
  <c r="AW10" i="237"/>
  <c r="AS10" i="237"/>
  <c r="AU10" i="237"/>
  <c r="AH13" i="237"/>
  <c r="AB13" i="237"/>
  <c r="AF13" i="237"/>
  <c r="AA13" i="237"/>
  <c r="AJ13" i="237"/>
  <c r="F17" i="237"/>
  <c r="G17" i="237"/>
  <c r="Z12" i="237"/>
  <c r="AC12" i="237"/>
  <c r="BB12" i="237"/>
  <c r="Z30" i="237"/>
  <c r="AC30" i="237"/>
  <c r="AO30" i="237"/>
  <c r="AR30" i="237"/>
  <c r="BA7" i="237"/>
  <c r="AO8" i="237"/>
  <c r="AU8" i="237"/>
  <c r="AG9" i="237"/>
  <c r="AV10" i="237"/>
  <c r="AS12" i="237"/>
  <c r="AD13" i="237"/>
  <c r="AN31" i="237"/>
  <c r="Y31" i="237"/>
  <c r="F36" i="237"/>
  <c r="G36" i="237"/>
  <c r="BA31" i="237"/>
  <c r="AJ10" i="238"/>
  <c r="AF10" i="238"/>
  <c r="AB10" i="238"/>
  <c r="AI10" i="238"/>
  <c r="AE10" i="238"/>
  <c r="AA10" i="238"/>
  <c r="AG10" i="238"/>
  <c r="AI12" i="238"/>
  <c r="AE12" i="238"/>
  <c r="AA12" i="238"/>
  <c r="AH12" i="238"/>
  <c r="AD12" i="238"/>
  <c r="AF12" i="238"/>
  <c r="F15" i="238"/>
  <c r="G15" i="238"/>
  <c r="F16" i="238"/>
  <c r="G16" i="238"/>
  <c r="AN11" i="238"/>
  <c r="AN13" i="238"/>
  <c r="AO31" i="238"/>
  <c r="AU31" i="238"/>
  <c r="Z31" i="238"/>
  <c r="AC31" i="238"/>
  <c r="AU9" i="238"/>
  <c r="AQ9" i="238"/>
  <c r="AT9" i="238"/>
  <c r="AP9" i="238"/>
  <c r="AV9" i="238"/>
  <c r="AO11" i="238"/>
  <c r="BB11" i="238"/>
  <c r="Z11" i="238"/>
  <c r="AB9" i="237"/>
  <c r="AF9" i="237"/>
  <c r="AJ9" i="237"/>
  <c r="AV13" i="237"/>
  <c r="AU13" i="237"/>
  <c r="AQ13" i="237"/>
  <c r="AS13" i="237"/>
  <c r="F15" i="237"/>
  <c r="G15" i="237"/>
  <c r="BA11" i="237"/>
  <c r="Y11" i="237"/>
  <c r="AN29" i="237"/>
  <c r="BA5" i="238"/>
  <c r="AW9" i="238"/>
  <c r="AC10" i="238"/>
  <c r="Y11" i="238"/>
  <c r="BA11" i="238"/>
  <c r="AB12" i="238"/>
  <c r="AJ12" i="238"/>
  <c r="Y13" i="238"/>
  <c r="AF30" i="238"/>
  <c r="V16" i="239"/>
  <c r="AJ9" i="239"/>
  <c r="AF9" i="239"/>
  <c r="AB9" i="239"/>
  <c r="AI9" i="239"/>
  <c r="AE9" i="239"/>
  <c r="AA9" i="239"/>
  <c r="AH9" i="239"/>
  <c r="BB7" i="239"/>
  <c r="Z7" i="239"/>
  <c r="S15" i="237"/>
  <c r="AC9" i="237"/>
  <c r="F13" i="237"/>
  <c r="G13" i="237"/>
  <c r="F12" i="237"/>
  <c r="G12" i="237"/>
  <c r="G11" i="237"/>
  <c r="BA29" i="237"/>
  <c r="S15" i="238"/>
  <c r="AR9" i="238"/>
  <c r="AD10" i="238"/>
  <c r="AN10" i="238"/>
  <c r="AN6" i="238"/>
  <c r="Y6" i="238"/>
  <c r="AC12" i="238"/>
  <c r="AV8" i="238"/>
  <c r="AR8" i="238"/>
  <c r="AR7" i="238"/>
  <c r="AU8" i="238"/>
  <c r="AQ8" i="238"/>
  <c r="BA13" i="238"/>
  <c r="BB31" i="238"/>
  <c r="F36" i="238"/>
  <c r="G36" i="238"/>
  <c r="G34" i="238"/>
  <c r="G33" i="238"/>
  <c r="V29" i="238"/>
  <c r="AG8" i="239"/>
  <c r="AU8" i="239"/>
  <c r="AQ8" i="239"/>
  <c r="AT8" i="239"/>
  <c r="AT7" i="239"/>
  <c r="AP8" i="239"/>
  <c r="AW8" i="239"/>
  <c r="AS8" i="239"/>
  <c r="AU11" i="239"/>
  <c r="E37" i="239"/>
  <c r="AV12" i="239"/>
  <c r="AR12" i="239"/>
  <c r="AT31" i="239"/>
  <c r="Y28" i="239"/>
  <c r="BA28" i="239"/>
  <c r="F35" i="239"/>
  <c r="BA30" i="239"/>
  <c r="AI11" i="240"/>
  <c r="AE11" i="240"/>
  <c r="AA11" i="240"/>
  <c r="AJ11" i="240"/>
  <c r="AF11" i="240"/>
  <c r="AB11" i="240"/>
  <c r="AD11" i="240"/>
  <c r="AH11" i="240"/>
  <c r="AN8" i="240"/>
  <c r="BA9" i="240"/>
  <c r="Y9" i="240"/>
  <c r="AN9" i="240"/>
  <c r="F14" i="240"/>
  <c r="G14" i="240"/>
  <c r="F15" i="240"/>
  <c r="G15" i="240"/>
  <c r="BB10" i="240"/>
  <c r="O34" i="240"/>
  <c r="P34" i="240"/>
  <c r="M33" i="240"/>
  <c r="O33" i="240"/>
  <c r="P33" i="240"/>
  <c r="AN10" i="241"/>
  <c r="F15" i="241"/>
  <c r="G15" i="241"/>
  <c r="Y10" i="241"/>
  <c r="BA10" i="241"/>
  <c r="AC13" i="237"/>
  <c r="AC8" i="238"/>
  <c r="AG8" i="238"/>
  <c r="AR12" i="238"/>
  <c r="AV12" i="238"/>
  <c r="Y29" i="238"/>
  <c r="AC30" i="238"/>
  <c r="AG30" i="238"/>
  <c r="AR30" i="238"/>
  <c r="AV30" i="238"/>
  <c r="AA8" i="239"/>
  <c r="AE8" i="239"/>
  <c r="AI8" i="239"/>
  <c r="AI7" i="239"/>
  <c r="AR9" i="239"/>
  <c r="AV9" i="239"/>
  <c r="Y10" i="239"/>
  <c r="BA10" i="239"/>
  <c r="AP11" i="239"/>
  <c r="AT11" i="239"/>
  <c r="BA11" i="239"/>
  <c r="AS12" i="239"/>
  <c r="F14" i="239"/>
  <c r="G14" i="239"/>
  <c r="F15" i="239"/>
  <c r="G15" i="239"/>
  <c r="AN30" i="239"/>
  <c r="AN7" i="240"/>
  <c r="AR10" i="240"/>
  <c r="AN6" i="240"/>
  <c r="BA6" i="240"/>
  <c r="AR13" i="240"/>
  <c r="AG31" i="240"/>
  <c r="AT31" i="240"/>
  <c r="F35" i="240"/>
  <c r="AN30" i="240"/>
  <c r="AA8" i="241"/>
  <c r="AV9" i="241"/>
  <c r="E37" i="241"/>
  <c r="Z31" i="237"/>
  <c r="AD8" i="238"/>
  <c r="Y9" i="238"/>
  <c r="AS12" i="238"/>
  <c r="AD30" i="238"/>
  <c r="AS30" i="238"/>
  <c r="AB8" i="239"/>
  <c r="AF8" i="239"/>
  <c r="AJ8" i="239"/>
  <c r="AS9" i="239"/>
  <c r="AN10" i="239"/>
  <c r="AQ11" i="239"/>
  <c r="AT12" i="239"/>
  <c r="BA12" i="239"/>
  <c r="F17" i="239"/>
  <c r="G17" i="239"/>
  <c r="AO13" i="239"/>
  <c r="AT13" i="239"/>
  <c r="Z13" i="239"/>
  <c r="AH13" i="239"/>
  <c r="Y30" i="239"/>
  <c r="BB30" i="239"/>
  <c r="BA8" i="240"/>
  <c r="AC11" i="240"/>
  <c r="AO12" i="240"/>
  <c r="AT12" i="240"/>
  <c r="F17" i="240"/>
  <c r="G17" i="240"/>
  <c r="Y30" i="240"/>
  <c r="BA30" i="240"/>
  <c r="AF31" i="240"/>
  <c r="AB31" i="240"/>
  <c r="AJ31" i="240"/>
  <c r="AA31" i="240"/>
  <c r="AU31" i="240"/>
  <c r="AV8" i="241"/>
  <c r="AR9" i="241"/>
  <c r="AV13" i="241"/>
  <c r="AR13" i="241"/>
  <c r="AU13" i="241"/>
  <c r="AQ13" i="241"/>
  <c r="AW13" i="241"/>
  <c r="AS13" i="241"/>
  <c r="AT13" i="241"/>
  <c r="AP13" i="241"/>
  <c r="AC8" i="239"/>
  <c r="Z11" i="239"/>
  <c r="AV11" i="239"/>
  <c r="AR11" i="239"/>
  <c r="AW11" i="239"/>
  <c r="Y12" i="239"/>
  <c r="AP12" i="239"/>
  <c r="AU12" i="239"/>
  <c r="F16" i="239"/>
  <c r="G16" i="239"/>
  <c r="AN28" i="239"/>
  <c r="AU31" i="239"/>
  <c r="AQ31" i="239"/>
  <c r="AV31" i="239"/>
  <c r="AR31" i="239"/>
  <c r="AW31" i="239"/>
  <c r="Y8" i="240"/>
  <c r="Z10" i="240"/>
  <c r="AC10" i="240"/>
  <c r="AT10" i="240"/>
  <c r="AP10" i="240"/>
  <c r="AU10" i="240"/>
  <c r="AQ10" i="240"/>
  <c r="AS10" i="240"/>
  <c r="AW10" i="240"/>
  <c r="AG11" i="240"/>
  <c r="F13" i="240"/>
  <c r="G13" i="240"/>
  <c r="Z13" i="240"/>
  <c r="AI13" i="240"/>
  <c r="AW13" i="240"/>
  <c r="AS13" i="240"/>
  <c r="AT13" i="240"/>
  <c r="AP13" i="240"/>
  <c r="AU13" i="240"/>
  <c r="F16" i="240"/>
  <c r="G16" i="240"/>
  <c r="AN11" i="240"/>
  <c r="AQ31" i="240"/>
  <c r="AS31" i="240"/>
  <c r="BA28" i="240"/>
  <c r="Y28" i="240"/>
  <c r="V29" i="240"/>
  <c r="W15" i="241"/>
  <c r="AV12" i="241"/>
  <c r="AN11" i="241"/>
  <c r="BA11" i="241"/>
  <c r="Y11" i="241"/>
  <c r="F16" i="241"/>
  <c r="G16" i="241"/>
  <c r="AF31" i="241"/>
  <c r="AJ9" i="242"/>
  <c r="AF9" i="242"/>
  <c r="AB9" i="242"/>
  <c r="AD9" i="242"/>
  <c r="AI9" i="242"/>
  <c r="AA9" i="242"/>
  <c r="AE9" i="242"/>
  <c r="W15" i="242"/>
  <c r="O34" i="239"/>
  <c r="P34" i="239"/>
  <c r="M33" i="239"/>
  <c r="O33" i="239"/>
  <c r="P33" i="239"/>
  <c r="I37" i="240"/>
  <c r="AI12" i="240"/>
  <c r="AE12" i="240"/>
  <c r="AA12" i="240"/>
  <c r="AJ12" i="240"/>
  <c r="AF12" i="240"/>
  <c r="AB12" i="240"/>
  <c r="AG12" i="240"/>
  <c r="AO30" i="240"/>
  <c r="Z30" i="240"/>
  <c r="S15" i="241"/>
  <c r="AF8" i="241"/>
  <c r="AU8" i="241"/>
  <c r="AQ8" i="241"/>
  <c r="AW8" i="241"/>
  <c r="AT9" i="241"/>
  <c r="AP9" i="241"/>
  <c r="AW9" i="241"/>
  <c r="AS9" i="241"/>
  <c r="AU9" i="241"/>
  <c r="AQ9" i="241"/>
  <c r="AB12" i="241"/>
  <c r="AV31" i="241"/>
  <c r="BB30" i="241"/>
  <c r="AO30" i="241"/>
  <c r="AW30" i="241"/>
  <c r="Z30" i="241"/>
  <c r="AH30" i="241"/>
  <c r="AH9" i="242"/>
  <c r="BB30" i="242"/>
  <c r="F35" i="242"/>
  <c r="Z30" i="242"/>
  <c r="AG30" i="242"/>
  <c r="AO30" i="242"/>
  <c r="AV30" i="242"/>
  <c r="V29" i="242"/>
  <c r="AE31" i="241"/>
  <c r="S15" i="242"/>
  <c r="AS9" i="242"/>
  <c r="AS12" i="242"/>
  <c r="AW9" i="242"/>
  <c r="BB8" i="242"/>
  <c r="Z8" i="242"/>
  <c r="AH8" i="242"/>
  <c r="F13" i="242"/>
  <c r="G13" i="242"/>
  <c r="AO8" i="242"/>
  <c r="AO10" i="242"/>
  <c r="AU10" i="242"/>
  <c r="BB10" i="242"/>
  <c r="Z10" i="242"/>
  <c r="AF10" i="242"/>
  <c r="Y31" i="239"/>
  <c r="AC31" i="240"/>
  <c r="AR31" i="240"/>
  <c r="AV31" i="240"/>
  <c r="AN6" i="241"/>
  <c r="AD8" i="241"/>
  <c r="AH8" i="241"/>
  <c r="AR8" i="241"/>
  <c r="AO11" i="241"/>
  <c r="AA12" i="241"/>
  <c r="AE12" i="241"/>
  <c r="AI12" i="241"/>
  <c r="AS12" i="241"/>
  <c r="AW12" i="241"/>
  <c r="AA13" i="241"/>
  <c r="AE13" i="241"/>
  <c r="AI13" i="241"/>
  <c r="BA26" i="241"/>
  <c r="F35" i="241"/>
  <c r="AG9" i="242"/>
  <c r="F15" i="242"/>
  <c r="G15" i="242"/>
  <c r="M33" i="242"/>
  <c r="O33" i="242"/>
  <c r="P33" i="242"/>
  <c r="AQ9" i="243"/>
  <c r="AI9" i="243"/>
  <c r="AE9" i="243"/>
  <c r="AA9" i="243"/>
  <c r="AG9" i="243"/>
  <c r="AB9" i="243"/>
  <c r="AD9" i="243"/>
  <c r="AJ9" i="243"/>
  <c r="AC9" i="243"/>
  <c r="AC12" i="241"/>
  <c r="AG12" i="241"/>
  <c r="AC13" i="241"/>
  <c r="AG13" i="241"/>
  <c r="AU31" i="241"/>
  <c r="AT31" i="241"/>
  <c r="AN6" i="242"/>
  <c r="Y6" i="242"/>
  <c r="E37" i="242"/>
  <c r="AV12" i="242"/>
  <c r="AN11" i="242"/>
  <c r="F16" i="242"/>
  <c r="G16" i="242"/>
  <c r="BB12" i="242"/>
  <c r="Z12" i="242"/>
  <c r="AE12" i="242"/>
  <c r="F17" i="242"/>
  <c r="G17" i="242"/>
  <c r="AF9" i="243"/>
  <c r="AC8" i="241"/>
  <c r="Z11" i="241"/>
  <c r="AD12" i="241"/>
  <c r="AR12" i="241"/>
  <c r="AD13" i="241"/>
  <c r="AG31" i="241"/>
  <c r="AP31" i="241"/>
  <c r="AW31" i="241"/>
  <c r="M33" i="241"/>
  <c r="O33" i="241"/>
  <c r="P33" i="241"/>
  <c r="O34" i="241"/>
  <c r="P34" i="241"/>
  <c r="AU9" i="242"/>
  <c r="AQ9" i="242"/>
  <c r="AT9" i="242"/>
  <c r="AP9" i="242"/>
  <c r="AV9" i="242"/>
  <c r="AW12" i="242"/>
  <c r="AQ12" i="242"/>
  <c r="AU12" i="242"/>
  <c r="AP12" i="242"/>
  <c r="BB11" i="242"/>
  <c r="Z11" i="242"/>
  <c r="AJ8" i="243"/>
  <c r="AF8" i="243"/>
  <c r="AB8" i="243"/>
  <c r="AG8" i="243"/>
  <c r="AA8" i="243"/>
  <c r="AI8" i="243"/>
  <c r="AC8" i="243"/>
  <c r="AH8" i="243"/>
  <c r="AU8" i="243"/>
  <c r="AH9" i="243"/>
  <c r="AR10" i="244"/>
  <c r="AV12" i="244"/>
  <c r="AV10" i="244"/>
  <c r="E37" i="244"/>
  <c r="AB13" i="243"/>
  <c r="AJ30" i="243"/>
  <c r="AA30" i="243"/>
  <c r="AD30" i="243"/>
  <c r="AS30" i="243"/>
  <c r="AT30" i="243"/>
  <c r="AR9" i="244"/>
  <c r="AV8" i="243"/>
  <c r="AG13" i="243"/>
  <c r="AW13" i="243"/>
  <c r="AE30" i="243"/>
  <c r="AP30" i="243"/>
  <c r="S15" i="244"/>
  <c r="Y5" i="244"/>
  <c r="AN5" i="244"/>
  <c r="AC31" i="241"/>
  <c r="AR31" i="241"/>
  <c r="AC9" i="242"/>
  <c r="AH13" i="242"/>
  <c r="AD13" i="242"/>
  <c r="AC13" i="242"/>
  <c r="AI13" i="242"/>
  <c r="AO31" i="242"/>
  <c r="AS31" i="242"/>
  <c r="Z31" i="242"/>
  <c r="AC31" i="242"/>
  <c r="S15" i="243"/>
  <c r="AQ8" i="243"/>
  <c r="AH30" i="243"/>
  <c r="AW30" i="243"/>
  <c r="BA5" i="244"/>
  <c r="AE30" i="244"/>
  <c r="AD30" i="244"/>
  <c r="AH30" i="244"/>
  <c r="AA30" i="244"/>
  <c r="AR12" i="242"/>
  <c r="AC30" i="242"/>
  <c r="AT8" i="243"/>
  <c r="AP8" i="243"/>
  <c r="AS8" i="243"/>
  <c r="AW9" i="243"/>
  <c r="AS9" i="243"/>
  <c r="AT9" i="243"/>
  <c r="F13" i="243"/>
  <c r="G13" i="243"/>
  <c r="F12" i="243"/>
  <c r="G12" i="243"/>
  <c r="G11" i="243"/>
  <c r="AH13" i="243"/>
  <c r="AN10" i="243"/>
  <c r="AN11" i="243"/>
  <c r="BA11" i="243"/>
  <c r="Y11" i="243"/>
  <c r="BB12" i="243"/>
  <c r="Z12" i="243"/>
  <c r="AG12" i="243"/>
  <c r="AV30" i="243"/>
  <c r="F35" i="243"/>
  <c r="AB11" i="244"/>
  <c r="AB12" i="244"/>
  <c r="F36" i="243"/>
  <c r="G36" i="243"/>
  <c r="AN31" i="243"/>
  <c r="Y31" i="243"/>
  <c r="F13" i="244"/>
  <c r="G13" i="244"/>
  <c r="AN8" i="244"/>
  <c r="BA8" i="244"/>
  <c r="Y8" i="244"/>
  <c r="F36" i="244"/>
  <c r="G36" i="244"/>
  <c r="AN31" i="244"/>
  <c r="Y31" i="244"/>
  <c r="AI8" i="245"/>
  <c r="AE8" i="245"/>
  <c r="AA8" i="245"/>
  <c r="AH8" i="245"/>
  <c r="AD8" i="245"/>
  <c r="AJ8" i="245"/>
  <c r="AB8" i="245"/>
  <c r="AG8" i="245"/>
  <c r="AC12" i="243"/>
  <c r="BA12" i="243"/>
  <c r="AC13" i="243"/>
  <c r="AQ13" i="243"/>
  <c r="AU13" i="243"/>
  <c r="AB30" i="243"/>
  <c r="AF30" i="243"/>
  <c r="AQ30" i="243"/>
  <c r="AU30" i="243"/>
  <c r="AT10" i="244"/>
  <c r="AP10" i="244"/>
  <c r="AW10" i="244"/>
  <c r="AS10" i="244"/>
  <c r="AU10" i="244"/>
  <c r="AI11" i="244"/>
  <c r="AE11" i="244"/>
  <c r="AA11" i="244"/>
  <c r="AH11" i="244"/>
  <c r="AD11" i="244"/>
  <c r="AF11" i="244"/>
  <c r="AI12" i="244"/>
  <c r="AE12" i="244"/>
  <c r="AA12" i="244"/>
  <c r="AH12" i="244"/>
  <c r="AD12" i="244"/>
  <c r="AF12" i="244"/>
  <c r="AU13" i="244"/>
  <c r="AQ13" i="244"/>
  <c r="AW13" i="244"/>
  <c r="AR13" i="244"/>
  <c r="AV13" i="244"/>
  <c r="AP13" i="244"/>
  <c r="Y29" i="244"/>
  <c r="BA29" i="244"/>
  <c r="BB30" i="244"/>
  <c r="AO30" i="244"/>
  <c r="AQ30" i="244"/>
  <c r="F35" i="244"/>
  <c r="AB30" i="245"/>
  <c r="AB31" i="245"/>
  <c r="AB12" i="245"/>
  <c r="AB9" i="245"/>
  <c r="AF30" i="245"/>
  <c r="AF31" i="245"/>
  <c r="AF12" i="245"/>
  <c r="AJ30" i="245"/>
  <c r="AJ31" i="245"/>
  <c r="AS30" i="245"/>
  <c r="AS13" i="245"/>
  <c r="AS31" i="245"/>
  <c r="AW30" i="245"/>
  <c r="AW13" i="245"/>
  <c r="AW31" i="245"/>
  <c r="AW8" i="245"/>
  <c r="AD13" i="243"/>
  <c r="AR13" i="243"/>
  <c r="AC30" i="243"/>
  <c r="AR30" i="243"/>
  <c r="AU9" i="244"/>
  <c r="AQ9" i="244"/>
  <c r="AT9" i="244"/>
  <c r="AP9" i="244"/>
  <c r="AV9" i="244"/>
  <c r="AJ10" i="244"/>
  <c r="AF10" i="244"/>
  <c r="AB10" i="244"/>
  <c r="AI10" i="244"/>
  <c r="AE10" i="244"/>
  <c r="AA10" i="244"/>
  <c r="AG10" i="244"/>
  <c r="AG11" i="244"/>
  <c r="F16" i="244"/>
  <c r="G16" i="244"/>
  <c r="AN11" i="244"/>
  <c r="AC31" i="245"/>
  <c r="AC30" i="245"/>
  <c r="AC10" i="245"/>
  <c r="AG31" i="245"/>
  <c r="AG30" i="245"/>
  <c r="AP30" i="245"/>
  <c r="AP13" i="245"/>
  <c r="AP31" i="245"/>
  <c r="AP12" i="245"/>
  <c r="AP11" i="245"/>
  <c r="AP8" i="245"/>
  <c r="AT30" i="245"/>
  <c r="AT13" i="245"/>
  <c r="AT12" i="245"/>
  <c r="AT31" i="245"/>
  <c r="AC8" i="245"/>
  <c r="AW10" i="245"/>
  <c r="AF11" i="245"/>
  <c r="AU12" i="244"/>
  <c r="AR12" i="244"/>
  <c r="AW12" i="244"/>
  <c r="AG13" i="244"/>
  <c r="F17" i="244"/>
  <c r="G17" i="244"/>
  <c r="AV30" i="244"/>
  <c r="AS12" i="244"/>
  <c r="AE13" i="244"/>
  <c r="F14" i="244"/>
  <c r="G14" i="244"/>
  <c r="AG30" i="244"/>
  <c r="AR9" i="245"/>
  <c r="AP9" i="245"/>
  <c r="AU10" i="245"/>
  <c r="AS10" i="245"/>
  <c r="AQ10" i="245"/>
  <c r="AG11" i="245"/>
  <c r="G36" i="245"/>
  <c r="G34" i="245"/>
  <c r="G33" i="245"/>
  <c r="F34" i="245"/>
  <c r="F33" i="245"/>
  <c r="AG9" i="245"/>
  <c r="AI9" i="245"/>
  <c r="AH11" i="245"/>
  <c r="AV13" i="245"/>
  <c r="AD31" i="245"/>
  <c r="BA12" i="244"/>
  <c r="AC13" i="244"/>
  <c r="AB30" i="244"/>
  <c r="AF30" i="244"/>
  <c r="AQ30" i="245"/>
  <c r="AQ13" i="245"/>
  <c r="AQ12" i="245"/>
  <c r="AQ31" i="245"/>
  <c r="AU30" i="245"/>
  <c r="AU13" i="245"/>
  <c r="AU12" i="245"/>
  <c r="AU31" i="245"/>
  <c r="Y5" i="245"/>
  <c r="AR8" i="245"/>
  <c r="AV8" i="245"/>
  <c r="AE9" i="245"/>
  <c r="AJ9" i="245"/>
  <c r="W15" i="245"/>
  <c r="AB11" i="245"/>
  <c r="AJ11" i="245"/>
  <c r="AR11" i="245"/>
  <c r="AW12" i="245"/>
  <c r="AR30" i="245"/>
  <c r="AH31" i="245"/>
  <c r="AC30" i="244"/>
  <c r="AA30" i="245"/>
  <c r="AA31" i="245"/>
  <c r="AE30" i="245"/>
  <c r="AE31" i="245"/>
  <c r="AS8" i="245"/>
  <c r="AA9" i="245"/>
  <c r="AW9" i="245"/>
  <c r="AS9" i="245"/>
  <c r="AU9" i="245"/>
  <c r="AQ9" i="245"/>
  <c r="AT9" i="245"/>
  <c r="AT7" i="245"/>
  <c r="AH10" i="245"/>
  <c r="AD10" i="245"/>
  <c r="AJ10" i="245"/>
  <c r="AF10" i="245"/>
  <c r="AB10" i="245"/>
  <c r="AE10" i="245"/>
  <c r="AV10" i="245"/>
  <c r="AU11" i="245"/>
  <c r="AQ11" i="245"/>
  <c r="AW11" i="245"/>
  <c r="AS11" i="245"/>
  <c r="AT11" i="245"/>
  <c r="AG12" i="245"/>
  <c r="AC12" i="245"/>
  <c r="AI12" i="245"/>
  <c r="AE12" i="245"/>
  <c r="AA12" i="245"/>
  <c r="AH12" i="245"/>
  <c r="AV30" i="245"/>
  <c r="AC9" i="245"/>
  <c r="AP10" i="245"/>
  <c r="AT10" i="245"/>
  <c r="AA11" i="245"/>
  <c r="AE11" i="245"/>
  <c r="AI11" i="245"/>
  <c r="AS12" i="245"/>
  <c r="AR10" i="245"/>
  <c r="AC11" i="245"/>
  <c r="AG9" i="255"/>
  <c r="AC9" i="255"/>
  <c r="AQ9" i="253"/>
  <c r="AP9" i="253"/>
  <c r="AJ9" i="247"/>
  <c r="AF9" i="247"/>
  <c r="AH9" i="247"/>
  <c r="AD9" i="247"/>
  <c r="AB9" i="247"/>
  <c r="AT31" i="246"/>
  <c r="AR31" i="246"/>
  <c r="AU31" i="246"/>
  <c r="AQ31" i="246"/>
  <c r="AP31" i="246"/>
  <c r="AB13" i="250"/>
  <c r="AF13" i="250"/>
  <c r="AD8" i="246"/>
  <c r="AB8" i="246"/>
  <c r="AC8" i="246"/>
  <c r="AF8" i="246"/>
  <c r="AE8" i="246"/>
  <c r="AW12" i="239"/>
  <c r="AQ12" i="239"/>
  <c r="AD10" i="250"/>
  <c r="AB10" i="250"/>
  <c r="AC10" i="250"/>
  <c r="AG31" i="246"/>
  <c r="AA31" i="246"/>
  <c r="AH9" i="256"/>
  <c r="AC9" i="256"/>
  <c r="AR10" i="254"/>
  <c r="AQ10" i="254"/>
  <c r="AQ10" i="252"/>
  <c r="AW10" i="252"/>
  <c r="AW12" i="250"/>
  <c r="AU12" i="250"/>
  <c r="AS12" i="250"/>
  <c r="AF10" i="251"/>
  <c r="AA10" i="251"/>
  <c r="AB10" i="251"/>
  <c r="AH10" i="251"/>
  <c r="AR10" i="248"/>
  <c r="AH12" i="240"/>
  <c r="AD12" i="240"/>
  <c r="AB12" i="256"/>
  <c r="AV30" i="247"/>
  <c r="AS30" i="247"/>
  <c r="F34" i="250"/>
  <c r="F33" i="250"/>
  <c r="AF30" i="249"/>
  <c r="AD30" i="249"/>
  <c r="AC30" i="249"/>
  <c r="AB30" i="249"/>
  <c r="AW10" i="256"/>
  <c r="AB11" i="248"/>
  <c r="AD15" i="247"/>
  <c r="AQ16" i="242"/>
  <c r="AW16" i="245"/>
  <c r="AS16" i="246"/>
  <c r="AQ15" i="244"/>
  <c r="AG15" i="256"/>
  <c r="AC30" i="256"/>
  <c r="AE10" i="253"/>
  <c r="AQ4" i="238"/>
  <c r="AU4" i="245"/>
  <c r="AT4" i="252"/>
  <c r="AW4" i="247"/>
  <c r="AT4" i="242"/>
  <c r="AB4" i="239"/>
  <c r="AV4" i="240"/>
  <c r="AG4" i="251"/>
  <c r="AW4" i="239"/>
  <c r="AX17" i="247"/>
  <c r="AQ20" i="256"/>
  <c r="AJ20" i="252"/>
  <c r="AJ11" i="248"/>
  <c r="AI11" i="248"/>
  <c r="AV11" i="246"/>
  <c r="AQ30" i="238"/>
  <c r="AH11" i="248"/>
  <c r="AW30" i="238"/>
  <c r="AA8" i="256"/>
  <c r="AA13" i="252"/>
  <c r="AS12" i="246"/>
  <c r="AA8" i="246"/>
  <c r="F23" i="244"/>
  <c r="M29" i="240"/>
  <c r="AC4" i="253"/>
  <c r="AG4" i="241"/>
  <c r="AE4" i="239"/>
  <c r="AA4" i="241"/>
  <c r="AF4" i="246"/>
  <c r="AA4" i="251"/>
  <c r="AB4" i="244"/>
  <c r="AD4" i="246"/>
  <c r="AI4" i="248"/>
  <c r="AJ4" i="248"/>
  <c r="AI4" i="255"/>
  <c r="AB4" i="253"/>
  <c r="AJ4" i="241"/>
  <c r="AD4" i="243"/>
  <c r="AI4" i="256"/>
  <c r="AW4" i="245"/>
  <c r="AQ4" i="252"/>
  <c r="AP4" i="253"/>
  <c r="AQ4" i="248"/>
  <c r="AH4" i="238"/>
  <c r="AI4" i="240"/>
  <c r="AI4" i="244"/>
  <c r="AP4" i="249"/>
  <c r="AS4" i="255"/>
  <c r="AD4" i="256"/>
  <c r="AC4" i="239"/>
  <c r="AI20" i="252"/>
  <c r="AT16" i="241"/>
  <c r="AD14" i="246"/>
  <c r="AF11" i="248"/>
  <c r="AS12" i="247"/>
  <c r="AE11" i="248"/>
  <c r="AQ12" i="247"/>
  <c r="AI9" i="249"/>
  <c r="AH13" i="247"/>
  <c r="AA30" i="248"/>
  <c r="AG11" i="248"/>
  <c r="AV13" i="254"/>
  <c r="AS13" i="254"/>
  <c r="AV12" i="252"/>
  <c r="AB11" i="256"/>
  <c r="AA13" i="242"/>
  <c r="AH31" i="253"/>
  <c r="AG13" i="237"/>
  <c r="AD11" i="245"/>
  <c r="AV9" i="245"/>
  <c r="AD10" i="256"/>
  <c r="AR10" i="249"/>
  <c r="AH8" i="250"/>
  <c r="AE31" i="248"/>
  <c r="AF12" i="254"/>
  <c r="AV31" i="248"/>
  <c r="AV9" i="256"/>
  <c r="AH10" i="238"/>
  <c r="AC4" i="241"/>
  <c r="AI4" i="239"/>
  <c r="AJ4" i="243"/>
  <c r="AE4" i="251"/>
  <c r="AD4" i="253"/>
  <c r="AF4" i="255"/>
  <c r="AC4" i="246"/>
  <c r="AH4" i="246"/>
  <c r="AA4" i="256"/>
  <c r="AG4" i="256"/>
  <c r="AF4" i="243"/>
  <c r="AH4" i="243"/>
  <c r="AB4" i="251"/>
  <c r="AP4" i="240"/>
  <c r="AT4" i="245"/>
  <c r="AU4" i="252"/>
  <c r="AT4" i="253"/>
  <c r="AT4" i="238"/>
  <c r="AS4" i="248"/>
  <c r="AI4" i="253"/>
  <c r="AS4" i="237"/>
  <c r="AV19" i="248"/>
  <c r="AD16" i="238"/>
  <c r="AU16" i="244"/>
  <c r="AE14" i="244"/>
  <c r="AH16" i="244"/>
  <c r="AK16" i="244"/>
  <c r="AI16" i="248"/>
  <c r="AK16" i="248"/>
  <c r="AI16" i="250"/>
  <c r="AI16" i="254"/>
  <c r="AI16" i="256"/>
  <c r="AK16" i="256"/>
  <c r="AX23" i="249"/>
  <c r="AX22" i="238"/>
  <c r="AK25" i="248"/>
  <c r="AK25" i="253"/>
  <c r="AG22" i="250"/>
  <c r="AE22" i="250"/>
  <c r="AJ22" i="250"/>
  <c r="AB22" i="250"/>
  <c r="AI22" i="250"/>
  <c r="AA22" i="250"/>
  <c r="AK22" i="250"/>
  <c r="AF22" i="250"/>
  <c r="AR23" i="237"/>
  <c r="AQ23" i="237"/>
  <c r="AR23" i="245"/>
  <c r="AW23" i="245"/>
  <c r="AP23" i="245"/>
  <c r="AX23" i="245"/>
  <c r="AF23" i="250"/>
  <c r="AJ23" i="250"/>
  <c r="AE23" i="250"/>
  <c r="AB23" i="250"/>
  <c r="AG23" i="250"/>
  <c r="AT23" i="252"/>
  <c r="AQ23" i="252"/>
  <c r="AG22" i="239"/>
  <c r="AJ22" i="239"/>
  <c r="AB22" i="239"/>
  <c r="AI22" i="239"/>
  <c r="AA22" i="239"/>
  <c r="AK22" i="239"/>
  <c r="AF22" i="239"/>
  <c r="AE22" i="239"/>
  <c r="AG22" i="243"/>
  <c r="AJ22" i="243"/>
  <c r="AB22" i="243"/>
  <c r="AI22" i="243"/>
  <c r="AA22" i="243"/>
  <c r="AK22" i="243"/>
  <c r="AF22" i="243"/>
  <c r="AE22" i="243"/>
  <c r="AG22" i="245"/>
  <c r="AF22" i="245"/>
  <c r="AI22" i="245"/>
  <c r="AE22" i="245"/>
  <c r="AB22" i="245"/>
  <c r="AJ22" i="245"/>
  <c r="AA22" i="245"/>
  <c r="AK22" i="245"/>
  <c r="AG21" i="249"/>
  <c r="AE21" i="249"/>
  <c r="AD21" i="249"/>
  <c r="AV22" i="256"/>
  <c r="AG22" i="246"/>
  <c r="AI22" i="246"/>
  <c r="AA22" i="246"/>
  <c r="AK22" i="246"/>
  <c r="AF22" i="246"/>
  <c r="AE22" i="246"/>
  <c r="AJ22" i="246"/>
  <c r="AB22" i="246"/>
  <c r="AB21" i="250"/>
  <c r="AJ21" i="250"/>
  <c r="AG21" i="250"/>
  <c r="AK21" i="250"/>
  <c r="AC21" i="250"/>
  <c r="AG22" i="254"/>
  <c r="AI22" i="254"/>
  <c r="AA22" i="254"/>
  <c r="AK22" i="254"/>
  <c r="AF22" i="254"/>
  <c r="AE22" i="254"/>
  <c r="AJ22" i="254"/>
  <c r="AB22" i="254"/>
  <c r="AD23" i="244"/>
  <c r="AS23" i="251"/>
  <c r="AF23" i="255"/>
  <c r="AJ23" i="255"/>
  <c r="AB23" i="255"/>
  <c r="AG23" i="255"/>
  <c r="AA23" i="255"/>
  <c r="AK23" i="255"/>
  <c r="AE23" i="255"/>
  <c r="AG21" i="238"/>
  <c r="AI21" i="238"/>
  <c r="AE21" i="238"/>
  <c r="AA21" i="238"/>
  <c r="AK21" i="238"/>
  <c r="AR21" i="240"/>
  <c r="AX21" i="240"/>
  <c r="AV21" i="240"/>
  <c r="AI21" i="241"/>
  <c r="AB21" i="241"/>
  <c r="AJ21" i="241"/>
  <c r="AF21" i="241"/>
  <c r="AH22" i="252"/>
  <c r="AG21" i="253"/>
  <c r="AE21" i="253"/>
  <c r="AD21" i="253"/>
  <c r="AE21" i="255"/>
  <c r="AK21" i="255"/>
  <c r="AE23" i="243"/>
  <c r="AE23" i="246"/>
  <c r="AJ23" i="248"/>
  <c r="AW23" i="252"/>
  <c r="AH23" i="256"/>
  <c r="AH22" i="237"/>
  <c r="AH22" i="238"/>
  <c r="AH22" i="239"/>
  <c r="AW22" i="243"/>
  <c r="AV22" i="248"/>
  <c r="AS22" i="250"/>
  <c r="AV22" i="252"/>
  <c r="AT22" i="254"/>
  <c r="AT22" i="256"/>
  <c r="AG21" i="252"/>
  <c r="AK25" i="243"/>
  <c r="AK25" i="244"/>
  <c r="AG21" i="246"/>
  <c r="AC21" i="246"/>
  <c r="AK21" i="246"/>
  <c r="AB21" i="246"/>
  <c r="AJ21" i="246"/>
  <c r="AJ21" i="248"/>
  <c r="AC21" i="248"/>
  <c r="AK21" i="248"/>
  <c r="AV21" i="250"/>
  <c r="AT21" i="250"/>
  <c r="AQ21" i="250"/>
  <c r="AP21" i="250"/>
  <c r="AX21" i="250"/>
  <c r="AU21" i="250"/>
  <c r="AG22" i="252"/>
  <c r="AE22" i="252"/>
  <c r="AJ22" i="252"/>
  <c r="AB22" i="252"/>
  <c r="AI22" i="252"/>
  <c r="AA22" i="252"/>
  <c r="AK22" i="252"/>
  <c r="AF22" i="252"/>
  <c r="AG21" i="254"/>
  <c r="AC21" i="254"/>
  <c r="AB21" i="254"/>
  <c r="AJ21" i="254"/>
  <c r="AD23" i="243"/>
  <c r="AK23" i="243"/>
  <c r="AJ23" i="243"/>
  <c r="AV23" i="250"/>
  <c r="AS23" i="250"/>
  <c r="AP23" i="250"/>
  <c r="AU23" i="250"/>
  <c r="AG23" i="256"/>
  <c r="AJ23" i="256"/>
  <c r="AB23" i="256"/>
  <c r="AI23" i="256"/>
  <c r="AA23" i="256"/>
  <c r="AF23" i="256"/>
  <c r="AE23" i="256"/>
  <c r="AV22" i="239"/>
  <c r="AT22" i="239"/>
  <c r="AP22" i="239"/>
  <c r="AX22" i="239"/>
  <c r="AC22" i="240"/>
  <c r="AG22" i="240"/>
  <c r="AC22" i="242"/>
  <c r="AG22" i="242"/>
  <c r="AC22" i="244"/>
  <c r="AG22" i="244"/>
  <c r="AK22" i="244"/>
  <c r="AI21" i="243"/>
  <c r="AF21" i="243"/>
  <c r="AB21" i="243"/>
  <c r="AK21" i="243"/>
  <c r="AJ21" i="243"/>
  <c r="AV21" i="245"/>
  <c r="AU21" i="245"/>
  <c r="AT21" i="245"/>
  <c r="AQ21" i="245"/>
  <c r="AP21" i="245"/>
  <c r="AX21" i="245"/>
  <c r="AQ22" i="249"/>
  <c r="AX22" i="249"/>
  <c r="AU22" i="249"/>
  <c r="AV21" i="246"/>
  <c r="AP21" i="246"/>
  <c r="AX21" i="246"/>
  <c r="AU21" i="246"/>
  <c r="AT21" i="246"/>
  <c r="AQ21" i="246"/>
  <c r="AR21" i="247"/>
  <c r="AS21" i="247"/>
  <c r="AX21" i="247"/>
  <c r="AV21" i="254"/>
  <c r="AP21" i="254"/>
  <c r="AX21" i="254"/>
  <c r="AU21" i="254"/>
  <c r="AT21" i="254"/>
  <c r="AQ21" i="254"/>
  <c r="AR21" i="255"/>
  <c r="AS21" i="255"/>
  <c r="AI23" i="240"/>
  <c r="AB23" i="240"/>
  <c r="AJ23" i="242"/>
  <c r="AH23" i="242"/>
  <c r="AB23" i="242"/>
  <c r="AQ23" i="247"/>
  <c r="AV23" i="247"/>
  <c r="AR23" i="247"/>
  <c r="AH23" i="253"/>
  <c r="AC23" i="253"/>
  <c r="AE23" i="253"/>
  <c r="AV21" i="237"/>
  <c r="AT21" i="237"/>
  <c r="AQ21" i="237"/>
  <c r="AP21" i="237"/>
  <c r="AX21" i="237"/>
  <c r="AU21" i="237"/>
  <c r="AV21" i="238"/>
  <c r="AI21" i="239"/>
  <c r="AJ21" i="239"/>
  <c r="AF21" i="239"/>
  <c r="AB21" i="239"/>
  <c r="AK21" i="239"/>
  <c r="AG21" i="240"/>
  <c r="AH21" i="240"/>
  <c r="AV21" i="241"/>
  <c r="AU21" i="241"/>
  <c r="AT21" i="241"/>
  <c r="AQ21" i="241"/>
  <c r="AP21" i="241"/>
  <c r="AX21" i="241"/>
  <c r="AR21" i="242"/>
  <c r="AV21" i="242"/>
  <c r="AX21" i="242"/>
  <c r="AI21" i="247"/>
  <c r="AW21" i="252"/>
  <c r="AW23" i="243"/>
  <c r="AJ23" i="245"/>
  <c r="AR23" i="246"/>
  <c r="AX23" i="246"/>
  <c r="AT23" i="254"/>
  <c r="AW22" i="237"/>
  <c r="AW22" i="239"/>
  <c r="AH22" i="241"/>
  <c r="AT22" i="245"/>
  <c r="AD22" i="249"/>
  <c r="AT22" i="250"/>
  <c r="AU22" i="253"/>
  <c r="AX22" i="253"/>
  <c r="AP22" i="254"/>
  <c r="AX22" i="254"/>
  <c r="AW21" i="246"/>
  <c r="AK25" i="240"/>
  <c r="AK25" i="252"/>
  <c r="AJ21" i="245"/>
  <c r="AC21" i="245"/>
  <c r="AK21" i="245"/>
  <c r="AU22" i="251"/>
  <c r="AR22" i="251"/>
  <c r="AX22" i="251"/>
  <c r="AQ22" i="251"/>
  <c r="AV21" i="252"/>
  <c r="AT21" i="252"/>
  <c r="AQ21" i="252"/>
  <c r="AP21" i="252"/>
  <c r="AX21" i="252"/>
  <c r="AU21" i="252"/>
  <c r="AG23" i="241"/>
  <c r="AD23" i="241"/>
  <c r="AI23" i="241"/>
  <c r="AB23" i="241"/>
  <c r="AH23" i="241"/>
  <c r="AA23" i="241"/>
  <c r="AK23" i="241"/>
  <c r="AF23" i="241"/>
  <c r="AJ23" i="246"/>
  <c r="AB23" i="246"/>
  <c r="AK23" i="246"/>
  <c r="AG23" i="248"/>
  <c r="AF23" i="248"/>
  <c r="AD23" i="248"/>
  <c r="AI23" i="248"/>
  <c r="AB23" i="248"/>
  <c r="AH23" i="248"/>
  <c r="AA23" i="248"/>
  <c r="AV23" i="254"/>
  <c r="AU23" i="254"/>
  <c r="AQ23" i="254"/>
  <c r="AW23" i="254"/>
  <c r="AP23" i="254"/>
  <c r="AS23" i="254"/>
  <c r="AG22" i="237"/>
  <c r="AA22" i="237"/>
  <c r="AK22" i="237"/>
  <c r="AE22" i="237"/>
  <c r="AJ22" i="237"/>
  <c r="AB22" i="237"/>
  <c r="AI22" i="237"/>
  <c r="AF22" i="237"/>
  <c r="AT22" i="242"/>
  <c r="AU22" i="242"/>
  <c r="AQ22" i="242"/>
  <c r="AX22" i="242"/>
  <c r="AG22" i="248"/>
  <c r="AF22" i="248"/>
  <c r="AE22" i="248"/>
  <c r="AJ22" i="248"/>
  <c r="AB22" i="248"/>
  <c r="AI22" i="248"/>
  <c r="AA22" i="248"/>
  <c r="AK22" i="248"/>
  <c r="AG23" i="238"/>
  <c r="AF23" i="238"/>
  <c r="AD23" i="238"/>
  <c r="AI23" i="238"/>
  <c r="AB23" i="238"/>
  <c r="AH23" i="238"/>
  <c r="AA23" i="238"/>
  <c r="AK23" i="238"/>
  <c r="AT23" i="242"/>
  <c r="AR23" i="242"/>
  <c r="AX23" i="242"/>
  <c r="AE23" i="249"/>
  <c r="AR21" i="244"/>
  <c r="AX21" i="244"/>
  <c r="AV21" i="244"/>
  <c r="AH22" i="250"/>
  <c r="AW22" i="241"/>
  <c r="AV22" i="250"/>
  <c r="AV22" i="254"/>
  <c r="AC23" i="237"/>
  <c r="AB23" i="237"/>
  <c r="AH23" i="237"/>
  <c r="AF23" i="237"/>
  <c r="AT23" i="241"/>
  <c r="AS23" i="241"/>
  <c r="AG23" i="245"/>
  <c r="AI23" i="245"/>
  <c r="AE23" i="245"/>
  <c r="AA23" i="245"/>
  <c r="AK23" i="245"/>
  <c r="AP23" i="248"/>
  <c r="AX23" i="248"/>
  <c r="AT23" i="248"/>
  <c r="AC23" i="252"/>
  <c r="AI23" i="252"/>
  <c r="AA23" i="252"/>
  <c r="AF23" i="254"/>
  <c r="AJ23" i="254"/>
  <c r="AB23" i="254"/>
  <c r="AG23" i="254"/>
  <c r="AA23" i="254"/>
  <c r="AE23" i="254"/>
  <c r="AV23" i="256"/>
  <c r="AS23" i="256"/>
  <c r="AV22" i="237"/>
  <c r="AT22" i="237"/>
  <c r="AP22" i="237"/>
  <c r="AX22" i="237"/>
  <c r="AT22" i="240"/>
  <c r="AQ22" i="240"/>
  <c r="AX22" i="240"/>
  <c r="AU22" i="240"/>
  <c r="AG22" i="241"/>
  <c r="AF22" i="241"/>
  <c r="AE22" i="241"/>
  <c r="AJ22" i="241"/>
  <c r="AB22" i="241"/>
  <c r="AI22" i="241"/>
  <c r="AA22" i="241"/>
  <c r="AK22" i="241"/>
  <c r="AT22" i="244"/>
  <c r="AU22" i="244"/>
  <c r="AQ22" i="244"/>
  <c r="AX22" i="244"/>
  <c r="AV21" i="248"/>
  <c r="AU21" i="248"/>
  <c r="AT21" i="248"/>
  <c r="AQ21" i="248"/>
  <c r="AP21" i="248"/>
  <c r="AX21" i="248"/>
  <c r="AR21" i="249"/>
  <c r="AV21" i="249"/>
  <c r="AV21" i="251"/>
  <c r="AS21" i="251"/>
  <c r="AR21" i="251"/>
  <c r="AX21" i="251"/>
  <c r="AV22" i="246"/>
  <c r="AP22" i="246"/>
  <c r="AX22" i="246"/>
  <c r="AT22" i="246"/>
  <c r="AS22" i="246"/>
  <c r="AQ22" i="247"/>
  <c r="AX22" i="247"/>
  <c r="AR22" i="247"/>
  <c r="AT23" i="238"/>
  <c r="AS23" i="238"/>
  <c r="AQ23" i="244"/>
  <c r="AV23" i="244"/>
  <c r="AP23" i="244"/>
  <c r="AU23" i="244"/>
  <c r="AT23" i="244"/>
  <c r="AD23" i="251"/>
  <c r="AI23" i="251"/>
  <c r="AA23" i="251"/>
  <c r="AV23" i="255"/>
  <c r="AQ23" i="255"/>
  <c r="AP23" i="255"/>
  <c r="AS23" i="255"/>
  <c r="AJ21" i="237"/>
  <c r="AV21" i="239"/>
  <c r="AQ21" i="239"/>
  <c r="AP21" i="239"/>
  <c r="AX21" i="239"/>
  <c r="AU21" i="239"/>
  <c r="AT21" i="239"/>
  <c r="AG21" i="242"/>
  <c r="AH21" i="242"/>
  <c r="AV21" i="243"/>
  <c r="AQ21" i="243"/>
  <c r="AP21" i="243"/>
  <c r="AX21" i="243"/>
  <c r="AU21" i="243"/>
  <c r="AT21" i="243"/>
  <c r="AG21" i="244"/>
  <c r="AH21" i="244"/>
  <c r="AW21" i="250"/>
  <c r="AD22" i="253"/>
  <c r="AK22" i="253"/>
  <c r="AG23" i="237"/>
  <c r="AJ23" i="241"/>
  <c r="AT23" i="250"/>
  <c r="AX23" i="250"/>
  <c r="AT23" i="256"/>
  <c r="AH22" i="243"/>
  <c r="AT22" i="248"/>
  <c r="AX22" i="248"/>
  <c r="AP22" i="250"/>
  <c r="AX22" i="250"/>
  <c r="AT22" i="252"/>
  <c r="AX22" i="252"/>
  <c r="AS22" i="254"/>
  <c r="AW21" i="254"/>
  <c r="AK25" i="254"/>
  <c r="AK25" i="245"/>
  <c r="AK25" i="239"/>
  <c r="AK25" i="242"/>
  <c r="AK25" i="249"/>
  <c r="AK25" i="246"/>
  <c r="AK25" i="247"/>
  <c r="AK25" i="251"/>
  <c r="AK25" i="241"/>
  <c r="AK25" i="250"/>
  <c r="AX23" i="253"/>
  <c r="AK23" i="244"/>
  <c r="AK23" i="249"/>
  <c r="AK23" i="247"/>
  <c r="AX23" i="240"/>
  <c r="AK23" i="239"/>
  <c r="AK23" i="242"/>
  <c r="AX23" i="247"/>
  <c r="AX23" i="251"/>
  <c r="AX23" i="237"/>
  <c r="AX23" i="243"/>
  <c r="AX23" i="239"/>
  <c r="AK23" i="240"/>
  <c r="AX22" i="241"/>
  <c r="AK21" i="240"/>
  <c r="AK21" i="244"/>
  <c r="AK21" i="256"/>
  <c r="AK21" i="241"/>
  <c r="AK22" i="238"/>
  <c r="AX22" i="243"/>
  <c r="AK22" i="249"/>
  <c r="AK21" i="249"/>
  <c r="AK21" i="252"/>
  <c r="AX21" i="249"/>
  <c r="AX21" i="255"/>
  <c r="AX21" i="238"/>
  <c r="AK22" i="242"/>
  <c r="AK21" i="251"/>
  <c r="AX21" i="253"/>
  <c r="AK22" i="247"/>
  <c r="AK21" i="253"/>
  <c r="AK21" i="242"/>
  <c r="AX22" i="256"/>
  <c r="AK21" i="237"/>
  <c r="AK22" i="240"/>
  <c r="AK21" i="247"/>
  <c r="AK22" i="251"/>
  <c r="AK21" i="254"/>
  <c r="AX22" i="245"/>
  <c r="AV11" i="253"/>
  <c r="AB13" i="252"/>
  <c r="AW4" i="240"/>
  <c r="AT4" i="248"/>
  <c r="AW4" i="248"/>
  <c r="AT4" i="249"/>
  <c r="AS4" i="243"/>
  <c r="AS4" i="240"/>
  <c r="AU4" i="241"/>
  <c r="AG4" i="246"/>
  <c r="AC7" i="256"/>
  <c r="AF9" i="246"/>
  <c r="AC4" i="252"/>
  <c r="AB9" i="256"/>
  <c r="AR12" i="256"/>
  <c r="AA31" i="256"/>
  <c r="AF11" i="256"/>
  <c r="AH31" i="256"/>
  <c r="AD12" i="256"/>
  <c r="AC12" i="256"/>
  <c r="AR30" i="255"/>
  <c r="AA9" i="255"/>
  <c r="AJ30" i="254"/>
  <c r="AB9" i="255"/>
  <c r="AT13" i="254"/>
  <c r="AH10" i="254"/>
  <c r="AJ8" i="254"/>
  <c r="AE13" i="253"/>
  <c r="AT30" i="254"/>
  <c r="AE11" i="254"/>
  <c r="AD11" i="254"/>
  <c r="AW11" i="256"/>
  <c r="AS11" i="256"/>
  <c r="AF12" i="256"/>
  <c r="AE9" i="256"/>
  <c r="AW31" i="253"/>
  <c r="AV10" i="254"/>
  <c r="AS10" i="254"/>
  <c r="AC8" i="252"/>
  <c r="AA12" i="254"/>
  <c r="AB12" i="253"/>
  <c r="AP13" i="251"/>
  <c r="AA10" i="252"/>
  <c r="AB30" i="251"/>
  <c r="AC12" i="251"/>
  <c r="AA13" i="250"/>
  <c r="AE30" i="249"/>
  <c r="AB10" i="254"/>
  <c r="AP13" i="253"/>
  <c r="AD13" i="251"/>
  <c r="AI13" i="251"/>
  <c r="AP12" i="250"/>
  <c r="AS11" i="250"/>
  <c r="AQ11" i="250"/>
  <c r="AW31" i="248"/>
  <c r="AC11" i="248"/>
  <c r="AB31" i="248"/>
  <c r="AD30" i="247"/>
  <c r="AD13" i="250"/>
  <c r="AR11" i="250"/>
  <c r="AT10" i="248"/>
  <c r="AC30" i="247"/>
  <c r="AI10" i="250"/>
  <c r="AV31" i="249"/>
  <c r="AJ13" i="249"/>
  <c r="AA11" i="247"/>
  <c r="AQ9" i="247"/>
  <c r="AE12" i="246"/>
  <c r="AH30" i="247"/>
  <c r="AP12" i="246"/>
  <c r="AE9" i="247"/>
  <c r="AG9" i="247"/>
  <c r="AS10" i="249"/>
  <c r="AW13" i="246"/>
  <c r="AI10" i="253"/>
  <c r="AJ30" i="247"/>
  <c r="AW10" i="248"/>
  <c r="AV10" i="248"/>
  <c r="AQ10" i="237"/>
  <c r="AV13" i="243"/>
  <c r="AV9" i="243"/>
  <c r="AV7" i="243"/>
  <c r="AG10" i="245"/>
  <c r="AR12" i="245"/>
  <c r="O30" i="242"/>
  <c r="P30" i="242"/>
  <c r="AD4" i="240"/>
  <c r="AH4" i="244"/>
  <c r="AA4" i="250"/>
  <c r="AF4" i="244"/>
  <c r="AJ4" i="250"/>
  <c r="AE4" i="250"/>
  <c r="AF4" i="254"/>
  <c r="AF4" i="240"/>
  <c r="AH4" i="254"/>
  <c r="AE4" i="243"/>
  <c r="AB4" i="252"/>
  <c r="AP4" i="247"/>
  <c r="AP4" i="255"/>
  <c r="AR4" i="247"/>
  <c r="AV4" i="242"/>
  <c r="AR4" i="250"/>
  <c r="AP4" i="256"/>
  <c r="AS4" i="249"/>
  <c r="AQ4" i="239"/>
  <c r="AQ4" i="242"/>
  <c r="AD4" i="241"/>
  <c r="AU4" i="253"/>
  <c r="AS4" i="238"/>
  <c r="AU13" i="250"/>
  <c r="AH4" i="251"/>
  <c r="AK16" i="245"/>
  <c r="AK16" i="254"/>
  <c r="AC19" i="241"/>
  <c r="AC19" i="243"/>
  <c r="AJ19" i="241"/>
  <c r="AF19" i="243"/>
  <c r="AP19" i="237"/>
  <c r="AD19" i="246"/>
  <c r="AH19" i="247"/>
  <c r="AW19" i="245"/>
  <c r="AQ19" i="245"/>
  <c r="AT20" i="247"/>
  <c r="AU20" i="247"/>
  <c r="AB20" i="252"/>
  <c r="AH19" i="254"/>
  <c r="AR20" i="256"/>
  <c r="AA19" i="256"/>
  <c r="AS20" i="239"/>
  <c r="AH19" i="241"/>
  <c r="AG19" i="244"/>
  <c r="AH19" i="244"/>
  <c r="AH20" i="245"/>
  <c r="AI20" i="245"/>
  <c r="AV20" i="248"/>
  <c r="AF20" i="248"/>
  <c r="AA20" i="249"/>
  <c r="AD19" i="250"/>
  <c r="AD19" i="251"/>
  <c r="AR19" i="252"/>
  <c r="AU20" i="253"/>
  <c r="AA19" i="254"/>
  <c r="AF19" i="255"/>
  <c r="AD20" i="252"/>
  <c r="AQ19" i="252"/>
  <c r="AQ20" i="255"/>
  <c r="AT20" i="256"/>
  <c r="AJ20" i="253"/>
  <c r="AC19" i="256"/>
  <c r="AB19" i="254"/>
  <c r="AI19" i="241"/>
  <c r="AD19" i="248"/>
  <c r="AJ19" i="248"/>
  <c r="AR14" i="239"/>
  <c r="AQ14" i="239"/>
  <c r="AG20" i="240"/>
  <c r="AF20" i="240"/>
  <c r="AE20" i="240"/>
  <c r="AJ20" i="240"/>
  <c r="AB20" i="240"/>
  <c r="AI20" i="240"/>
  <c r="AA20" i="240"/>
  <c r="AH20" i="241"/>
  <c r="AG20" i="241"/>
  <c r="AC20" i="243"/>
  <c r="AD20" i="243"/>
  <c r="AG20" i="244"/>
  <c r="AE20" i="244"/>
  <c r="AJ20" i="244"/>
  <c r="AB20" i="244"/>
  <c r="AI20" i="244"/>
  <c r="AA20" i="244"/>
  <c r="AF20" i="244"/>
  <c r="AU20" i="245"/>
  <c r="AQ20" i="245"/>
  <c r="AG20" i="247"/>
  <c r="AI20" i="247"/>
  <c r="AB20" i="247"/>
  <c r="AH20" i="247"/>
  <c r="AA20" i="247"/>
  <c r="AF20" i="247"/>
  <c r="AD20" i="247"/>
  <c r="AB20" i="250"/>
  <c r="AH20" i="250"/>
  <c r="AG20" i="250"/>
  <c r="AC20" i="250"/>
  <c r="AG20" i="251"/>
  <c r="AD20" i="251"/>
  <c r="AI20" i="251"/>
  <c r="AB20" i="251"/>
  <c r="AH20" i="251"/>
  <c r="AA20" i="251"/>
  <c r="AF20" i="251"/>
  <c r="AV20" i="252"/>
  <c r="AU20" i="252"/>
  <c r="AT20" i="252"/>
  <c r="AP20" i="252"/>
  <c r="AQ20" i="254"/>
  <c r="AV20" i="254"/>
  <c r="AP20" i="254"/>
  <c r="AU20" i="254"/>
  <c r="AT20" i="254"/>
  <c r="AG17" i="237"/>
  <c r="AI17" i="237"/>
  <c r="AA17" i="237"/>
  <c r="AF17" i="237"/>
  <c r="AE17" i="237"/>
  <c r="AJ17" i="237"/>
  <c r="AB17" i="237"/>
  <c r="AV17" i="239"/>
  <c r="AT17" i="239"/>
  <c r="AG17" i="242"/>
  <c r="AH17" i="242"/>
  <c r="AC17" i="242"/>
  <c r="AV17" i="243"/>
  <c r="AR17" i="243"/>
  <c r="AP17" i="243"/>
  <c r="AW17" i="243"/>
  <c r="AH17" i="252"/>
  <c r="AF17" i="252"/>
  <c r="AB17" i="252"/>
  <c r="AJ17" i="252"/>
  <c r="AV17" i="256"/>
  <c r="AP17" i="256"/>
  <c r="AU17" i="256"/>
  <c r="AQ17" i="256"/>
  <c r="AT17" i="256"/>
  <c r="AE15" i="239"/>
  <c r="AC15" i="239"/>
  <c r="AJ15" i="239"/>
  <c r="AR15" i="240"/>
  <c r="AS15" i="240"/>
  <c r="AW15" i="241"/>
  <c r="AU15" i="241"/>
  <c r="AP15" i="241"/>
  <c r="AQ15" i="241"/>
  <c r="AI15" i="244"/>
  <c r="AD15" i="244"/>
  <c r="AC15" i="244"/>
  <c r="AI15" i="245"/>
  <c r="AC15" i="245"/>
  <c r="AB15" i="245"/>
  <c r="AC14" i="243"/>
  <c r="AD14" i="243"/>
  <c r="AJ14" i="243"/>
  <c r="AU15" i="248"/>
  <c r="AT15" i="248"/>
  <c r="AQ15" i="248"/>
  <c r="AG15" i="253"/>
  <c r="AH15" i="253"/>
  <c r="AC15" i="253"/>
  <c r="AT19" i="251"/>
  <c r="AJ14" i="242"/>
  <c r="AE15" i="242"/>
  <c r="AG14" i="244"/>
  <c r="AI14" i="244"/>
  <c r="AF15" i="254"/>
  <c r="AB15" i="254"/>
  <c r="AG15" i="254"/>
  <c r="AV19" i="238"/>
  <c r="AQ19" i="238"/>
  <c r="AP19" i="238"/>
  <c r="AU19" i="238"/>
  <c r="AT19" i="238"/>
  <c r="AV19" i="239"/>
  <c r="AX19" i="239"/>
  <c r="AB19" i="242"/>
  <c r="AJ19" i="242"/>
  <c r="AG19" i="242"/>
  <c r="AC19" i="242"/>
  <c r="AK19" i="242"/>
  <c r="AS19" i="243"/>
  <c r="AR19" i="243"/>
  <c r="AA19" i="246"/>
  <c r="AH19" i="246"/>
  <c r="AC19" i="246"/>
  <c r="AV19" i="249"/>
  <c r="AS19" i="249"/>
  <c r="AQ19" i="249"/>
  <c r="AT19" i="249"/>
  <c r="AG19" i="255"/>
  <c r="AJ16" i="239"/>
  <c r="AC16" i="239"/>
  <c r="AV16" i="241"/>
  <c r="AU16" i="241"/>
  <c r="AS16" i="241"/>
  <c r="AQ16" i="241"/>
  <c r="AW16" i="241"/>
  <c r="AP16" i="241"/>
  <c r="AW16" i="244"/>
  <c r="AV16" i="244"/>
  <c r="AR16" i="244"/>
  <c r="AQ16" i="244"/>
  <c r="AT16" i="245"/>
  <c r="AW16" i="246"/>
  <c r="AU16" i="246"/>
  <c r="AQ16" i="246"/>
  <c r="AP16" i="246"/>
  <c r="AU16" i="249"/>
  <c r="AX16" i="249"/>
  <c r="AS16" i="249"/>
  <c r="AU16" i="253"/>
  <c r="AS16" i="253"/>
  <c r="AS14" i="238"/>
  <c r="AR14" i="238"/>
  <c r="AS15" i="245"/>
  <c r="AT14" i="248"/>
  <c r="AR14" i="248"/>
  <c r="AC15" i="251"/>
  <c r="AA15" i="251"/>
  <c r="AH15" i="251"/>
  <c r="AG15" i="251"/>
  <c r="AS20" i="244"/>
  <c r="AD20" i="246"/>
  <c r="AJ20" i="251"/>
  <c r="AH20" i="253"/>
  <c r="AT17" i="237"/>
  <c r="AH17" i="239"/>
  <c r="AI17" i="251"/>
  <c r="AI17" i="253"/>
  <c r="AW17" i="256"/>
  <c r="AT15" i="241"/>
  <c r="AS15" i="250"/>
  <c r="AV15" i="250"/>
  <c r="AT19" i="237"/>
  <c r="AG19" i="243"/>
  <c r="AB19" i="246"/>
  <c r="AI19" i="247"/>
  <c r="AS20" i="249"/>
  <c r="AG19" i="241"/>
  <c r="AS19" i="245"/>
  <c r="AU19" i="245"/>
  <c r="AR20" i="247"/>
  <c r="AS19" i="252"/>
  <c r="AC19" i="254"/>
  <c r="AW20" i="239"/>
  <c r="AB19" i="244"/>
  <c r="AA19" i="244"/>
  <c r="AC20" i="245"/>
  <c r="AB20" i="245"/>
  <c r="AE19" i="246"/>
  <c r="AA20" i="248"/>
  <c r="AH19" i="248"/>
  <c r="AB19" i="250"/>
  <c r="AH19" i="251"/>
  <c r="AF20" i="253"/>
  <c r="AT20" i="255"/>
  <c r="AB19" i="255"/>
  <c r="AA20" i="252"/>
  <c r="AU20" i="255"/>
  <c r="AF19" i="254"/>
  <c r="AE19" i="248"/>
  <c r="AV15" i="237"/>
  <c r="AS15" i="237"/>
  <c r="AT15" i="237"/>
  <c r="AJ14" i="249"/>
  <c r="AJ15" i="252"/>
  <c r="AF15" i="252"/>
  <c r="AB15" i="252"/>
  <c r="AA15" i="252"/>
  <c r="AK15" i="252"/>
  <c r="AG15" i="252"/>
  <c r="AF14" i="253"/>
  <c r="AV20" i="238"/>
  <c r="AS20" i="238"/>
  <c r="AP20" i="238"/>
  <c r="AT20" i="238"/>
  <c r="AC20" i="239"/>
  <c r="AD20" i="239"/>
  <c r="AR20" i="246"/>
  <c r="AQ20" i="246"/>
  <c r="AJ20" i="255"/>
  <c r="AC20" i="255"/>
  <c r="AP17" i="237"/>
  <c r="AS17" i="237"/>
  <c r="AB17" i="240"/>
  <c r="AH17" i="240"/>
  <c r="AG17" i="240"/>
  <c r="AC17" i="240"/>
  <c r="AG17" i="241"/>
  <c r="AD17" i="241"/>
  <c r="AI17" i="241"/>
  <c r="AB17" i="241"/>
  <c r="AH17" i="241"/>
  <c r="AA17" i="241"/>
  <c r="AF17" i="241"/>
  <c r="AU17" i="242"/>
  <c r="AT17" i="242"/>
  <c r="AP17" i="242"/>
  <c r="AQ17" i="244"/>
  <c r="AV17" i="244"/>
  <c r="AP17" i="244"/>
  <c r="AU17" i="244"/>
  <c r="AT17" i="244"/>
  <c r="AV17" i="245"/>
  <c r="AW17" i="245"/>
  <c r="AR17" i="245"/>
  <c r="AB17" i="247"/>
  <c r="AH17" i="247"/>
  <c r="AG17" i="247"/>
  <c r="AC17" i="247"/>
  <c r="AF17" i="248"/>
  <c r="AB17" i="248"/>
  <c r="AH17" i="248"/>
  <c r="AV17" i="252"/>
  <c r="AP17" i="252"/>
  <c r="AU17" i="252"/>
  <c r="AT17" i="252"/>
  <c r="AQ17" i="252"/>
  <c r="AH17" i="256"/>
  <c r="AB17" i="256"/>
  <c r="AJ17" i="256"/>
  <c r="AF17" i="256"/>
  <c r="AU15" i="239"/>
  <c r="AP15" i="239"/>
  <c r="AT15" i="239"/>
  <c r="AC15" i="242"/>
  <c r="AA15" i="242"/>
  <c r="AG15" i="242"/>
  <c r="AH15" i="242"/>
  <c r="AW15" i="244"/>
  <c r="AV15" i="244"/>
  <c r="AC15" i="246"/>
  <c r="AJ15" i="246"/>
  <c r="AB15" i="246"/>
  <c r="AG15" i="246"/>
  <c r="AK15" i="246"/>
  <c r="AI15" i="246"/>
  <c r="AT14" i="253"/>
  <c r="AW14" i="253"/>
  <c r="AV14" i="253"/>
  <c r="AR14" i="253"/>
  <c r="AP14" i="253"/>
  <c r="AX14" i="253"/>
  <c r="AH16" i="251"/>
  <c r="AT14" i="254"/>
  <c r="AP14" i="254"/>
  <c r="AV14" i="254"/>
  <c r="AU14" i="254"/>
  <c r="AQ14" i="254"/>
  <c r="AV14" i="255"/>
  <c r="AR14" i="255"/>
  <c r="AW14" i="255"/>
  <c r="AS19" i="237"/>
  <c r="AR19" i="237"/>
  <c r="AJ19" i="238"/>
  <c r="AG19" i="238"/>
  <c r="AC19" i="238"/>
  <c r="AB19" i="238"/>
  <c r="AI19" i="239"/>
  <c r="AD19" i="239"/>
  <c r="AA19" i="239"/>
  <c r="AV19" i="240"/>
  <c r="AU19" i="240"/>
  <c r="AT19" i="240"/>
  <c r="AQ19" i="240"/>
  <c r="AP19" i="240"/>
  <c r="AR19" i="241"/>
  <c r="AH19" i="243"/>
  <c r="AD19" i="243"/>
  <c r="AA19" i="243"/>
  <c r="AF19" i="244"/>
  <c r="AC19" i="244"/>
  <c r="AD19" i="245"/>
  <c r="AE19" i="245"/>
  <c r="AS19" i="246"/>
  <c r="AR19" i="246"/>
  <c r="AE19" i="247"/>
  <c r="AJ19" i="247"/>
  <c r="AB19" i="247"/>
  <c r="AG19" i="247"/>
  <c r="AA19" i="247"/>
  <c r="AF19" i="247"/>
  <c r="AG19" i="248"/>
  <c r="AG19" i="250"/>
  <c r="AC19" i="250"/>
  <c r="AA19" i="250"/>
  <c r="AH19" i="250"/>
  <c r="AF19" i="251"/>
  <c r="AE19" i="251"/>
  <c r="AJ19" i="251"/>
  <c r="AB19" i="251"/>
  <c r="AA19" i="251"/>
  <c r="AK19" i="251"/>
  <c r="AG19" i="251"/>
  <c r="AH19" i="252"/>
  <c r="AC19" i="252"/>
  <c r="AK19" i="252"/>
  <c r="AB19" i="253"/>
  <c r="AG19" i="253"/>
  <c r="AI19" i="256"/>
  <c r="AJ19" i="256"/>
  <c r="AF19" i="256"/>
  <c r="AB19" i="256"/>
  <c r="AU14" i="237"/>
  <c r="AT14" i="237"/>
  <c r="AV14" i="237"/>
  <c r="AP14" i="237"/>
  <c r="AQ14" i="237"/>
  <c r="AR14" i="244"/>
  <c r="AP14" i="244"/>
  <c r="AX14" i="244"/>
  <c r="AV14" i="244"/>
  <c r="AW14" i="244"/>
  <c r="AU14" i="245"/>
  <c r="AT14" i="245"/>
  <c r="AV14" i="245"/>
  <c r="AP14" i="245"/>
  <c r="AQ14" i="245"/>
  <c r="AR14" i="247"/>
  <c r="AS14" i="247"/>
  <c r="AF14" i="248"/>
  <c r="AC14" i="248"/>
  <c r="AR14" i="251"/>
  <c r="AH20" i="238"/>
  <c r="AH20" i="242"/>
  <c r="AH20" i="244"/>
  <c r="AJ20" i="247"/>
  <c r="AF20" i="250"/>
  <c r="AT20" i="253"/>
  <c r="AH20" i="256"/>
  <c r="AP17" i="239"/>
  <c r="AX17" i="239"/>
  <c r="AH17" i="245"/>
  <c r="AF17" i="247"/>
  <c r="AK17" i="247"/>
  <c r="AH17" i="249"/>
  <c r="AW17" i="252"/>
  <c r="AW17" i="254"/>
  <c r="AU15" i="250"/>
  <c r="AS15" i="254"/>
  <c r="AQ19" i="237"/>
  <c r="AF19" i="246"/>
  <c r="AI19" i="248"/>
  <c r="AP19" i="252"/>
  <c r="AI19" i="243"/>
  <c r="AJ19" i="244"/>
  <c r="AA20" i="245"/>
  <c r="AA19" i="248"/>
  <c r="AF19" i="250"/>
  <c r="AE19" i="254"/>
  <c r="AE19" i="255"/>
  <c r="AH19" i="255"/>
  <c r="AI19" i="254"/>
  <c r="AR20" i="237"/>
  <c r="AQ20" i="237"/>
  <c r="AX20" i="237"/>
  <c r="AV20" i="237"/>
  <c r="AG20" i="238"/>
  <c r="AJ20" i="238"/>
  <c r="AB20" i="238"/>
  <c r="AI20" i="238"/>
  <c r="AA20" i="238"/>
  <c r="AF20" i="238"/>
  <c r="AE20" i="238"/>
  <c r="AR20" i="241"/>
  <c r="AQ20" i="241"/>
  <c r="AV20" i="241"/>
  <c r="AG20" i="242"/>
  <c r="AA20" i="242"/>
  <c r="AK20" i="242"/>
  <c r="AE20" i="242"/>
  <c r="AJ20" i="242"/>
  <c r="AB20" i="242"/>
  <c r="AI20" i="242"/>
  <c r="AF20" i="242"/>
  <c r="AR20" i="248"/>
  <c r="AP20" i="248"/>
  <c r="AU20" i="248"/>
  <c r="AG20" i="249"/>
  <c r="AK20" i="249"/>
  <c r="AE20" i="249"/>
  <c r="AD20" i="249"/>
  <c r="AJ20" i="249"/>
  <c r="AI20" i="249"/>
  <c r="AB20" i="249"/>
  <c r="AG20" i="253"/>
  <c r="AI20" i="253"/>
  <c r="AD20" i="253"/>
  <c r="AG20" i="256"/>
  <c r="AE20" i="256"/>
  <c r="AJ20" i="256"/>
  <c r="AB20" i="256"/>
  <c r="AI20" i="256"/>
  <c r="AA20" i="256"/>
  <c r="AF20" i="256"/>
  <c r="AH17" i="250"/>
  <c r="AF17" i="250"/>
  <c r="AB17" i="250"/>
  <c r="AJ17" i="250"/>
  <c r="AK17" i="250"/>
  <c r="AH17" i="254"/>
  <c r="AF17" i="254"/>
  <c r="AB17" i="254"/>
  <c r="AJ17" i="254"/>
  <c r="AK17" i="254"/>
  <c r="AG15" i="241"/>
  <c r="AE15" i="241"/>
  <c r="AA15" i="241"/>
  <c r="AF15" i="241"/>
  <c r="AJ15" i="241"/>
  <c r="AH14" i="250"/>
  <c r="AG14" i="250"/>
  <c r="AC14" i="250"/>
  <c r="AB14" i="250"/>
  <c r="AU14" i="252"/>
  <c r="AT14" i="252"/>
  <c r="AQ14" i="252"/>
  <c r="AV14" i="252"/>
  <c r="AP14" i="252"/>
  <c r="AG14" i="253"/>
  <c r="AK14" i="253"/>
  <c r="AI14" i="253"/>
  <c r="AD14" i="253"/>
  <c r="AH14" i="254"/>
  <c r="AD14" i="254"/>
  <c r="AK14" i="254"/>
  <c r="AV14" i="256"/>
  <c r="AR14" i="256"/>
  <c r="AQ14" i="256"/>
  <c r="AG15" i="243"/>
  <c r="AA15" i="243"/>
  <c r="AF15" i="243"/>
  <c r="AJ15" i="243"/>
  <c r="AB15" i="243"/>
  <c r="AE15" i="243"/>
  <c r="AG15" i="250"/>
  <c r="AA15" i="250"/>
  <c r="AF15" i="250"/>
  <c r="AE15" i="250"/>
  <c r="AJ15" i="250"/>
  <c r="AB15" i="250"/>
  <c r="AG14" i="251"/>
  <c r="AB14" i="251"/>
  <c r="AI14" i="251"/>
  <c r="AH14" i="251"/>
  <c r="AD14" i="251"/>
  <c r="AK14" i="251"/>
  <c r="AG19" i="240"/>
  <c r="AF19" i="240"/>
  <c r="AE19" i="241"/>
  <c r="AV19" i="242"/>
  <c r="AT19" i="242"/>
  <c r="AQ19" i="242"/>
  <c r="AP19" i="242"/>
  <c r="AU19" i="242"/>
  <c r="AV19" i="244"/>
  <c r="AT19" i="244"/>
  <c r="AQ19" i="244"/>
  <c r="AP19" i="244"/>
  <c r="AU19" i="244"/>
  <c r="AV19" i="245"/>
  <c r="AR19" i="245"/>
  <c r="AV19" i="247"/>
  <c r="AS19" i="247"/>
  <c r="AQ19" i="247"/>
  <c r="AW19" i="247"/>
  <c r="AP19" i="247"/>
  <c r="AU19" i="247"/>
  <c r="AG19" i="249"/>
  <c r="AA19" i="249"/>
  <c r="AK19" i="249"/>
  <c r="AF19" i="249"/>
  <c r="AE19" i="249"/>
  <c r="AV19" i="251"/>
  <c r="AU19" i="251"/>
  <c r="AS19" i="251"/>
  <c r="AQ19" i="251"/>
  <c r="AW19" i="251"/>
  <c r="AP19" i="251"/>
  <c r="AW19" i="252"/>
  <c r="AU19" i="252"/>
  <c r="AV19" i="253"/>
  <c r="AX19" i="253"/>
  <c r="AS19" i="253"/>
  <c r="AW19" i="254"/>
  <c r="AV19" i="254"/>
  <c r="AR19" i="254"/>
  <c r="AQ19" i="254"/>
  <c r="AU19" i="255"/>
  <c r="AV19" i="256"/>
  <c r="AT19" i="256"/>
  <c r="AQ19" i="256"/>
  <c r="AP19" i="256"/>
  <c r="AU19" i="256"/>
  <c r="AG16" i="237"/>
  <c r="AK16" i="237"/>
  <c r="AB16" i="237"/>
  <c r="AJ16" i="237"/>
  <c r="AR16" i="238"/>
  <c r="AS16" i="238"/>
  <c r="AW16" i="240"/>
  <c r="AF16" i="243"/>
  <c r="AB16" i="243"/>
  <c r="AG16" i="243"/>
  <c r="AE16" i="246"/>
  <c r="AA16" i="246"/>
  <c r="AJ16" i="246"/>
  <c r="AF16" i="246"/>
  <c r="AW16" i="247"/>
  <c r="AS16" i="247"/>
  <c r="AX16" i="247"/>
  <c r="AG16" i="251"/>
  <c r="AI16" i="251"/>
  <c r="AA16" i="251"/>
  <c r="AF16" i="251"/>
  <c r="AE16" i="251"/>
  <c r="AJ16" i="251"/>
  <c r="AB16" i="251"/>
  <c r="AI16" i="252"/>
  <c r="AU16" i="255"/>
  <c r="AS16" i="255"/>
  <c r="AD14" i="237"/>
  <c r="AF14" i="237"/>
  <c r="AT14" i="240"/>
  <c r="AX14" i="240"/>
  <c r="AG14" i="242"/>
  <c r="AF14" i="242"/>
  <c r="AD14" i="242"/>
  <c r="AH14" i="242"/>
  <c r="AA14" i="242"/>
  <c r="AI14" i="242"/>
  <c r="AB14" i="242"/>
  <c r="AV14" i="243"/>
  <c r="AU14" i="243"/>
  <c r="AP14" i="243"/>
  <c r="AT14" i="243"/>
  <c r="AG15" i="240"/>
  <c r="AV14" i="250"/>
  <c r="AR14" i="250"/>
  <c r="AX14" i="250"/>
  <c r="AH14" i="255"/>
  <c r="AW20" i="238"/>
  <c r="AH20" i="239"/>
  <c r="AH20" i="240"/>
  <c r="AK20" i="240"/>
  <c r="AW20" i="242"/>
  <c r="AH20" i="243"/>
  <c r="AV20" i="247"/>
  <c r="AV20" i="249"/>
  <c r="AJ17" i="241"/>
  <c r="AF17" i="243"/>
  <c r="AI17" i="246"/>
  <c r="AV17" i="248"/>
  <c r="AW17" i="250"/>
  <c r="AT15" i="246"/>
  <c r="AX15" i="246"/>
  <c r="AQ15" i="238"/>
  <c r="AP15" i="250"/>
  <c r="AV15" i="254"/>
  <c r="AK20" i="239"/>
  <c r="AK20" i="243"/>
  <c r="AX20" i="254"/>
  <c r="AV15" i="243"/>
  <c r="AW15" i="243"/>
  <c r="AP15" i="243"/>
  <c r="AU15" i="243"/>
  <c r="AQ15" i="243"/>
  <c r="AS15" i="243"/>
  <c r="AV20" i="242"/>
  <c r="AT20" i="242"/>
  <c r="AS20" i="242"/>
  <c r="AP20" i="242"/>
  <c r="AG20" i="245"/>
  <c r="AD20" i="245"/>
  <c r="AS20" i="247"/>
  <c r="AP20" i="247"/>
  <c r="AJ20" i="248"/>
  <c r="AB20" i="248"/>
  <c r="AH20" i="248"/>
  <c r="AG20" i="248"/>
  <c r="AC20" i="248"/>
  <c r="AW20" i="249"/>
  <c r="AT20" i="249"/>
  <c r="AR20" i="249"/>
  <c r="AP20" i="249"/>
  <c r="AH20" i="252"/>
  <c r="AC20" i="252"/>
  <c r="AW20" i="253"/>
  <c r="AV20" i="253"/>
  <c r="AR20" i="253"/>
  <c r="AP20" i="253"/>
  <c r="AW20" i="255"/>
  <c r="AR20" i="255"/>
  <c r="AV20" i="256"/>
  <c r="AW20" i="256"/>
  <c r="AS20" i="256"/>
  <c r="AQ17" i="238"/>
  <c r="AX17" i="238"/>
  <c r="AV17" i="238"/>
  <c r="AR17" i="238"/>
  <c r="AG17" i="239"/>
  <c r="AF17" i="239"/>
  <c r="AE17" i="239"/>
  <c r="AJ17" i="239"/>
  <c r="AB17" i="239"/>
  <c r="AI17" i="239"/>
  <c r="AA17" i="239"/>
  <c r="AG17" i="243"/>
  <c r="AI17" i="243"/>
  <c r="AD17" i="243"/>
  <c r="AH17" i="246"/>
  <c r="AF17" i="246"/>
  <c r="AB17" i="246"/>
  <c r="AA17" i="246"/>
  <c r="AK17" i="246"/>
  <c r="AV17" i="250"/>
  <c r="AP17" i="250"/>
  <c r="AU17" i="250"/>
  <c r="AT17" i="250"/>
  <c r="AQ17" i="250"/>
  <c r="AT17" i="251"/>
  <c r="AX17" i="251"/>
  <c r="AR17" i="251"/>
  <c r="AV17" i="254"/>
  <c r="AP17" i="254"/>
  <c r="AU17" i="254"/>
  <c r="AT17" i="254"/>
  <c r="AQ17" i="254"/>
  <c r="AX17" i="254"/>
  <c r="AV15" i="245"/>
  <c r="AT15" i="245"/>
  <c r="AX15" i="245"/>
  <c r="AG14" i="249"/>
  <c r="AF14" i="249"/>
  <c r="AD14" i="249"/>
  <c r="AI14" i="249"/>
  <c r="AB14" i="249"/>
  <c r="AH14" i="249"/>
  <c r="AA14" i="249"/>
  <c r="AG14" i="252"/>
  <c r="AH14" i="252"/>
  <c r="AC14" i="252"/>
  <c r="AF14" i="238"/>
  <c r="AV15" i="252"/>
  <c r="AQ15" i="252"/>
  <c r="AW15" i="252"/>
  <c r="AT15" i="252"/>
  <c r="AS15" i="252"/>
  <c r="AU15" i="255"/>
  <c r="AW15" i="255"/>
  <c r="AQ15" i="255"/>
  <c r="AX15" i="255"/>
  <c r="AV15" i="255"/>
  <c r="AS15" i="255"/>
  <c r="AR15" i="255"/>
  <c r="AV16" i="237"/>
  <c r="AP16" i="237"/>
  <c r="AU16" i="237"/>
  <c r="AT16" i="237"/>
  <c r="AQ16" i="237"/>
  <c r="AV16" i="239"/>
  <c r="AU16" i="239"/>
  <c r="AT16" i="239"/>
  <c r="AQ16" i="239"/>
  <c r="AP16" i="239"/>
  <c r="AG16" i="240"/>
  <c r="AC16" i="240"/>
  <c r="AA16" i="240"/>
  <c r="AH16" i="240"/>
  <c r="AF16" i="241"/>
  <c r="AE16" i="241"/>
  <c r="AJ16" i="241"/>
  <c r="AB16" i="241"/>
  <c r="AG16" i="241"/>
  <c r="AA16" i="241"/>
  <c r="AG16" i="242"/>
  <c r="AH16" i="242"/>
  <c r="AC16" i="242"/>
  <c r="AV16" i="243"/>
  <c r="AS16" i="243"/>
  <c r="AT16" i="243"/>
  <c r="AH16" i="247"/>
  <c r="AG16" i="247"/>
  <c r="AC16" i="247"/>
  <c r="AA16" i="247"/>
  <c r="AK16" i="247"/>
  <c r="AW16" i="248"/>
  <c r="AV16" i="248"/>
  <c r="AU16" i="248"/>
  <c r="AQ16" i="248"/>
  <c r="AG16" i="249"/>
  <c r="AI16" i="249"/>
  <c r="AA16" i="249"/>
  <c r="AF16" i="249"/>
  <c r="AE16" i="249"/>
  <c r="AJ16" i="249"/>
  <c r="AB16" i="249"/>
  <c r="AW16" i="250"/>
  <c r="AU16" i="250"/>
  <c r="AQ16" i="250"/>
  <c r="AU16" i="251"/>
  <c r="AW16" i="252"/>
  <c r="AU16" i="252"/>
  <c r="AQ16" i="252"/>
  <c r="AG16" i="253"/>
  <c r="AI16" i="253"/>
  <c r="AA16" i="253"/>
  <c r="AF16" i="253"/>
  <c r="AE16" i="253"/>
  <c r="AJ16" i="253"/>
  <c r="AB16" i="253"/>
  <c r="AW16" i="254"/>
  <c r="AU16" i="254"/>
  <c r="AQ16" i="254"/>
  <c r="AX16" i="254"/>
  <c r="AG16" i="255"/>
  <c r="AI16" i="255"/>
  <c r="AA16" i="255"/>
  <c r="AF16" i="255"/>
  <c r="AJ16" i="255"/>
  <c r="AB16" i="255"/>
  <c r="AE16" i="255"/>
  <c r="AW16" i="256"/>
  <c r="AQ16" i="256"/>
  <c r="AU16" i="256"/>
  <c r="AH14" i="239"/>
  <c r="AF14" i="239"/>
  <c r="AB14" i="239"/>
  <c r="AG14" i="239"/>
  <c r="AH14" i="240"/>
  <c r="AF14" i="240"/>
  <c r="AA14" i="240"/>
  <c r="AB14" i="240"/>
  <c r="AH14" i="241"/>
  <c r="AG14" i="241"/>
  <c r="AB14" i="241"/>
  <c r="AC14" i="241"/>
  <c r="AW14" i="242"/>
  <c r="AP14" i="242"/>
  <c r="AV14" i="242"/>
  <c r="AQ14" i="246"/>
  <c r="AP14" i="246"/>
  <c r="AX14" i="246"/>
  <c r="AU14" i="246"/>
  <c r="AV14" i="246"/>
  <c r="AJ14" i="247"/>
  <c r="AB14" i="247"/>
  <c r="AK14" i="247"/>
  <c r="AE14" i="247"/>
  <c r="AJ15" i="248"/>
  <c r="AK15" i="248"/>
  <c r="AW20" i="240"/>
  <c r="AX20" i="240"/>
  <c r="AV20" i="251"/>
  <c r="AP20" i="256"/>
  <c r="AX20" i="256"/>
  <c r="AH17" i="237"/>
  <c r="AK17" i="237"/>
  <c r="AC17" i="238"/>
  <c r="AK17" i="238"/>
  <c r="AF17" i="240"/>
  <c r="AK17" i="240"/>
  <c r="AV17" i="241"/>
  <c r="AX17" i="241"/>
  <c r="AT17" i="243"/>
  <c r="AX17" i="243"/>
  <c r="AD17" i="255"/>
  <c r="AK17" i="255"/>
  <c r="AE15" i="238"/>
  <c r="AT15" i="243"/>
  <c r="AS15" i="248"/>
  <c r="AX15" i="248"/>
  <c r="AQ15" i="250"/>
  <c r="AW15" i="250"/>
  <c r="AG14" i="248"/>
  <c r="AK19" i="237"/>
  <c r="AK19" i="248"/>
  <c r="AK20" i="237"/>
  <c r="AX19" i="241"/>
  <c r="AK20" i="246"/>
  <c r="AK19" i="246"/>
  <c r="AK19" i="240"/>
  <c r="AK20" i="253"/>
  <c r="AK19" i="241"/>
  <c r="AX20" i="241"/>
  <c r="AK19" i="247"/>
  <c r="AK20" i="241"/>
  <c r="AX19" i="245"/>
  <c r="AK19" i="245"/>
  <c r="AX20" i="244"/>
  <c r="AK20" i="254"/>
  <c r="AX19" i="250"/>
  <c r="AK19" i="238"/>
  <c r="AX20" i="239"/>
  <c r="AK19" i="255"/>
  <c r="AX16" i="244"/>
  <c r="AK16" i="250"/>
  <c r="AK17" i="242"/>
  <c r="AK17" i="245"/>
  <c r="AK16" i="239"/>
  <c r="AX16" i="242"/>
  <c r="AK17" i="249"/>
  <c r="AK17" i="243"/>
  <c r="AK16" i="252"/>
  <c r="AX17" i="248"/>
  <c r="AX16" i="240"/>
  <c r="AX16" i="251"/>
  <c r="AK17" i="253"/>
  <c r="AK16" i="238"/>
  <c r="AX16" i="245"/>
  <c r="AK17" i="244"/>
  <c r="AX17" i="240"/>
  <c r="AK17" i="248"/>
  <c r="AK17" i="252"/>
  <c r="AX17" i="245"/>
  <c r="AK15" i="255"/>
  <c r="AK14" i="255"/>
  <c r="AK14" i="237"/>
  <c r="AX15" i="242"/>
  <c r="AK14" i="244"/>
  <c r="AK15" i="237"/>
  <c r="AK14" i="245"/>
  <c r="AX15" i="237"/>
  <c r="AK14" i="246"/>
  <c r="AX15" i="252"/>
  <c r="AK15" i="253"/>
  <c r="AX15" i="251"/>
  <c r="AX15" i="244"/>
  <c r="AK15" i="256"/>
  <c r="AK14" i="252"/>
  <c r="AX14" i="247"/>
  <c r="AK15" i="239"/>
  <c r="AX14" i="239"/>
  <c r="AK15" i="238"/>
  <c r="AK15" i="240"/>
  <c r="AX14" i="255"/>
  <c r="AX14" i="249"/>
  <c r="AK15" i="249"/>
  <c r="AX15" i="238"/>
  <c r="AK14" i="248"/>
  <c r="AK15" i="244"/>
  <c r="AX14" i="241"/>
  <c r="AX14" i="238"/>
  <c r="AK14" i="238"/>
  <c r="AK15" i="245"/>
  <c r="AX15" i="249"/>
  <c r="AX15" i="253"/>
  <c r="AX14" i="256"/>
  <c r="AK14" i="250"/>
  <c r="AX15" i="256"/>
  <c r="AX15" i="240"/>
  <c r="AK14" i="243"/>
  <c r="AK15" i="254"/>
  <c r="AK15" i="247"/>
  <c r="AX14" i="248"/>
  <c r="AW31" i="238"/>
  <c r="AU13" i="256"/>
  <c r="AU12" i="256"/>
  <c r="AD11" i="256"/>
  <c r="AJ11" i="256"/>
  <c r="AH13" i="256"/>
  <c r="AD13" i="256"/>
  <c r="AC11" i="256"/>
  <c r="AC12" i="255"/>
  <c r="AR12" i="254"/>
  <c r="AT11" i="255"/>
  <c r="AW11" i="255"/>
  <c r="AC30" i="254"/>
  <c r="AB12" i="255"/>
  <c r="AA12" i="255"/>
  <c r="AW13" i="256"/>
  <c r="AS12" i="256"/>
  <c r="AJ13" i="256"/>
  <c r="AF13" i="256"/>
  <c r="AB13" i="256"/>
  <c r="AP31" i="253"/>
  <c r="AF30" i="253"/>
  <c r="AW12" i="254"/>
  <c r="AS9" i="253"/>
  <c r="AA30" i="251"/>
  <c r="AS12" i="251"/>
  <c r="AF30" i="251"/>
  <c r="AV9" i="253"/>
  <c r="AD10" i="248"/>
  <c r="AQ10" i="250"/>
  <c r="AB10" i="248"/>
  <c r="AG13" i="246"/>
  <c r="AT11" i="249"/>
  <c r="AW30" i="247"/>
  <c r="AU13" i="246"/>
  <c r="AF10" i="250"/>
  <c r="AQ12" i="238"/>
  <c r="AE13" i="256"/>
  <c r="AV13" i="256"/>
  <c r="AR13" i="256"/>
  <c r="AH11" i="256"/>
  <c r="AP12" i="256"/>
  <c r="AP13" i="256"/>
  <c r="AG12" i="255"/>
  <c r="AE30" i="254"/>
  <c r="AQ11" i="255"/>
  <c r="AV10" i="255"/>
  <c r="AD30" i="254"/>
  <c r="AB30" i="254"/>
  <c r="AT12" i="254"/>
  <c r="AJ12" i="255"/>
  <c r="AE12" i="255"/>
  <c r="AQ12" i="254"/>
  <c r="AG30" i="253"/>
  <c r="AD30" i="253"/>
  <c r="AR9" i="253"/>
  <c r="AE30" i="251"/>
  <c r="AT9" i="253"/>
  <c r="AF9" i="252"/>
  <c r="AC30" i="251"/>
  <c r="AP13" i="250"/>
  <c r="AC13" i="246"/>
  <c r="AF13" i="246"/>
  <c r="AW30" i="252"/>
  <c r="AG11" i="256"/>
  <c r="AG13" i="256"/>
  <c r="AC13" i="256"/>
  <c r="AV11" i="255"/>
  <c r="AH30" i="254"/>
  <c r="AP12" i="254"/>
  <c r="AD12" i="255"/>
  <c r="AI12" i="255"/>
  <c r="AG30" i="254"/>
  <c r="AJ9" i="254"/>
  <c r="AW12" i="256"/>
  <c r="AG7" i="256"/>
  <c r="AS12" i="254"/>
  <c r="AV31" i="253"/>
  <c r="AE30" i="253"/>
  <c r="AH30" i="253"/>
  <c r="AT9" i="251"/>
  <c r="AU9" i="253"/>
  <c r="AJ9" i="252"/>
  <c r="AT13" i="250"/>
  <c r="AC10" i="248"/>
  <c r="AP30" i="250"/>
  <c r="AR30" i="247"/>
  <c r="AF31" i="249"/>
  <c r="AD13" i="246"/>
  <c r="AG10" i="248"/>
  <c r="AB13" i="246"/>
  <c r="AF30" i="252"/>
  <c r="AB30" i="246"/>
  <c r="AI11" i="254"/>
  <c r="AG4" i="250"/>
  <c r="AB4" i="250"/>
  <c r="AR4" i="246"/>
  <c r="AP4" i="246"/>
  <c r="AV4" i="256"/>
  <c r="AR4" i="256"/>
  <c r="AE4" i="237"/>
  <c r="AG4" i="242"/>
  <c r="AE4" i="242"/>
  <c r="AF4" i="242"/>
  <c r="AB4" i="242"/>
  <c r="AA4" i="242"/>
  <c r="AJ4" i="242"/>
  <c r="AI4" i="242"/>
  <c r="AT4" i="244"/>
  <c r="AQ4" i="244"/>
  <c r="AU4" i="244"/>
  <c r="AS4" i="244"/>
  <c r="AG4" i="249"/>
  <c r="AI4" i="249"/>
  <c r="AD4" i="249"/>
  <c r="AT4" i="251"/>
  <c r="AQ4" i="251"/>
  <c r="AU4" i="251"/>
  <c r="AS4" i="251"/>
  <c r="AD11" i="248"/>
  <c r="AR4" i="255"/>
  <c r="AV4" i="239"/>
  <c r="AR4" i="243"/>
  <c r="AW4" i="246"/>
  <c r="AP4" i="250"/>
  <c r="AT4" i="239"/>
  <c r="AU4" i="239"/>
  <c r="AT4" i="241"/>
  <c r="AW4" i="241"/>
  <c r="AU4" i="256"/>
  <c r="AT4" i="250"/>
  <c r="AU4" i="250"/>
  <c r="AW4" i="243"/>
  <c r="AP4" i="237"/>
  <c r="AV4" i="237"/>
  <c r="AR4" i="237"/>
  <c r="AR4" i="254"/>
  <c r="AP4" i="254"/>
  <c r="AJ4" i="246"/>
  <c r="AH4" i="240"/>
  <c r="AD4" i="255"/>
  <c r="AC4" i="255"/>
  <c r="AB4" i="255"/>
  <c r="AH4" i="255"/>
  <c r="AG4" i="255"/>
  <c r="AD10" i="252"/>
  <c r="AP4" i="241"/>
  <c r="AU4" i="249"/>
  <c r="AQ4" i="246"/>
  <c r="AW4" i="238"/>
  <c r="AS4" i="239"/>
  <c r="AQ4" i="241"/>
  <c r="AW4" i="255"/>
  <c r="AS4" i="256"/>
  <c r="AW4" i="249"/>
  <c r="AS4" i="250"/>
  <c r="AQ4" i="243"/>
  <c r="AV4" i="241"/>
  <c r="AR4" i="241"/>
  <c r="AR4" i="245"/>
  <c r="AV4" i="245"/>
  <c r="AP4" i="245"/>
  <c r="AX4" i="245"/>
  <c r="AV4" i="248"/>
  <c r="AR4" i="248"/>
  <c r="AR4" i="252"/>
  <c r="AV4" i="252"/>
  <c r="AP4" i="252"/>
  <c r="AU4" i="238"/>
  <c r="AG4" i="238"/>
  <c r="AF4" i="238"/>
  <c r="AB4" i="238"/>
  <c r="AJ4" i="238"/>
  <c r="AA4" i="238"/>
  <c r="AI4" i="238"/>
  <c r="AE4" i="238"/>
  <c r="M29" i="255"/>
  <c r="O30" i="255"/>
  <c r="P30" i="255"/>
  <c r="AH4" i="242"/>
  <c r="AB4" i="246"/>
  <c r="AW4" i="242"/>
  <c r="AT4" i="247"/>
  <c r="AU4" i="247"/>
  <c r="AQ4" i="247"/>
  <c r="AT4" i="255"/>
  <c r="AU4" i="255"/>
  <c r="AQ4" i="255"/>
  <c r="AR4" i="244"/>
  <c r="AR4" i="251"/>
  <c r="AV4" i="249"/>
  <c r="AT4" i="246"/>
  <c r="AU4" i="246"/>
  <c r="AP4" i="238"/>
  <c r="AX4" i="238"/>
  <c r="AP4" i="243"/>
  <c r="AV4" i="238"/>
  <c r="AV4" i="243"/>
  <c r="AQ4" i="249"/>
  <c r="AT4" i="256"/>
  <c r="AW4" i="256"/>
  <c r="AT4" i="243"/>
  <c r="AC4" i="248"/>
  <c r="AG4" i="248"/>
  <c r="AH4" i="248"/>
  <c r="AA4" i="248"/>
  <c r="AR4" i="239"/>
  <c r="AP4" i="239"/>
  <c r="AW4" i="251"/>
  <c r="AI4" i="241"/>
  <c r="AT4" i="240"/>
  <c r="AU4" i="240"/>
  <c r="AQ4" i="240"/>
  <c r="AD4" i="244"/>
  <c r="AC4" i="244"/>
  <c r="AS4" i="253"/>
  <c r="AX4" i="249"/>
  <c r="AK4" i="250"/>
  <c r="AK4" i="249"/>
  <c r="AK4" i="251"/>
  <c r="AK4" i="252"/>
  <c r="M29" i="245"/>
  <c r="O30" i="245"/>
  <c r="P30" i="245"/>
  <c r="AS13" i="248"/>
  <c r="AQ30" i="246"/>
  <c r="AP30" i="246"/>
  <c r="AR31" i="245"/>
  <c r="AU7" i="243"/>
  <c r="AH30" i="256"/>
  <c r="AD31" i="256"/>
  <c r="AC31" i="256"/>
  <c r="AU9" i="256"/>
  <c r="AU7" i="256"/>
  <c r="AG30" i="256"/>
  <c r="AJ9" i="255"/>
  <c r="AI9" i="255"/>
  <c r="AF9" i="255"/>
  <c r="AF31" i="256"/>
  <c r="AH9" i="255"/>
  <c r="AQ31" i="253"/>
  <c r="AT31" i="253"/>
  <c r="AC9" i="252"/>
  <c r="AP30" i="252"/>
  <c r="AG9" i="252"/>
  <c r="AG9" i="251"/>
  <c r="AQ31" i="250"/>
  <c r="AH9" i="252"/>
  <c r="AS13" i="250"/>
  <c r="AQ13" i="250"/>
  <c r="AQ9" i="251"/>
  <c r="AU10" i="250"/>
  <c r="AE8" i="248"/>
  <c r="AQ13" i="248"/>
  <c r="AI13" i="246"/>
  <c r="AG8" i="250"/>
  <c r="AH8" i="239"/>
  <c r="AC11" i="254"/>
  <c r="M29" i="237"/>
  <c r="O30" i="237"/>
  <c r="P30" i="237"/>
  <c r="M29" i="248"/>
  <c r="O30" i="248"/>
  <c r="P30" i="248"/>
  <c r="AH7" i="239"/>
  <c r="AG8" i="252"/>
  <c r="AC30" i="252"/>
  <c r="AH8" i="251"/>
  <c r="AP9" i="251"/>
  <c r="AB9" i="252"/>
  <c r="AW13" i="250"/>
  <c r="AU9" i="251"/>
  <c r="AR10" i="250"/>
  <c r="AV30" i="246"/>
  <c r="AJ13" i="246"/>
  <c r="AE13" i="246"/>
  <c r="AT10" i="254"/>
  <c r="AS11" i="239"/>
  <c r="M29" i="239"/>
  <c r="O30" i="239"/>
  <c r="P30" i="239"/>
  <c r="M29" i="243"/>
  <c r="O30" i="243"/>
  <c r="P30" i="243"/>
  <c r="M29" i="246"/>
  <c r="O30" i="246"/>
  <c r="P30" i="246"/>
  <c r="M29" i="250"/>
  <c r="O30" i="250"/>
  <c r="P30" i="250"/>
  <c r="M29" i="254"/>
  <c r="O30" i="254"/>
  <c r="P30" i="254"/>
  <c r="M29" i="241"/>
  <c r="O30" i="241"/>
  <c r="P30" i="241"/>
  <c r="M29" i="256"/>
  <c r="O30" i="256"/>
  <c r="P30" i="256"/>
  <c r="M29" i="247"/>
  <c r="O30" i="247"/>
  <c r="P30" i="247"/>
  <c r="M29" i="252"/>
  <c r="O30" i="252"/>
  <c r="P30" i="252"/>
  <c r="M29" i="253"/>
  <c r="O30" i="253"/>
  <c r="P30" i="253"/>
  <c r="M24" i="251"/>
  <c r="M24" i="242"/>
  <c r="M24" i="240"/>
  <c r="M24" i="245"/>
  <c r="M24" i="248"/>
  <c r="M24" i="253"/>
  <c r="M24" i="237"/>
  <c r="M24" i="159"/>
  <c r="M24" i="254"/>
  <c r="M24" i="241"/>
  <c r="M24" i="244"/>
  <c r="M24" i="247"/>
  <c r="M24" i="255"/>
  <c r="M24" i="238"/>
  <c r="M24" i="243"/>
  <c r="M24" i="246"/>
  <c r="M24" i="250"/>
  <c r="M24" i="256"/>
  <c r="AE9" i="254"/>
  <c r="AE31" i="254"/>
  <c r="AS30" i="252"/>
  <c r="AC9" i="249"/>
  <c r="G33" i="251"/>
  <c r="AQ30" i="252"/>
  <c r="AE31" i="246"/>
  <c r="AJ31" i="246"/>
  <c r="F34" i="251"/>
  <c r="F33" i="251"/>
  <c r="AB31" i="246"/>
  <c r="AR31" i="253"/>
  <c r="AH31" i="246"/>
  <c r="AC31" i="246"/>
  <c r="AF31" i="246"/>
  <c r="AR30" i="252"/>
  <c r="AJ7" i="243"/>
  <c r="AJ10" i="242"/>
  <c r="AV13" i="246"/>
  <c r="AA9" i="237"/>
  <c r="AI8" i="250"/>
  <c r="AP13" i="246"/>
  <c r="AU12" i="238"/>
  <c r="AD12" i="242"/>
  <c r="AF7" i="239"/>
  <c r="AE7" i="256"/>
  <c r="AS13" i="246"/>
  <c r="AH11" i="255"/>
  <c r="AH31" i="254"/>
  <c r="AJ8" i="252"/>
  <c r="AJ7" i="252"/>
  <c r="AF31" i="254"/>
  <c r="AJ31" i="254"/>
  <c r="AG12" i="244"/>
  <c r="F12" i="247"/>
  <c r="G12" i="247"/>
  <c r="G11" i="247"/>
  <c r="AT30" i="238"/>
  <c r="AQ8" i="237"/>
  <c r="AG31" i="254"/>
  <c r="AS12" i="249"/>
  <c r="AR11" i="246"/>
  <c r="AV7" i="238"/>
  <c r="AH10" i="255"/>
  <c r="AT10" i="249"/>
  <c r="AW10" i="249"/>
  <c r="E37" i="255"/>
  <c r="E37" i="254"/>
  <c r="I37" i="245"/>
  <c r="AC7" i="243"/>
  <c r="AP10" i="249"/>
  <c r="AQ10" i="249"/>
  <c r="AT12" i="252"/>
  <c r="F11" i="256"/>
  <c r="I37" i="249"/>
  <c r="AB13" i="244"/>
  <c r="I37" i="253"/>
  <c r="I37" i="248"/>
  <c r="I37" i="250"/>
  <c r="I37" i="251"/>
  <c r="AD30" i="241"/>
  <c r="AC31" i="254"/>
  <c r="AD9" i="249"/>
  <c r="AW30" i="248"/>
  <c r="AV10" i="249"/>
  <c r="AU10" i="249"/>
  <c r="AD9" i="246"/>
  <c r="AD7" i="246"/>
  <c r="AQ13" i="246"/>
  <c r="AA8" i="250"/>
  <c r="E37" i="240"/>
  <c r="AA30" i="250"/>
  <c r="AU30" i="247"/>
  <c r="M24" i="239"/>
  <c r="AB7" i="245"/>
  <c r="AJ12" i="242"/>
  <c r="AE10" i="242"/>
  <c r="AU7" i="238"/>
  <c r="AF30" i="254"/>
  <c r="AB7" i="252"/>
  <c r="AS11" i="249"/>
  <c r="AG13" i="249"/>
  <c r="AF13" i="249"/>
  <c r="AG8" i="248"/>
  <c r="AW10" i="250"/>
  <c r="AA8" i="248"/>
  <c r="AQ13" i="256"/>
  <c r="AJ30" i="246"/>
  <c r="AD9" i="245"/>
  <c r="AD7" i="245"/>
  <c r="AJ8" i="247"/>
  <c r="AC7" i="245"/>
  <c r="AA12" i="242"/>
  <c r="AH12" i="242"/>
  <c r="AR8" i="237"/>
  <c r="AV12" i="255"/>
  <c r="AX13" i="251"/>
  <c r="AB30" i="250"/>
  <c r="AP30" i="248"/>
  <c r="AD8" i="248"/>
  <c r="AI8" i="248"/>
  <c r="AJ8" i="248"/>
  <c r="AF30" i="248"/>
  <c r="AR8" i="243"/>
  <c r="AR7" i="243"/>
  <c r="AR7" i="245"/>
  <c r="AG8" i="242"/>
  <c r="AG7" i="242"/>
  <c r="AW10" i="242"/>
  <c r="AW9" i="253"/>
  <c r="AP10" i="251"/>
  <c r="AD31" i="249"/>
  <c r="AT10" i="250"/>
  <c r="AV10" i="250"/>
  <c r="AF10" i="248"/>
  <c r="AA10" i="250"/>
  <c r="AA13" i="249"/>
  <c r="AD30" i="248"/>
  <c r="AB9" i="246"/>
  <c r="AU30" i="248"/>
  <c r="AH8" i="248"/>
  <c r="AS31" i="246"/>
  <c r="AP11" i="246"/>
  <c r="AA13" i="246"/>
  <c r="AB8" i="248"/>
  <c r="AG8" i="251"/>
  <c r="AG7" i="251"/>
  <c r="AG12" i="238"/>
  <c r="AT8" i="241"/>
  <c r="AT7" i="241"/>
  <c r="AR30" i="242"/>
  <c r="AP12" i="240"/>
  <c r="AW12" i="255"/>
  <c r="AG10" i="255"/>
  <c r="AQ11" i="253"/>
  <c r="F12" i="252"/>
  <c r="G12" i="252"/>
  <c r="G11" i="252"/>
  <c r="F11" i="252"/>
  <c r="AT12" i="244"/>
  <c r="AF30" i="250"/>
  <c r="AD13" i="244"/>
  <c r="F12" i="251"/>
  <c r="G12" i="251"/>
  <c r="G11" i="251"/>
  <c r="AJ13" i="244"/>
  <c r="AJ13" i="252"/>
  <c r="AJ31" i="238"/>
  <c r="AA13" i="256"/>
  <c r="AP12" i="247"/>
  <c r="AT12" i="247"/>
  <c r="AS12" i="240"/>
  <c r="AS7" i="245"/>
  <c r="AF12" i="242"/>
  <c r="AH31" i="242"/>
  <c r="AQ31" i="242"/>
  <c r="AH7" i="242"/>
  <c r="AU13" i="239"/>
  <c r="AG12" i="237"/>
  <c r="AT7" i="256"/>
  <c r="AH7" i="256"/>
  <c r="AU12" i="255"/>
  <c r="AE7" i="254"/>
  <c r="AW11" i="253"/>
  <c r="AC7" i="252"/>
  <c r="AP12" i="251"/>
  <c r="AJ30" i="251"/>
  <c r="AR12" i="251"/>
  <c r="AH9" i="249"/>
  <c r="AP11" i="249"/>
  <c r="AG9" i="249"/>
  <c r="AW11" i="249"/>
  <c r="AJ30" i="248"/>
  <c r="AS30" i="246"/>
  <c r="AT30" i="248"/>
  <c r="AR30" i="246"/>
  <c r="AT30" i="246"/>
  <c r="AS31" i="253"/>
  <c r="AH8" i="247"/>
  <c r="AU12" i="251"/>
  <c r="AF13" i="243"/>
  <c r="AF8" i="251"/>
  <c r="AI13" i="244"/>
  <c r="AB30" i="238"/>
  <c r="AW8" i="238"/>
  <c r="AW7" i="238"/>
  <c r="AS12" i="255"/>
  <c r="AJ10" i="255"/>
  <c r="AW12" i="251"/>
  <c r="AD30" i="251"/>
  <c r="AJ9" i="249"/>
  <c r="AB9" i="249"/>
  <c r="AR30" i="248"/>
  <c r="AD30" i="246"/>
  <c r="AF7" i="246"/>
  <c r="AS30" i="248"/>
  <c r="AQ30" i="248"/>
  <c r="AC30" i="246"/>
  <c r="AG30" i="248"/>
  <c r="AU30" i="246"/>
  <c r="AB30" i="253"/>
  <c r="AR12" i="249"/>
  <c r="AV12" i="251"/>
  <c r="F12" i="239"/>
  <c r="G12" i="239"/>
  <c r="G11" i="239"/>
  <c r="F11" i="239"/>
  <c r="AK30" i="254"/>
  <c r="F12" i="253"/>
  <c r="G12" i="253"/>
  <c r="AI12" i="256"/>
  <c r="AA12" i="256"/>
  <c r="AG30" i="251"/>
  <c r="AR13" i="248"/>
  <c r="AC11" i="244"/>
  <c r="AA9" i="252"/>
  <c r="AH30" i="246"/>
  <c r="AH8" i="238"/>
  <c r="AI8" i="238"/>
  <c r="AA8" i="238"/>
  <c r="AJ8" i="238"/>
  <c r="AB8" i="238"/>
  <c r="AE8" i="238"/>
  <c r="AK9" i="245"/>
  <c r="AR30" i="244"/>
  <c r="AV7" i="245"/>
  <c r="AH7" i="245"/>
  <c r="AT7" i="243"/>
  <c r="AB31" i="242"/>
  <c r="AQ10" i="242"/>
  <c r="AI10" i="242"/>
  <c r="AP10" i="242"/>
  <c r="AX9" i="243"/>
  <c r="AR7" i="241"/>
  <c r="AV13" i="239"/>
  <c r="AJ13" i="239"/>
  <c r="AC8" i="237"/>
  <c r="AD31" i="238"/>
  <c r="AV8" i="237"/>
  <c r="AV7" i="256"/>
  <c r="AP12" i="255"/>
  <c r="AQ12" i="255"/>
  <c r="AD31" i="254"/>
  <c r="AB31" i="254"/>
  <c r="AE10" i="255"/>
  <c r="AD10" i="255"/>
  <c r="AS31" i="250"/>
  <c r="AT10" i="251"/>
  <c r="AG31" i="249"/>
  <c r="AH31" i="249"/>
  <c r="AP12" i="249"/>
  <c r="AE30" i="250"/>
  <c r="AC8" i="247"/>
  <c r="AC7" i="247"/>
  <c r="AH30" i="248"/>
  <c r="AB30" i="248"/>
  <c r="AG30" i="246"/>
  <c r="AW13" i="248"/>
  <c r="AU13" i="248"/>
  <c r="AE8" i="247"/>
  <c r="AE7" i="247"/>
  <c r="AE30" i="246"/>
  <c r="F34" i="256"/>
  <c r="F33" i="256"/>
  <c r="G35" i="256"/>
  <c r="AV31" i="256"/>
  <c r="AA11" i="256"/>
  <c r="AI11" i="256"/>
  <c r="AH8" i="252"/>
  <c r="AH7" i="252"/>
  <c r="AF8" i="252"/>
  <c r="AF7" i="252"/>
  <c r="AE8" i="252"/>
  <c r="AE7" i="252"/>
  <c r="AA8" i="252"/>
  <c r="AA7" i="252"/>
  <c r="AI8" i="252"/>
  <c r="AF8" i="247"/>
  <c r="AF7" i="247"/>
  <c r="AF31" i="253"/>
  <c r="AQ12" i="251"/>
  <c r="AD8" i="247"/>
  <c r="AD7" i="247"/>
  <c r="AG11" i="255"/>
  <c r="AD11" i="255"/>
  <c r="AF11" i="255"/>
  <c r="AB11" i="255"/>
  <c r="AI11" i="255"/>
  <c r="AA11" i="255"/>
  <c r="AH13" i="253"/>
  <c r="AB13" i="253"/>
  <c r="AG8" i="247"/>
  <c r="AG7" i="247"/>
  <c r="AA8" i="247"/>
  <c r="AI8" i="247"/>
  <c r="AD8" i="243"/>
  <c r="AD7" i="243"/>
  <c r="AE8" i="243"/>
  <c r="AE7" i="243"/>
  <c r="AT13" i="243"/>
  <c r="AD9" i="252"/>
  <c r="AD7" i="252"/>
  <c r="F34" i="246"/>
  <c r="F33" i="246"/>
  <c r="G35" i="246"/>
  <c r="AJ13" i="242"/>
  <c r="AJ13" i="241"/>
  <c r="AB13" i="241"/>
  <c r="AF13" i="244"/>
  <c r="AH13" i="244"/>
  <c r="AA13" i="244"/>
  <c r="AI13" i="237"/>
  <c r="F12" i="245"/>
  <c r="G12" i="245"/>
  <c r="G11" i="245"/>
  <c r="AQ12" i="244"/>
  <c r="AX12" i="244"/>
  <c r="AJ12" i="244"/>
  <c r="AV8" i="239"/>
  <c r="AV7" i="239"/>
  <c r="AR8" i="239"/>
  <c r="AR7" i="239"/>
  <c r="AP31" i="239"/>
  <c r="AS31" i="239"/>
  <c r="AS13" i="243"/>
  <c r="AV12" i="246"/>
  <c r="AQ12" i="246"/>
  <c r="AU12" i="246"/>
  <c r="AU30" i="244"/>
  <c r="AB7" i="243"/>
  <c r="AG31" i="242"/>
  <c r="AG10" i="242"/>
  <c r="AB10" i="242"/>
  <c r="AD13" i="239"/>
  <c r="AK9" i="237"/>
  <c r="AG30" i="237"/>
  <c r="AS10" i="251"/>
  <c r="AQ10" i="251"/>
  <c r="AX12" i="250"/>
  <c r="AB31" i="249"/>
  <c r="AB11" i="247"/>
  <c r="AP13" i="248"/>
  <c r="AA30" i="246"/>
  <c r="AW12" i="252"/>
  <c r="AU12" i="252"/>
  <c r="AQ12" i="252"/>
  <c r="AH30" i="245"/>
  <c r="AK30" i="245"/>
  <c r="AT30" i="252"/>
  <c r="AV30" i="252"/>
  <c r="AI13" i="243"/>
  <c r="AE13" i="243"/>
  <c r="AJ13" i="243"/>
  <c r="AA13" i="243"/>
  <c r="AQ31" i="241"/>
  <c r="AS31" i="241"/>
  <c r="AI9" i="252"/>
  <c r="AW9" i="251"/>
  <c r="AA9" i="247"/>
  <c r="AI9" i="247"/>
  <c r="AF13" i="242"/>
  <c r="AW8" i="243"/>
  <c r="AW7" i="243"/>
  <c r="AS8" i="238"/>
  <c r="AS7" i="238"/>
  <c r="AP8" i="238"/>
  <c r="AP7" i="238"/>
  <c r="AT8" i="238"/>
  <c r="AT7" i="238"/>
  <c r="AT13" i="244"/>
  <c r="AS13" i="244"/>
  <c r="AE13" i="242"/>
  <c r="AC9" i="239"/>
  <c r="AC7" i="239"/>
  <c r="AG9" i="239"/>
  <c r="AG7" i="239"/>
  <c r="AH30" i="238"/>
  <c r="AE30" i="238"/>
  <c r="AH12" i="241"/>
  <c r="AJ12" i="241"/>
  <c r="AF12" i="241"/>
  <c r="AE13" i="237"/>
  <c r="AU8" i="245"/>
  <c r="AU7" i="245"/>
  <c r="AQ8" i="245"/>
  <c r="AQ7" i="245"/>
  <c r="AJ30" i="238"/>
  <c r="AP31" i="240"/>
  <c r="AX31" i="240"/>
  <c r="AK11" i="245"/>
  <c r="AK10" i="245"/>
  <c r="AW7" i="245"/>
  <c r="AS7" i="243"/>
  <c r="AD8" i="242"/>
  <c r="AD7" i="242"/>
  <c r="AI7" i="243"/>
  <c r="AF7" i="243"/>
  <c r="AD31" i="242"/>
  <c r="AA10" i="242"/>
  <c r="AA31" i="242"/>
  <c r="AG30" i="241"/>
  <c r="AF13" i="239"/>
  <c r="AB7" i="239"/>
  <c r="AX13" i="237"/>
  <c r="AS7" i="256"/>
  <c r="AK13" i="256"/>
  <c r="AB10" i="255"/>
  <c r="AW10" i="251"/>
  <c r="AU10" i="251"/>
  <c r="AV30" i="250"/>
  <c r="AH30" i="250"/>
  <c r="AK30" i="247"/>
  <c r="AW12" i="249"/>
  <c r="AE30" i="248"/>
  <c r="AB31" i="247"/>
  <c r="AB8" i="247"/>
  <c r="AB7" i="247"/>
  <c r="AR10" i="246"/>
  <c r="AB7" i="246"/>
  <c r="AA31" i="247"/>
  <c r="AT13" i="248"/>
  <c r="AH7" i="247"/>
  <c r="AF30" i="246"/>
  <c r="AJ7" i="247"/>
  <c r="AE12" i="256"/>
  <c r="AJ10" i="254"/>
  <c r="AV10" i="256"/>
  <c r="AT10" i="256"/>
  <c r="G34" i="246"/>
  <c r="G33" i="246"/>
  <c r="AC30" i="253"/>
  <c r="AV13" i="250"/>
  <c r="AR13" i="250"/>
  <c r="AT30" i="247"/>
  <c r="AP30" i="247"/>
  <c r="AD30" i="252"/>
  <c r="AE30" i="252"/>
  <c r="AI8" i="251"/>
  <c r="AJ8" i="251"/>
  <c r="AH10" i="248"/>
  <c r="AI10" i="248"/>
  <c r="AQ30" i="247"/>
  <c r="AR11" i="255"/>
  <c r="AP11" i="255"/>
  <c r="AA10" i="248"/>
  <c r="AS9" i="244"/>
  <c r="AW9" i="244"/>
  <c r="AD13" i="249"/>
  <c r="AI13" i="249"/>
  <c r="AG13" i="242"/>
  <c r="AS9" i="251"/>
  <c r="AX9" i="251"/>
  <c r="AE10" i="250"/>
  <c r="AB13" i="242"/>
  <c r="AW9" i="239"/>
  <c r="AW7" i="239"/>
  <c r="AQ9" i="239"/>
  <c r="AQ7" i="239"/>
  <c r="AU9" i="239"/>
  <c r="AU7" i="239"/>
  <c r="AU12" i="241"/>
  <c r="AT12" i="241"/>
  <c r="AQ12" i="241"/>
  <c r="AP12" i="241"/>
  <c r="AH31" i="240"/>
  <c r="AE31" i="240"/>
  <c r="AD31" i="240"/>
  <c r="AF13" i="241"/>
  <c r="AF8" i="238"/>
  <c r="AF7" i="256"/>
  <c r="AX31" i="256"/>
  <c r="AK9" i="255"/>
  <c r="AW31" i="255"/>
  <c r="AS31" i="255"/>
  <c r="AV31" i="255"/>
  <c r="AR31" i="255"/>
  <c r="AQ31" i="255"/>
  <c r="AU31" i="255"/>
  <c r="AT31" i="255"/>
  <c r="AP31" i="255"/>
  <c r="AX12" i="254"/>
  <c r="AV11" i="254"/>
  <c r="AR11" i="254"/>
  <c r="AT11" i="254"/>
  <c r="AP11" i="254"/>
  <c r="AQ11" i="254"/>
  <c r="AW11" i="254"/>
  <c r="AU11" i="254"/>
  <c r="AS11" i="254"/>
  <c r="AJ7" i="254"/>
  <c r="AH9" i="254"/>
  <c r="AT10" i="253"/>
  <c r="AP10" i="253"/>
  <c r="AU10" i="253"/>
  <c r="AS10" i="253"/>
  <c r="AV10" i="253"/>
  <c r="AR10" i="253"/>
  <c r="AQ10" i="253"/>
  <c r="AW10" i="253"/>
  <c r="AT10" i="255"/>
  <c r="AS10" i="255"/>
  <c r="AW10" i="255"/>
  <c r="AQ10" i="255"/>
  <c r="AU10" i="255"/>
  <c r="AP10" i="255"/>
  <c r="G34" i="254"/>
  <c r="G33" i="254"/>
  <c r="AA10" i="255"/>
  <c r="AC10" i="255"/>
  <c r="I37" i="254"/>
  <c r="AR11" i="253"/>
  <c r="AH8" i="253"/>
  <c r="AD8" i="253"/>
  <c r="AI8" i="253"/>
  <c r="AC8" i="253"/>
  <c r="AE8" i="253"/>
  <c r="AF8" i="253"/>
  <c r="AB8" i="253"/>
  <c r="AJ8" i="253"/>
  <c r="AG8" i="253"/>
  <c r="AA8" i="253"/>
  <c r="AP8" i="254"/>
  <c r="AS8" i="254"/>
  <c r="AK8" i="252"/>
  <c r="AT30" i="251"/>
  <c r="AD9" i="251"/>
  <c r="AS8" i="251"/>
  <c r="AD31" i="250"/>
  <c r="AG12" i="250"/>
  <c r="AC12" i="250"/>
  <c r="AJ12" i="250"/>
  <c r="AF12" i="250"/>
  <c r="AB12" i="250"/>
  <c r="AI12" i="250"/>
  <c r="AE12" i="250"/>
  <c r="AA12" i="250"/>
  <c r="AH12" i="250"/>
  <c r="AD12" i="250"/>
  <c r="AG31" i="251"/>
  <c r="AC31" i="251"/>
  <c r="AH31" i="251"/>
  <c r="AB31" i="251"/>
  <c r="AF31" i="251"/>
  <c r="AA31" i="251"/>
  <c r="AE31" i="251"/>
  <c r="AJ31" i="251"/>
  <c r="AD31" i="251"/>
  <c r="AQ30" i="251"/>
  <c r="AV8" i="251"/>
  <c r="AV7" i="251"/>
  <c r="AR31" i="250"/>
  <c r="AX30" i="249"/>
  <c r="AV9" i="249"/>
  <c r="AR9" i="249"/>
  <c r="AW9" i="249"/>
  <c r="AQ9" i="249"/>
  <c r="AU9" i="249"/>
  <c r="AP9" i="249"/>
  <c r="AT9" i="249"/>
  <c r="AS9" i="249"/>
  <c r="AG31" i="252"/>
  <c r="AC31" i="252"/>
  <c r="AH31" i="252"/>
  <c r="AB31" i="252"/>
  <c r="AF31" i="252"/>
  <c r="AA31" i="252"/>
  <c r="AJ31" i="252"/>
  <c r="AE31" i="252"/>
  <c r="AD31" i="252"/>
  <c r="AV30" i="251"/>
  <c r="AD12" i="251"/>
  <c r="AI12" i="251"/>
  <c r="AW30" i="251"/>
  <c r="AR30" i="250"/>
  <c r="AT8" i="250"/>
  <c r="AP8" i="250"/>
  <c r="AV8" i="250"/>
  <c r="AR8" i="250"/>
  <c r="AQ8" i="250"/>
  <c r="AW8" i="250"/>
  <c r="AU8" i="250"/>
  <c r="AS8" i="250"/>
  <c r="AT30" i="250"/>
  <c r="AJ31" i="249"/>
  <c r="AA31" i="249"/>
  <c r="AC31" i="249"/>
  <c r="AI8" i="249"/>
  <c r="AI7" i="249"/>
  <c r="AE8" i="249"/>
  <c r="AE7" i="249"/>
  <c r="AA8" i="249"/>
  <c r="AH8" i="249"/>
  <c r="AH7" i="249"/>
  <c r="AC8" i="249"/>
  <c r="AC7" i="249"/>
  <c r="AG8" i="249"/>
  <c r="AG7" i="249"/>
  <c r="AB8" i="249"/>
  <c r="AB7" i="249"/>
  <c r="AF8" i="249"/>
  <c r="AJ8" i="249"/>
  <c r="AJ7" i="249"/>
  <c r="AD8" i="249"/>
  <c r="AD7" i="249"/>
  <c r="F12" i="248"/>
  <c r="G12" i="248"/>
  <c r="G11" i="248"/>
  <c r="E37" i="247"/>
  <c r="AV10" i="251"/>
  <c r="AG31" i="247"/>
  <c r="AE31" i="247"/>
  <c r="AW11" i="247"/>
  <c r="AS11" i="247"/>
  <c r="AV11" i="247"/>
  <c r="AR11" i="247"/>
  <c r="AT11" i="247"/>
  <c r="AQ11" i="247"/>
  <c r="AP11" i="247"/>
  <c r="AU11" i="247"/>
  <c r="AG11" i="247"/>
  <c r="AE11" i="247"/>
  <c r="AU11" i="249"/>
  <c r="AR11" i="249"/>
  <c r="AV11" i="249"/>
  <c r="AQ11" i="249"/>
  <c r="AA12" i="249"/>
  <c r="AB12" i="249"/>
  <c r="AJ12" i="246"/>
  <c r="AQ10" i="246"/>
  <c r="AC11" i="247"/>
  <c r="AA12" i="246"/>
  <c r="AA11" i="246"/>
  <c r="AR31" i="249"/>
  <c r="AS31" i="249"/>
  <c r="AC11" i="249"/>
  <c r="AJ11" i="249"/>
  <c r="AW9" i="248"/>
  <c r="AV9" i="248"/>
  <c r="AR9" i="248"/>
  <c r="AU9" i="248"/>
  <c r="AQ9" i="248"/>
  <c r="AT9" i="248"/>
  <c r="AS9" i="248"/>
  <c r="AP9" i="248"/>
  <c r="AX30" i="246"/>
  <c r="AP10" i="246"/>
  <c r="AC11" i="246"/>
  <c r="AQ31" i="247"/>
  <c r="AW31" i="247"/>
  <c r="AX8" i="246"/>
  <c r="V15" i="244"/>
  <c r="W15" i="244"/>
  <c r="AD7" i="256"/>
  <c r="AI7" i="256"/>
  <c r="F34" i="255"/>
  <c r="F33" i="255"/>
  <c r="G35" i="255"/>
  <c r="G34" i="255"/>
  <c r="G33" i="255"/>
  <c r="AT9" i="254"/>
  <c r="AV9" i="254"/>
  <c r="AV7" i="254"/>
  <c r="AR9" i="254"/>
  <c r="AS9" i="254"/>
  <c r="AQ9" i="254"/>
  <c r="AP9" i="254"/>
  <c r="AW9" i="254"/>
  <c r="AU9" i="254"/>
  <c r="AG9" i="253"/>
  <c r="AC9" i="253"/>
  <c r="AH9" i="253"/>
  <c r="AB9" i="253"/>
  <c r="AF9" i="253"/>
  <c r="AI9" i="253"/>
  <c r="AE9" i="253"/>
  <c r="AJ9" i="253"/>
  <c r="AD9" i="253"/>
  <c r="AA9" i="253"/>
  <c r="AB7" i="256"/>
  <c r="F34" i="254"/>
  <c r="F33" i="254"/>
  <c r="AK9" i="256"/>
  <c r="AW30" i="253"/>
  <c r="AS30" i="253"/>
  <c r="AR30" i="253"/>
  <c r="AV30" i="253"/>
  <c r="AQ30" i="253"/>
  <c r="AT30" i="253"/>
  <c r="AU30" i="253"/>
  <c r="AP30" i="253"/>
  <c r="AF10" i="255"/>
  <c r="AX10" i="254"/>
  <c r="AG7" i="252"/>
  <c r="AR8" i="254"/>
  <c r="AU8" i="254"/>
  <c r="AW8" i="254"/>
  <c r="AK12" i="253"/>
  <c r="AI9" i="251"/>
  <c r="AI7" i="251"/>
  <c r="AE9" i="251"/>
  <c r="AE7" i="251"/>
  <c r="AA9" i="251"/>
  <c r="AT8" i="251"/>
  <c r="AT7" i="251"/>
  <c r="AP8" i="251"/>
  <c r="AJ31" i="250"/>
  <c r="AE31" i="250"/>
  <c r="AA31" i="250"/>
  <c r="AW11" i="252"/>
  <c r="AS11" i="252"/>
  <c r="AV11" i="252"/>
  <c r="AR11" i="252"/>
  <c r="AP11" i="252"/>
  <c r="AU11" i="252"/>
  <c r="AT11" i="252"/>
  <c r="AQ11" i="252"/>
  <c r="AV31" i="251"/>
  <c r="AR31" i="251"/>
  <c r="AU31" i="251"/>
  <c r="AP31" i="251"/>
  <c r="AT31" i="251"/>
  <c r="AS31" i="251"/>
  <c r="AW31" i="251"/>
  <c r="AQ31" i="251"/>
  <c r="AU30" i="251"/>
  <c r="AC9" i="251"/>
  <c r="AC7" i="251"/>
  <c r="AR8" i="251"/>
  <c r="AR7" i="251"/>
  <c r="AG31" i="250"/>
  <c r="AJ9" i="251"/>
  <c r="AF31" i="250"/>
  <c r="AV31" i="252"/>
  <c r="AR31" i="252"/>
  <c r="AU31" i="252"/>
  <c r="AP31" i="252"/>
  <c r="AQ31" i="252"/>
  <c r="AW31" i="252"/>
  <c r="AT31" i="252"/>
  <c r="AS31" i="252"/>
  <c r="AK13" i="252"/>
  <c r="AP30" i="251"/>
  <c r="AH12" i="251"/>
  <c r="AB12" i="251"/>
  <c r="AG11" i="250"/>
  <c r="AC11" i="250"/>
  <c r="AJ11" i="250"/>
  <c r="AF11" i="250"/>
  <c r="AB11" i="250"/>
  <c r="AI11" i="250"/>
  <c r="AE11" i="250"/>
  <c r="AA11" i="250"/>
  <c r="AH11" i="250"/>
  <c r="AD11" i="250"/>
  <c r="AI9" i="250"/>
  <c r="AI7" i="250"/>
  <c r="AE9" i="250"/>
  <c r="AE7" i="250"/>
  <c r="AA9" i="250"/>
  <c r="AG9" i="250"/>
  <c r="AG7" i="250"/>
  <c r="AC9" i="250"/>
  <c r="AC7" i="250"/>
  <c r="AH9" i="250"/>
  <c r="AH7" i="250"/>
  <c r="AF9" i="250"/>
  <c r="AD9" i="250"/>
  <c r="AD7" i="250"/>
  <c r="AB9" i="250"/>
  <c r="AB7" i="250"/>
  <c r="AJ9" i="250"/>
  <c r="AJ7" i="250"/>
  <c r="F34" i="249"/>
  <c r="F33" i="249"/>
  <c r="G35" i="249"/>
  <c r="G34" i="249"/>
  <c r="G33" i="249"/>
  <c r="AG30" i="250"/>
  <c r="AC30" i="250"/>
  <c r="AD30" i="250"/>
  <c r="AJ30" i="250"/>
  <c r="AX10" i="250"/>
  <c r="AS30" i="250"/>
  <c r="AQ30" i="250"/>
  <c r="AJ11" i="247"/>
  <c r="AD12" i="246"/>
  <c r="AD11" i="246"/>
  <c r="AS10" i="246"/>
  <c r="AW8" i="249"/>
  <c r="AW7" i="249"/>
  <c r="AS8" i="249"/>
  <c r="AS7" i="249"/>
  <c r="AU8" i="249"/>
  <c r="AP8" i="249"/>
  <c r="AT8" i="249"/>
  <c r="AT7" i="249"/>
  <c r="AR8" i="249"/>
  <c r="AQ8" i="249"/>
  <c r="AQ7" i="249"/>
  <c r="AV8" i="249"/>
  <c r="AX30" i="248"/>
  <c r="AD31" i="247"/>
  <c r="AJ31" i="247"/>
  <c r="AD11" i="247"/>
  <c r="AI11" i="247"/>
  <c r="AK9" i="247"/>
  <c r="AK8" i="247"/>
  <c r="AG12" i="249"/>
  <c r="AF12" i="246"/>
  <c r="AJ11" i="246"/>
  <c r="AI9" i="246"/>
  <c r="AI7" i="246"/>
  <c r="AE9" i="246"/>
  <c r="AE7" i="246"/>
  <c r="AA9" i="246"/>
  <c r="AA7" i="246"/>
  <c r="AK13" i="246"/>
  <c r="AQ11" i="246"/>
  <c r="AW11" i="246"/>
  <c r="AS11" i="246"/>
  <c r="AU11" i="246"/>
  <c r="AT10" i="246"/>
  <c r="AT31" i="249"/>
  <c r="AW31" i="249"/>
  <c r="AE11" i="249"/>
  <c r="AC30" i="248"/>
  <c r="AC31" i="247"/>
  <c r="AG9" i="246"/>
  <c r="AG7" i="246"/>
  <c r="AG12" i="246"/>
  <c r="AR31" i="247"/>
  <c r="AP31" i="247"/>
  <c r="AF11" i="247"/>
  <c r="AF31" i="247"/>
  <c r="AX13" i="246"/>
  <c r="AH11" i="246"/>
  <c r="AX12" i="256"/>
  <c r="AV9" i="255"/>
  <c r="AQ9" i="255"/>
  <c r="AU9" i="255"/>
  <c r="AP9" i="255"/>
  <c r="AR9" i="255"/>
  <c r="AU30" i="255"/>
  <c r="AQ30" i="255"/>
  <c r="AW30" i="255"/>
  <c r="AS30" i="255"/>
  <c r="AT30" i="255"/>
  <c r="AP30" i="255"/>
  <c r="F12" i="255"/>
  <c r="G12" i="255"/>
  <c r="AK30" i="255"/>
  <c r="AV13" i="255"/>
  <c r="AR13" i="255"/>
  <c r="AT13" i="255"/>
  <c r="AW13" i="255"/>
  <c r="AQ13" i="255"/>
  <c r="AP13" i="255"/>
  <c r="AU13" i="255"/>
  <c r="AS13" i="255"/>
  <c r="AS9" i="255"/>
  <c r="AK12" i="255"/>
  <c r="AJ7" i="256"/>
  <c r="F34" i="253"/>
  <c r="F33" i="253"/>
  <c r="G35" i="253"/>
  <c r="G34" i="253"/>
  <c r="G33" i="253"/>
  <c r="AV8" i="253"/>
  <c r="AV7" i="253"/>
  <c r="AR8" i="253"/>
  <c r="AR7" i="253"/>
  <c r="AU8" i="253"/>
  <c r="AU7" i="253"/>
  <c r="AP8" i="253"/>
  <c r="AT8" i="253"/>
  <c r="AT7" i="253"/>
  <c r="AQ8" i="253"/>
  <c r="AQ7" i="253"/>
  <c r="AW8" i="253"/>
  <c r="AW7" i="253"/>
  <c r="AS8" i="253"/>
  <c r="AS7" i="253"/>
  <c r="AQ8" i="254"/>
  <c r="AC31" i="250"/>
  <c r="E37" i="252"/>
  <c r="AR30" i="251"/>
  <c r="AT11" i="251"/>
  <c r="AP11" i="251"/>
  <c r="AW11" i="251"/>
  <c r="AS11" i="251"/>
  <c r="AV11" i="251"/>
  <c r="AR11" i="251"/>
  <c r="AU11" i="251"/>
  <c r="AQ11" i="251"/>
  <c r="AF9" i="251"/>
  <c r="AF7" i="251"/>
  <c r="AB31" i="250"/>
  <c r="AK13" i="250"/>
  <c r="AX9" i="253"/>
  <c r="AI11" i="252"/>
  <c r="AE11" i="252"/>
  <c r="AA11" i="252"/>
  <c r="AH11" i="252"/>
  <c r="AD11" i="252"/>
  <c r="AF11" i="252"/>
  <c r="AC11" i="252"/>
  <c r="AJ11" i="252"/>
  <c r="AB11" i="252"/>
  <c r="AG11" i="252"/>
  <c r="AA12" i="251"/>
  <c r="AF12" i="251"/>
  <c r="F12" i="250"/>
  <c r="G12" i="250"/>
  <c r="AX31" i="248"/>
  <c r="AK11" i="248"/>
  <c r="AH9" i="251"/>
  <c r="AH7" i="251"/>
  <c r="AW30" i="250"/>
  <c r="AU30" i="250"/>
  <c r="AI12" i="249"/>
  <c r="AD12" i="249"/>
  <c r="AW8" i="248"/>
  <c r="AS8" i="248"/>
  <c r="AS7" i="248"/>
  <c r="AV8" i="248"/>
  <c r="AV7" i="248"/>
  <c r="AR8" i="248"/>
  <c r="AR7" i="248"/>
  <c r="AP8" i="248"/>
  <c r="AU8" i="248"/>
  <c r="AU7" i="248"/>
  <c r="AT8" i="248"/>
  <c r="AT7" i="248"/>
  <c r="AQ8" i="248"/>
  <c r="AQ7" i="248"/>
  <c r="AW13" i="247"/>
  <c r="AS13" i="247"/>
  <c r="AV13" i="247"/>
  <c r="AR13" i="247"/>
  <c r="AP13" i="247"/>
  <c r="AU13" i="247"/>
  <c r="AT13" i="247"/>
  <c r="AQ13" i="247"/>
  <c r="AE31" i="249"/>
  <c r="AF9" i="249"/>
  <c r="AA9" i="249"/>
  <c r="AK8" i="248"/>
  <c r="AH11" i="247"/>
  <c r="AI11" i="249"/>
  <c r="AD11" i="249"/>
  <c r="AC12" i="249"/>
  <c r="AJ12" i="249"/>
  <c r="AX10" i="249"/>
  <c r="F34" i="248"/>
  <c r="F33" i="248"/>
  <c r="G35" i="248"/>
  <c r="G34" i="248"/>
  <c r="G33" i="248"/>
  <c r="F34" i="247"/>
  <c r="F33" i="247"/>
  <c r="AB12" i="246"/>
  <c r="AF11" i="246"/>
  <c r="AT9" i="246"/>
  <c r="AT7" i="246"/>
  <c r="AP9" i="246"/>
  <c r="AP7" i="246"/>
  <c r="AS9" i="246"/>
  <c r="AS7" i="246"/>
  <c r="AV9" i="246"/>
  <c r="AV7" i="246"/>
  <c r="AR9" i="246"/>
  <c r="AR7" i="246"/>
  <c r="AU9" i="246"/>
  <c r="AU7" i="246"/>
  <c r="AQ9" i="246"/>
  <c r="AQ7" i="246"/>
  <c r="AW9" i="246"/>
  <c r="AW7" i="246"/>
  <c r="AK30" i="246"/>
  <c r="AI12" i="246"/>
  <c r="AI11" i="246"/>
  <c r="AQ31" i="249"/>
  <c r="AA11" i="249"/>
  <c r="AB11" i="249"/>
  <c r="AH9" i="248"/>
  <c r="AH7" i="248"/>
  <c r="AD9" i="248"/>
  <c r="AD7" i="248"/>
  <c r="AG9" i="248"/>
  <c r="AG7" i="248"/>
  <c r="AC9" i="248"/>
  <c r="AC7" i="248"/>
  <c r="AE9" i="248"/>
  <c r="AE7" i="248"/>
  <c r="AJ9" i="248"/>
  <c r="AJ7" i="248"/>
  <c r="AB9" i="248"/>
  <c r="AB7" i="248"/>
  <c r="AI9" i="248"/>
  <c r="AI7" i="248"/>
  <c r="AA9" i="248"/>
  <c r="AA7" i="248"/>
  <c r="AF9" i="248"/>
  <c r="AF7" i="248"/>
  <c r="AJ10" i="247"/>
  <c r="AF10" i="247"/>
  <c r="AB10" i="247"/>
  <c r="AI10" i="247"/>
  <c r="AE10" i="247"/>
  <c r="AA10" i="247"/>
  <c r="AD10" i="247"/>
  <c r="AC10" i="247"/>
  <c r="AH10" i="247"/>
  <c r="AG10" i="247"/>
  <c r="AC9" i="246"/>
  <c r="AC7" i="246"/>
  <c r="AC12" i="246"/>
  <c r="AU31" i="247"/>
  <c r="AT31" i="247"/>
  <c r="AH12" i="246"/>
  <c r="AW10" i="246"/>
  <c r="AA7" i="256"/>
  <c r="AK8" i="256"/>
  <c r="AK7" i="256"/>
  <c r="AX8" i="256"/>
  <c r="AH31" i="255"/>
  <c r="AD31" i="255"/>
  <c r="AG31" i="255"/>
  <c r="AC31" i="255"/>
  <c r="AF31" i="255"/>
  <c r="AB31" i="255"/>
  <c r="AA31" i="255"/>
  <c r="AJ31" i="255"/>
  <c r="AE31" i="255"/>
  <c r="AI13" i="255"/>
  <c r="AE13" i="255"/>
  <c r="AA13" i="255"/>
  <c r="AG13" i="255"/>
  <c r="AC13" i="255"/>
  <c r="AH13" i="255"/>
  <c r="AF13" i="255"/>
  <c r="AD13" i="255"/>
  <c r="AJ13" i="255"/>
  <c r="AB13" i="255"/>
  <c r="AV30" i="255"/>
  <c r="AW9" i="255"/>
  <c r="AT8" i="255"/>
  <c r="AT7" i="255"/>
  <c r="AP8" i="255"/>
  <c r="AV8" i="255"/>
  <c r="AQ8" i="255"/>
  <c r="AU8" i="255"/>
  <c r="AS8" i="255"/>
  <c r="AS7" i="255"/>
  <c r="AR8" i="255"/>
  <c r="AW8" i="255"/>
  <c r="AW7" i="255"/>
  <c r="AT31" i="254"/>
  <c r="AP31" i="254"/>
  <c r="AV31" i="254"/>
  <c r="AQ31" i="254"/>
  <c r="AU31" i="254"/>
  <c r="AS31" i="254"/>
  <c r="AW31" i="254"/>
  <c r="AR31" i="254"/>
  <c r="F12" i="254"/>
  <c r="G12" i="254"/>
  <c r="AF9" i="254"/>
  <c r="AA9" i="254"/>
  <c r="AB9" i="254"/>
  <c r="AB7" i="254"/>
  <c r="AC9" i="254"/>
  <c r="AI9" i="254"/>
  <c r="AI7" i="254"/>
  <c r="AG9" i="254"/>
  <c r="AG7" i="254"/>
  <c r="AK11" i="254"/>
  <c r="AD9" i="254"/>
  <c r="AD7" i="254"/>
  <c r="AT12" i="255"/>
  <c r="AX12" i="255"/>
  <c r="AK31" i="254"/>
  <c r="AX31" i="253"/>
  <c r="AT11" i="253"/>
  <c r="AP11" i="253"/>
  <c r="AU11" i="253"/>
  <c r="AT8" i="254"/>
  <c r="AT7" i="254"/>
  <c r="AA7" i="251"/>
  <c r="AK8" i="251"/>
  <c r="AT31" i="250"/>
  <c r="AP31" i="250"/>
  <c r="AD7" i="251"/>
  <c r="AV31" i="250"/>
  <c r="G35" i="252"/>
  <c r="G34" i="252"/>
  <c r="G33" i="252"/>
  <c r="F34" i="252"/>
  <c r="F33" i="252"/>
  <c r="AB9" i="251"/>
  <c r="AB7" i="251"/>
  <c r="AU8" i="251"/>
  <c r="AU7" i="251"/>
  <c r="AU31" i="250"/>
  <c r="AK30" i="249"/>
  <c r="AE12" i="251"/>
  <c r="AJ12" i="251"/>
  <c r="AW31" i="250"/>
  <c r="AX13" i="250"/>
  <c r="AF7" i="250"/>
  <c r="AT13" i="249"/>
  <c r="AP13" i="249"/>
  <c r="AU13" i="249"/>
  <c r="AS13" i="249"/>
  <c r="AW13" i="249"/>
  <c r="AR13" i="249"/>
  <c r="AV13" i="249"/>
  <c r="AQ13" i="249"/>
  <c r="AW8" i="251"/>
  <c r="AW7" i="251"/>
  <c r="AU12" i="249"/>
  <c r="AV12" i="249"/>
  <c r="AQ12" i="249"/>
  <c r="AK13" i="249"/>
  <c r="AT10" i="247"/>
  <c r="AP10" i="247"/>
  <c r="AW10" i="247"/>
  <c r="AS10" i="247"/>
  <c r="AV10" i="247"/>
  <c r="AU10" i="247"/>
  <c r="AR10" i="247"/>
  <c r="AQ10" i="247"/>
  <c r="AK31" i="246"/>
  <c r="AG12" i="251"/>
  <c r="AK8" i="250"/>
  <c r="F12" i="249"/>
  <c r="G12" i="249"/>
  <c r="AE12" i="249"/>
  <c r="AH12" i="249"/>
  <c r="AX12" i="246"/>
  <c r="AT11" i="246"/>
  <c r="AB11" i="246"/>
  <c r="AU10" i="246"/>
  <c r="AH9" i="246"/>
  <c r="AH7" i="246"/>
  <c r="AE11" i="246"/>
  <c r="AP31" i="249"/>
  <c r="AU31" i="249"/>
  <c r="AG11" i="249"/>
  <c r="AF11" i="249"/>
  <c r="AG12" i="248"/>
  <c r="AC12" i="248"/>
  <c r="AJ12" i="248"/>
  <c r="AF12" i="248"/>
  <c r="AB12" i="248"/>
  <c r="AI12" i="248"/>
  <c r="AE12" i="248"/>
  <c r="AA12" i="248"/>
  <c r="AH12" i="248"/>
  <c r="AD12" i="248"/>
  <c r="AV10" i="246"/>
  <c r="AV31" i="247"/>
  <c r="AJ9" i="246"/>
  <c r="AX13" i="245"/>
  <c r="AE7" i="245"/>
  <c r="AV8" i="244"/>
  <c r="AV7" i="244"/>
  <c r="AR8" i="244"/>
  <c r="AR7" i="244"/>
  <c r="AU8" i="244"/>
  <c r="AU7" i="244"/>
  <c r="AP8" i="244"/>
  <c r="AT8" i="244"/>
  <c r="AT7" i="244"/>
  <c r="AQ8" i="244"/>
  <c r="AQ7" i="244"/>
  <c r="AS8" i="244"/>
  <c r="AS7" i="244"/>
  <c r="AW8" i="244"/>
  <c r="AW7" i="244"/>
  <c r="AH11" i="243"/>
  <c r="AG11" i="243"/>
  <c r="AC11" i="243"/>
  <c r="AE11" i="243"/>
  <c r="AD11" i="243"/>
  <c r="AJ11" i="243"/>
  <c r="AB11" i="243"/>
  <c r="AI11" i="243"/>
  <c r="AA11" i="243"/>
  <c r="AF11" i="243"/>
  <c r="AX30" i="243"/>
  <c r="AA7" i="243"/>
  <c r="AK8" i="243"/>
  <c r="AK13" i="241"/>
  <c r="AU8" i="242"/>
  <c r="AU7" i="242"/>
  <c r="AQ8" i="242"/>
  <c r="AQ7" i="242"/>
  <c r="AT8" i="242"/>
  <c r="AT7" i="242"/>
  <c r="AS8" i="242"/>
  <c r="AS7" i="242"/>
  <c r="AW8" i="242"/>
  <c r="AW7" i="242"/>
  <c r="AP8" i="242"/>
  <c r="F34" i="242"/>
  <c r="F33" i="242"/>
  <c r="G35" i="242"/>
  <c r="G34" i="242"/>
  <c r="G33" i="242"/>
  <c r="AU30" i="241"/>
  <c r="AQ30" i="241"/>
  <c r="AP30" i="241"/>
  <c r="AT30" i="241"/>
  <c r="AH8" i="240"/>
  <c r="AD8" i="240"/>
  <c r="AI8" i="240"/>
  <c r="AE8" i="240"/>
  <c r="AA8" i="240"/>
  <c r="AC8" i="240"/>
  <c r="AG8" i="240"/>
  <c r="AF8" i="240"/>
  <c r="AB8" i="240"/>
  <c r="AJ8" i="240"/>
  <c r="AF30" i="239"/>
  <c r="AB30" i="239"/>
  <c r="AG30" i="239"/>
  <c r="AA30" i="239"/>
  <c r="AH30" i="239"/>
  <c r="AE30" i="239"/>
  <c r="AD30" i="239"/>
  <c r="AJ30" i="239"/>
  <c r="AC30" i="239"/>
  <c r="AT30" i="239"/>
  <c r="AU30" i="239"/>
  <c r="AQ30" i="239"/>
  <c r="AV30" i="239"/>
  <c r="AR30" i="239"/>
  <c r="AP30" i="239"/>
  <c r="AW30" i="239"/>
  <c r="AS30" i="239"/>
  <c r="AI10" i="239"/>
  <c r="AE10" i="239"/>
  <c r="AA10" i="239"/>
  <c r="AH10" i="239"/>
  <c r="AD10" i="239"/>
  <c r="AG10" i="239"/>
  <c r="AC10" i="239"/>
  <c r="AB10" i="239"/>
  <c r="AJ10" i="239"/>
  <c r="AF10" i="239"/>
  <c r="AI10" i="241"/>
  <c r="AE10" i="241"/>
  <c r="AA10" i="241"/>
  <c r="AH10" i="241"/>
  <c r="AD10" i="241"/>
  <c r="AJ10" i="241"/>
  <c r="AF10" i="241"/>
  <c r="AB10" i="241"/>
  <c r="AG10" i="241"/>
  <c r="AC10" i="241"/>
  <c r="AG9" i="240"/>
  <c r="AC9" i="240"/>
  <c r="AH9" i="240"/>
  <c r="AD9" i="240"/>
  <c r="AJ9" i="240"/>
  <c r="AB9" i="240"/>
  <c r="AF9" i="240"/>
  <c r="AE9" i="240"/>
  <c r="AA9" i="240"/>
  <c r="AI9" i="240"/>
  <c r="AH13" i="240"/>
  <c r="AJ13" i="240"/>
  <c r="AV31" i="238"/>
  <c r="AR31" i="238"/>
  <c r="AK10" i="238"/>
  <c r="AK8" i="238"/>
  <c r="AH31" i="237"/>
  <c r="AD31" i="237"/>
  <c r="AG31" i="237"/>
  <c r="AC31" i="237"/>
  <c r="AE31" i="237"/>
  <c r="AB31" i="237"/>
  <c r="AJ31" i="237"/>
  <c r="AF31" i="237"/>
  <c r="AA31" i="237"/>
  <c r="AU30" i="237"/>
  <c r="AQ30" i="237"/>
  <c r="AT30" i="237"/>
  <c r="AS30" i="237"/>
  <c r="AP30" i="237"/>
  <c r="AW30" i="237"/>
  <c r="AK13" i="237"/>
  <c r="F34" i="237"/>
  <c r="F33" i="237"/>
  <c r="G35" i="237"/>
  <c r="G34" i="237"/>
  <c r="G33" i="237"/>
  <c r="AX10" i="245"/>
  <c r="AX9" i="245"/>
  <c r="AP7" i="245"/>
  <c r="AX8" i="245"/>
  <c r="F34" i="244"/>
  <c r="F33" i="244"/>
  <c r="G35" i="244"/>
  <c r="G34" i="244"/>
  <c r="G33" i="244"/>
  <c r="AX13" i="244"/>
  <c r="AJ7" i="245"/>
  <c r="AH31" i="243"/>
  <c r="AD31" i="243"/>
  <c r="AG31" i="243"/>
  <c r="AC31" i="243"/>
  <c r="AJ31" i="243"/>
  <c r="AA31" i="243"/>
  <c r="AB31" i="243"/>
  <c r="AF31" i="243"/>
  <c r="AE31" i="243"/>
  <c r="AK30" i="243"/>
  <c r="AX11" i="245"/>
  <c r="AW30" i="244"/>
  <c r="AT30" i="244"/>
  <c r="AS30" i="244"/>
  <c r="AP30" i="244"/>
  <c r="AK12" i="244"/>
  <c r="AX10" i="244"/>
  <c r="AI7" i="245"/>
  <c r="AH8" i="244"/>
  <c r="AD8" i="244"/>
  <c r="AI8" i="244"/>
  <c r="AC8" i="244"/>
  <c r="AG8" i="244"/>
  <c r="AB8" i="244"/>
  <c r="AF8" i="244"/>
  <c r="AJ8" i="244"/>
  <c r="AE8" i="244"/>
  <c r="AA8" i="244"/>
  <c r="F12" i="244"/>
  <c r="G12" i="244"/>
  <c r="G11" i="244"/>
  <c r="AW31" i="243"/>
  <c r="AS31" i="243"/>
  <c r="AV31" i="243"/>
  <c r="AR31" i="243"/>
  <c r="AQ31" i="243"/>
  <c r="AT31" i="243"/>
  <c r="AP31" i="243"/>
  <c r="AU31" i="243"/>
  <c r="AX8" i="243"/>
  <c r="AX7" i="243"/>
  <c r="AP7" i="243"/>
  <c r="AQ7" i="243"/>
  <c r="AC8" i="242"/>
  <c r="AC7" i="242"/>
  <c r="AH7" i="243"/>
  <c r="AG7" i="243"/>
  <c r="I37" i="242"/>
  <c r="AR30" i="241"/>
  <c r="AC12" i="242"/>
  <c r="AB12" i="242"/>
  <c r="AG12" i="242"/>
  <c r="AI12" i="242"/>
  <c r="AV11" i="242"/>
  <c r="AR11" i="242"/>
  <c r="AS11" i="242"/>
  <c r="AW11" i="242"/>
  <c r="AQ11" i="242"/>
  <c r="AP11" i="242"/>
  <c r="AT11" i="242"/>
  <c r="AU11" i="242"/>
  <c r="AV10" i="242"/>
  <c r="AT10" i="242"/>
  <c r="AV31" i="242"/>
  <c r="AS30" i="241"/>
  <c r="AF31" i="239"/>
  <c r="AB31" i="239"/>
  <c r="AG31" i="239"/>
  <c r="AC31" i="239"/>
  <c r="AD31" i="239"/>
  <c r="AH31" i="239"/>
  <c r="AE31" i="239"/>
  <c r="AA31" i="239"/>
  <c r="AJ31" i="239"/>
  <c r="AD10" i="242"/>
  <c r="AH10" i="242"/>
  <c r="AC10" i="242"/>
  <c r="AW7" i="241"/>
  <c r="AH11" i="241"/>
  <c r="AD11" i="241"/>
  <c r="AG11" i="241"/>
  <c r="AC11" i="241"/>
  <c r="AI11" i="241"/>
  <c r="AE11" i="241"/>
  <c r="AA11" i="241"/>
  <c r="AF11" i="241"/>
  <c r="AB11" i="241"/>
  <c r="AJ11" i="241"/>
  <c r="AX10" i="240"/>
  <c r="AX12" i="239"/>
  <c r="AV7" i="241"/>
  <c r="AR12" i="240"/>
  <c r="AV12" i="240"/>
  <c r="AU12" i="240"/>
  <c r="AQ12" i="240"/>
  <c r="AW12" i="240"/>
  <c r="AG13" i="239"/>
  <c r="AB13" i="239"/>
  <c r="AC13" i="239"/>
  <c r="AI13" i="239"/>
  <c r="AA13" i="239"/>
  <c r="AE13" i="239"/>
  <c r="AK11" i="240"/>
  <c r="G35" i="239"/>
  <c r="G34" i="239"/>
  <c r="G33" i="239"/>
  <c r="F34" i="239"/>
  <c r="F33" i="239"/>
  <c r="AS7" i="239"/>
  <c r="AP31" i="238"/>
  <c r="AQ7" i="238"/>
  <c r="AV30" i="237"/>
  <c r="AX9" i="239"/>
  <c r="AG31" i="238"/>
  <c r="AI11" i="238"/>
  <c r="AE11" i="238"/>
  <c r="AA11" i="238"/>
  <c r="AH11" i="238"/>
  <c r="AD11" i="238"/>
  <c r="AJ11" i="238"/>
  <c r="AB11" i="238"/>
  <c r="AG11" i="238"/>
  <c r="AF11" i="238"/>
  <c r="AC11" i="238"/>
  <c r="AC7" i="237"/>
  <c r="AC13" i="240"/>
  <c r="AA13" i="240"/>
  <c r="F34" i="238"/>
  <c r="F33" i="238"/>
  <c r="AH31" i="238"/>
  <c r="AB31" i="238"/>
  <c r="AW31" i="237"/>
  <c r="AS31" i="237"/>
  <c r="AV31" i="237"/>
  <c r="AR31" i="237"/>
  <c r="AP31" i="237"/>
  <c r="AU31" i="237"/>
  <c r="AQ31" i="237"/>
  <c r="AT31" i="237"/>
  <c r="AW8" i="237"/>
  <c r="AT8" i="237"/>
  <c r="AS8" i="237"/>
  <c r="AP8" i="237"/>
  <c r="AF30" i="237"/>
  <c r="AB30" i="237"/>
  <c r="AD30" i="237"/>
  <c r="AJ30" i="237"/>
  <c r="AA30" i="237"/>
  <c r="AE30" i="237"/>
  <c r="AH30" i="237"/>
  <c r="E37" i="237"/>
  <c r="AX12" i="245"/>
  <c r="AX30" i="245"/>
  <c r="AW11" i="244"/>
  <c r="AS11" i="244"/>
  <c r="AV11" i="244"/>
  <c r="AR11" i="244"/>
  <c r="AP11" i="244"/>
  <c r="AU11" i="244"/>
  <c r="AQ11" i="244"/>
  <c r="AT11" i="244"/>
  <c r="AG7" i="245"/>
  <c r="AH31" i="244"/>
  <c r="AD31" i="244"/>
  <c r="AG31" i="244"/>
  <c r="AC31" i="244"/>
  <c r="AF31" i="244"/>
  <c r="AE31" i="244"/>
  <c r="AA31" i="244"/>
  <c r="AJ31" i="244"/>
  <c r="AB31" i="244"/>
  <c r="AH12" i="243"/>
  <c r="AD12" i="243"/>
  <c r="AF12" i="243"/>
  <c r="AI12" i="243"/>
  <c r="AE12" i="243"/>
  <c r="AB12" i="243"/>
  <c r="AJ12" i="243"/>
  <c r="AA12" i="243"/>
  <c r="AV11" i="243"/>
  <c r="AR11" i="243"/>
  <c r="AU11" i="243"/>
  <c r="AQ11" i="243"/>
  <c r="AW11" i="243"/>
  <c r="AT11" i="243"/>
  <c r="AS11" i="243"/>
  <c r="AP11" i="243"/>
  <c r="E37" i="243"/>
  <c r="AF31" i="242"/>
  <c r="AE31" i="242"/>
  <c r="AJ31" i="242"/>
  <c r="AX9" i="242"/>
  <c r="AV8" i="242"/>
  <c r="AV7" i="242"/>
  <c r="AC30" i="241"/>
  <c r="AS10" i="242"/>
  <c r="AP31" i="242"/>
  <c r="AS30" i="242"/>
  <c r="AW30" i="242"/>
  <c r="AQ30" i="242"/>
  <c r="AP30" i="242"/>
  <c r="AT30" i="242"/>
  <c r="AU30" i="242"/>
  <c r="AQ7" i="241"/>
  <c r="AK12" i="240"/>
  <c r="AK9" i="242"/>
  <c r="AX13" i="240"/>
  <c r="AH12" i="239"/>
  <c r="AD12" i="239"/>
  <c r="AI12" i="239"/>
  <c r="AC12" i="239"/>
  <c r="AG12" i="239"/>
  <c r="AB12" i="239"/>
  <c r="AF12" i="239"/>
  <c r="AA12" i="239"/>
  <c r="AJ12" i="239"/>
  <c r="AE12" i="239"/>
  <c r="AK31" i="240"/>
  <c r="AX12" i="240"/>
  <c r="AW13" i="239"/>
  <c r="AP13" i="239"/>
  <c r="AS13" i="239"/>
  <c r="AR13" i="239"/>
  <c r="AQ13" i="239"/>
  <c r="AW10" i="239"/>
  <c r="AS10" i="239"/>
  <c r="AV10" i="239"/>
  <c r="AR10" i="239"/>
  <c r="AU10" i="239"/>
  <c r="AQ10" i="239"/>
  <c r="AP10" i="239"/>
  <c r="AT10" i="239"/>
  <c r="AJ7" i="239"/>
  <c r="AG9" i="238"/>
  <c r="AG7" i="238"/>
  <c r="AC9" i="238"/>
  <c r="AC7" i="238"/>
  <c r="AJ9" i="238"/>
  <c r="AJ7" i="238"/>
  <c r="AF9" i="238"/>
  <c r="AF7" i="238"/>
  <c r="AB9" i="238"/>
  <c r="AB7" i="238"/>
  <c r="AH9" i="238"/>
  <c r="AH7" i="238"/>
  <c r="AE9" i="238"/>
  <c r="AE7" i="238"/>
  <c r="AD9" i="238"/>
  <c r="AD7" i="238"/>
  <c r="AI9" i="238"/>
  <c r="AI7" i="238"/>
  <c r="AA9" i="238"/>
  <c r="AK8" i="241"/>
  <c r="AW30" i="240"/>
  <c r="AS30" i="240"/>
  <c r="AT30" i="240"/>
  <c r="AP30" i="240"/>
  <c r="AV30" i="240"/>
  <c r="AQ30" i="240"/>
  <c r="AU30" i="240"/>
  <c r="AR30" i="240"/>
  <c r="AE7" i="239"/>
  <c r="AW10" i="241"/>
  <c r="AS10" i="241"/>
  <c r="AV10" i="241"/>
  <c r="AR10" i="241"/>
  <c r="AT10" i="241"/>
  <c r="AP10" i="241"/>
  <c r="AU10" i="241"/>
  <c r="AQ10" i="241"/>
  <c r="AU9" i="240"/>
  <c r="AQ9" i="240"/>
  <c r="AV9" i="240"/>
  <c r="AR9" i="240"/>
  <c r="AT9" i="240"/>
  <c r="AS9" i="240"/>
  <c r="AP9" i="240"/>
  <c r="AW9" i="240"/>
  <c r="AT31" i="238"/>
  <c r="E37" i="238"/>
  <c r="AT10" i="238"/>
  <c r="AP10" i="238"/>
  <c r="AW10" i="238"/>
  <c r="AS10" i="238"/>
  <c r="AV10" i="238"/>
  <c r="AU10" i="238"/>
  <c r="AR10" i="238"/>
  <c r="AQ10" i="238"/>
  <c r="AG11" i="237"/>
  <c r="AC11" i="237"/>
  <c r="AF11" i="237"/>
  <c r="AA11" i="237"/>
  <c r="AJ11" i="237"/>
  <c r="AE11" i="237"/>
  <c r="AI11" i="237"/>
  <c r="AH11" i="237"/>
  <c r="AD11" i="237"/>
  <c r="AB11" i="237"/>
  <c r="AD13" i="240"/>
  <c r="AB13" i="240"/>
  <c r="AE13" i="240"/>
  <c r="AX9" i="238"/>
  <c r="AA31" i="238"/>
  <c r="AF31" i="238"/>
  <c r="AW11" i="238"/>
  <c r="AS11" i="238"/>
  <c r="AV11" i="238"/>
  <c r="AR11" i="238"/>
  <c r="AT11" i="238"/>
  <c r="AQ11" i="238"/>
  <c r="AP11" i="238"/>
  <c r="AU11" i="238"/>
  <c r="AG7" i="237"/>
  <c r="AX10" i="237"/>
  <c r="AX12" i="237"/>
  <c r="AK31" i="245"/>
  <c r="AX31" i="245"/>
  <c r="AX9" i="244"/>
  <c r="AK11" i="244"/>
  <c r="AA7" i="245"/>
  <c r="AK8" i="245"/>
  <c r="AK7" i="245"/>
  <c r="AW31" i="244"/>
  <c r="AS31" i="244"/>
  <c r="AV31" i="244"/>
  <c r="AR31" i="244"/>
  <c r="AP31" i="244"/>
  <c r="AU31" i="244"/>
  <c r="AT31" i="244"/>
  <c r="AQ31" i="244"/>
  <c r="I37" i="244"/>
  <c r="F34" i="243"/>
  <c r="F33" i="243"/>
  <c r="G35" i="243"/>
  <c r="G34" i="243"/>
  <c r="G33" i="243"/>
  <c r="AV10" i="243"/>
  <c r="AR10" i="243"/>
  <c r="AW10" i="243"/>
  <c r="AQ10" i="243"/>
  <c r="AT10" i="243"/>
  <c r="AS10" i="243"/>
  <c r="AP10" i="243"/>
  <c r="AX10" i="243"/>
  <c r="AU10" i="243"/>
  <c r="AK30" i="244"/>
  <c r="I37" i="243"/>
  <c r="AT31" i="242"/>
  <c r="AR31" i="242"/>
  <c r="AX31" i="242"/>
  <c r="AR8" i="242"/>
  <c r="AR7" i="242"/>
  <c r="AX12" i="242"/>
  <c r="AX31" i="241"/>
  <c r="AK9" i="243"/>
  <c r="AU31" i="242"/>
  <c r="AW31" i="242"/>
  <c r="G35" i="241"/>
  <c r="G34" i="241"/>
  <c r="G33" i="241"/>
  <c r="F34" i="241"/>
  <c r="F33" i="241"/>
  <c r="AE8" i="242"/>
  <c r="AE7" i="242"/>
  <c r="AJ8" i="242"/>
  <c r="AJ7" i="242"/>
  <c r="AB8" i="242"/>
  <c r="AB7" i="242"/>
  <c r="AF8" i="242"/>
  <c r="AF7" i="242"/>
  <c r="AI8" i="242"/>
  <c r="AI7" i="242"/>
  <c r="AA8" i="242"/>
  <c r="AF30" i="242"/>
  <c r="AA30" i="242"/>
  <c r="AE30" i="242"/>
  <c r="AH30" i="242"/>
  <c r="AD30" i="242"/>
  <c r="AJ30" i="242"/>
  <c r="AB30" i="242"/>
  <c r="AF30" i="241"/>
  <c r="AB30" i="241"/>
  <c r="AA30" i="241"/>
  <c r="AJ30" i="241"/>
  <c r="AE30" i="241"/>
  <c r="AK30" i="241"/>
  <c r="AV30" i="241"/>
  <c r="AX9" i="241"/>
  <c r="AU7" i="241"/>
  <c r="AR10" i="242"/>
  <c r="AX10" i="242"/>
  <c r="AV11" i="241"/>
  <c r="AR11" i="241"/>
  <c r="AU11" i="241"/>
  <c r="AQ11" i="241"/>
  <c r="AW11" i="241"/>
  <c r="AS11" i="241"/>
  <c r="AT11" i="241"/>
  <c r="AP11" i="241"/>
  <c r="AW11" i="240"/>
  <c r="AS11" i="240"/>
  <c r="AT11" i="240"/>
  <c r="AP11" i="240"/>
  <c r="AU11" i="240"/>
  <c r="AQ11" i="240"/>
  <c r="AV11" i="240"/>
  <c r="AR11" i="240"/>
  <c r="F12" i="240"/>
  <c r="G12" i="240"/>
  <c r="G11" i="240"/>
  <c r="F11" i="240"/>
  <c r="AJ10" i="240"/>
  <c r="AF10" i="240"/>
  <c r="AB10" i="240"/>
  <c r="AI10" i="240"/>
  <c r="AA10" i="240"/>
  <c r="AH10" i="240"/>
  <c r="AE10" i="240"/>
  <c r="AD10" i="240"/>
  <c r="AX13" i="241"/>
  <c r="AH30" i="240"/>
  <c r="AD30" i="240"/>
  <c r="AJ30" i="240"/>
  <c r="AE30" i="240"/>
  <c r="AA30" i="240"/>
  <c r="AC30" i="240"/>
  <c r="AB30" i="240"/>
  <c r="AG30" i="240"/>
  <c r="AF30" i="240"/>
  <c r="AG10" i="240"/>
  <c r="AP7" i="241"/>
  <c r="G35" i="240"/>
  <c r="G34" i="240"/>
  <c r="G33" i="240"/>
  <c r="F34" i="240"/>
  <c r="F33" i="240"/>
  <c r="AX11" i="239"/>
  <c r="AK8" i="239"/>
  <c r="AA7" i="239"/>
  <c r="AV8" i="240"/>
  <c r="AV7" i="240"/>
  <c r="AR8" i="240"/>
  <c r="AR7" i="240"/>
  <c r="AW8" i="240"/>
  <c r="AS8" i="240"/>
  <c r="AS7" i="240"/>
  <c r="AT8" i="240"/>
  <c r="AT7" i="240"/>
  <c r="AQ8" i="240"/>
  <c r="AQ7" i="240"/>
  <c r="AP8" i="240"/>
  <c r="AX8" i="240"/>
  <c r="AU8" i="240"/>
  <c r="AU7" i="240"/>
  <c r="AX8" i="239"/>
  <c r="AX7" i="239"/>
  <c r="AP7" i="239"/>
  <c r="AS31" i="238"/>
  <c r="AQ31" i="238"/>
  <c r="AK9" i="239"/>
  <c r="AI13" i="238"/>
  <c r="AE13" i="238"/>
  <c r="AA13" i="238"/>
  <c r="AH13" i="238"/>
  <c r="AD13" i="238"/>
  <c r="AG13" i="238"/>
  <c r="AF13" i="238"/>
  <c r="AC13" i="238"/>
  <c r="AJ13" i="238"/>
  <c r="AB13" i="238"/>
  <c r="AG13" i="240"/>
  <c r="AF13" i="240"/>
  <c r="AE31" i="238"/>
  <c r="AW13" i="238"/>
  <c r="AS13" i="238"/>
  <c r="AV13" i="238"/>
  <c r="AR13" i="238"/>
  <c r="AQ13" i="238"/>
  <c r="AP13" i="238"/>
  <c r="AU13" i="238"/>
  <c r="AT13" i="238"/>
  <c r="AK12" i="238"/>
  <c r="AJ12" i="237"/>
  <c r="AE12" i="237"/>
  <c r="AI12" i="237"/>
  <c r="AD12" i="237"/>
  <c r="AF12" i="237"/>
  <c r="AB12" i="237"/>
  <c r="AA12" i="237"/>
  <c r="AH12" i="237"/>
  <c r="AX8" i="238"/>
  <c r="AX7" i="238"/>
  <c r="AH8" i="237"/>
  <c r="AH7" i="237"/>
  <c r="AD8" i="237"/>
  <c r="AD7" i="237"/>
  <c r="AF8" i="237"/>
  <c r="AF7" i="237"/>
  <c r="AE8" i="237"/>
  <c r="AE7" i="237"/>
  <c r="AJ8" i="237"/>
  <c r="AJ7" i="237"/>
  <c r="AB8" i="237"/>
  <c r="AB7" i="237"/>
  <c r="AI8" i="237"/>
  <c r="AI7" i="237"/>
  <c r="AA8" i="237"/>
  <c r="AA7" i="237"/>
  <c r="AX4" i="239"/>
  <c r="AX4" i="243"/>
  <c r="AX4" i="255"/>
  <c r="AX14" i="242"/>
  <c r="AK16" i="242"/>
  <c r="AX17" i="252"/>
  <c r="AX17" i="256"/>
  <c r="AK20" i="251"/>
  <c r="AK20" i="247"/>
  <c r="AK20" i="244"/>
  <c r="AX15" i="243"/>
  <c r="AX16" i="238"/>
  <c r="AX19" i="256"/>
  <c r="AX19" i="247"/>
  <c r="AX19" i="244"/>
  <c r="AK15" i="243"/>
  <c r="AX14" i="252"/>
  <c r="AK15" i="241"/>
  <c r="AK20" i="256"/>
  <c r="AK19" i="243"/>
  <c r="AX19" i="240"/>
  <c r="AX14" i="254"/>
  <c r="AX15" i="239"/>
  <c r="AX17" i="242"/>
  <c r="AK17" i="241"/>
  <c r="AK15" i="251"/>
  <c r="AX19" i="238"/>
  <c r="AK23" i="251"/>
  <c r="AK20" i="252"/>
  <c r="AK20" i="248"/>
  <c r="AK20" i="245"/>
  <c r="AK16" i="246"/>
  <c r="AX19" i="254"/>
  <c r="AX19" i="251"/>
  <c r="AX19" i="242"/>
  <c r="AX14" i="245"/>
  <c r="AK19" i="239"/>
  <c r="AK15" i="242"/>
  <c r="AX17" i="244"/>
  <c r="AX16" i="246"/>
  <c r="AX15" i="241"/>
  <c r="AX4" i="240"/>
  <c r="AX4" i="247"/>
  <c r="AX4" i="252"/>
  <c r="AK14" i="241"/>
  <c r="AK14" i="239"/>
  <c r="AX16" i="252"/>
  <c r="AX16" i="250"/>
  <c r="AX16" i="248"/>
  <c r="AK14" i="249"/>
  <c r="AK17" i="239"/>
  <c r="AK16" i="251"/>
  <c r="AK15" i="250"/>
  <c r="AK20" i="238"/>
  <c r="AX14" i="237"/>
  <c r="AX16" i="241"/>
  <c r="AK4" i="248"/>
  <c r="AX4" i="256"/>
  <c r="AX16" i="256"/>
  <c r="AK16" i="253"/>
  <c r="AK16" i="241"/>
  <c r="AX20" i="253"/>
  <c r="AX15" i="250"/>
  <c r="AX15" i="254"/>
  <c r="AU7" i="249"/>
  <c r="AX4" i="254"/>
  <c r="AX4" i="237"/>
  <c r="AK16" i="255"/>
  <c r="AK16" i="249"/>
  <c r="AX16" i="239"/>
  <c r="AX16" i="237"/>
  <c r="AX17" i="250"/>
  <c r="AX20" i="249"/>
  <c r="AX14" i="243"/>
  <c r="AX20" i="238"/>
  <c r="AK16" i="240"/>
  <c r="AX20" i="242"/>
  <c r="AK4" i="242"/>
  <c r="AK14" i="242"/>
  <c r="AX4" i="251"/>
  <c r="AX19" i="237"/>
  <c r="AX19" i="252"/>
  <c r="AK19" i="250"/>
  <c r="AU7" i="255"/>
  <c r="AX13" i="243"/>
  <c r="AK13" i="244"/>
  <c r="AX4" i="241"/>
  <c r="AW7" i="240"/>
  <c r="AQ7" i="254"/>
  <c r="AK30" i="248"/>
  <c r="AV7" i="249"/>
  <c r="AX10" i="251"/>
  <c r="AK30" i="253"/>
  <c r="AW7" i="248"/>
  <c r="AJ7" i="251"/>
  <c r="AK11" i="255"/>
  <c r="O24" i="256"/>
  <c r="P24" i="256"/>
  <c r="O24" i="246"/>
  <c r="P24" i="246"/>
  <c r="M23" i="238"/>
  <c r="O24" i="238"/>
  <c r="P24" i="238"/>
  <c r="M23" i="247"/>
  <c r="O24" i="247"/>
  <c r="P24" i="247"/>
  <c r="O24" i="241"/>
  <c r="P24" i="241"/>
  <c r="M23" i="241"/>
  <c r="O24" i="253"/>
  <c r="P24" i="253"/>
  <c r="M23" i="253"/>
  <c r="O24" i="245"/>
  <c r="P24" i="245"/>
  <c r="O24" i="237"/>
  <c r="P24" i="237"/>
  <c r="M23" i="237"/>
  <c r="O24" i="250"/>
  <c r="P24" i="250"/>
  <c r="M23" i="243"/>
  <c r="O24" i="243"/>
  <c r="P24" i="243"/>
  <c r="M23" i="255"/>
  <c r="O24" i="255"/>
  <c r="P24" i="255"/>
  <c r="O24" i="244"/>
  <c r="P24" i="244"/>
  <c r="M23" i="244"/>
  <c r="O24" i="254"/>
  <c r="P24" i="254"/>
  <c r="M23" i="254"/>
  <c r="O24" i="159"/>
  <c r="P24" i="159"/>
  <c r="O24" i="248"/>
  <c r="P24" i="248"/>
  <c r="M23" i="248"/>
  <c r="O24" i="240"/>
  <c r="P24" i="240"/>
  <c r="M23" i="240"/>
  <c r="O24" i="242"/>
  <c r="P24" i="242"/>
  <c r="M23" i="242"/>
  <c r="M23" i="251"/>
  <c r="O24" i="251"/>
  <c r="P24" i="251"/>
  <c r="AQ7" i="255"/>
  <c r="AR7" i="249"/>
  <c r="AK9" i="252"/>
  <c r="AX10" i="256"/>
  <c r="AS7" i="251"/>
  <c r="AK30" i="252"/>
  <c r="V15" i="254"/>
  <c r="V16" i="254"/>
  <c r="AK30" i="250"/>
  <c r="AX12" i="251"/>
  <c r="AK13" i="243"/>
  <c r="AK11" i="256"/>
  <c r="AX30" i="252"/>
  <c r="AW7" i="254"/>
  <c r="AK13" i="242"/>
  <c r="AX31" i="239"/>
  <c r="AK30" i="251"/>
  <c r="F11" i="251"/>
  <c r="O24" i="239"/>
  <c r="P24" i="239"/>
  <c r="M23" i="239"/>
  <c r="V15" i="237"/>
  <c r="V16" i="237"/>
  <c r="AX12" i="241"/>
  <c r="AX11" i="255"/>
  <c r="AK31" i="247"/>
  <c r="AK10" i="248"/>
  <c r="V15" i="240"/>
  <c r="W15" i="240"/>
  <c r="AK9" i="240"/>
  <c r="AF7" i="240"/>
  <c r="AX12" i="249"/>
  <c r="AR7" i="255"/>
  <c r="AV7" i="255"/>
  <c r="AK11" i="250"/>
  <c r="AR7" i="254"/>
  <c r="AK30" i="238"/>
  <c r="AX30" i="247"/>
  <c r="AK12" i="241"/>
  <c r="AX11" i="243"/>
  <c r="AK12" i="243"/>
  <c r="AX11" i="244"/>
  <c r="AX30" i="250"/>
  <c r="AI7" i="247"/>
  <c r="AX11" i="246"/>
  <c r="AK11" i="247"/>
  <c r="AX13" i="248"/>
  <c r="AA7" i="247"/>
  <c r="AX13" i="238"/>
  <c r="AK31" i="242"/>
  <c r="AK10" i="242"/>
  <c r="AE7" i="240"/>
  <c r="AX9" i="248"/>
  <c r="AX11" i="249"/>
  <c r="AI7" i="252"/>
  <c r="AK12" i="242"/>
  <c r="AK31" i="243"/>
  <c r="AX31" i="249"/>
  <c r="AU7" i="254"/>
  <c r="AX9" i="254"/>
  <c r="AK31" i="252"/>
  <c r="AK7" i="252"/>
  <c r="G34" i="256"/>
  <c r="G33" i="256"/>
  <c r="AK12" i="248"/>
  <c r="AX11" i="253"/>
  <c r="AX31" i="254"/>
  <c r="AX8" i="255"/>
  <c r="AX9" i="255"/>
  <c r="AX7" i="255"/>
  <c r="AP7" i="255"/>
  <c r="AK31" i="255"/>
  <c r="AK11" i="252"/>
  <c r="AX11" i="251"/>
  <c r="AX13" i="255"/>
  <c r="AX31" i="251"/>
  <c r="AX11" i="252"/>
  <c r="AP7" i="251"/>
  <c r="AX8" i="251"/>
  <c r="AX7" i="251"/>
  <c r="AK12" i="246"/>
  <c r="AK12" i="249"/>
  <c r="AX8" i="250"/>
  <c r="AK12" i="250"/>
  <c r="AA7" i="253"/>
  <c r="AK8" i="253"/>
  <c r="AF7" i="253"/>
  <c r="AD7" i="253"/>
  <c r="V15" i="246"/>
  <c r="V16" i="246"/>
  <c r="AX10" i="247"/>
  <c r="AX31" i="250"/>
  <c r="AK10" i="247"/>
  <c r="AK11" i="249"/>
  <c r="AX9" i="246"/>
  <c r="AX7" i="246"/>
  <c r="AK9" i="249"/>
  <c r="AX13" i="247"/>
  <c r="AX30" i="255"/>
  <c r="AK31" i="250"/>
  <c r="AK9" i="253"/>
  <c r="AK7" i="253"/>
  <c r="AX10" i="246"/>
  <c r="AX9" i="249"/>
  <c r="AG7" i="253"/>
  <c r="AE7" i="253"/>
  <c r="AH7" i="253"/>
  <c r="AX10" i="255"/>
  <c r="AX10" i="253"/>
  <c r="AX11" i="254"/>
  <c r="AK9" i="254"/>
  <c r="V15" i="247"/>
  <c r="V16" i="247"/>
  <c r="AP7" i="248"/>
  <c r="AX8" i="248"/>
  <c r="AK12" i="251"/>
  <c r="AP7" i="253"/>
  <c r="AX8" i="253"/>
  <c r="AX7" i="253"/>
  <c r="AX31" i="247"/>
  <c r="AK9" i="246"/>
  <c r="AK7" i="247"/>
  <c r="AP7" i="249"/>
  <c r="AX8" i="249"/>
  <c r="AX7" i="249"/>
  <c r="AK9" i="250"/>
  <c r="AK7" i="250"/>
  <c r="AA7" i="250"/>
  <c r="AK9" i="251"/>
  <c r="AK7" i="251"/>
  <c r="AX30" i="253"/>
  <c r="AX11" i="247"/>
  <c r="AF7" i="249"/>
  <c r="AK31" i="249"/>
  <c r="AK31" i="251"/>
  <c r="AS7" i="254"/>
  <c r="AJ7" i="253"/>
  <c r="AC7" i="253"/>
  <c r="AK10" i="255"/>
  <c r="AX13" i="249"/>
  <c r="V15" i="250"/>
  <c r="W15" i="250"/>
  <c r="AK13" i="255"/>
  <c r="AK9" i="248"/>
  <c r="AK7" i="248"/>
  <c r="AX30" i="251"/>
  <c r="AX31" i="252"/>
  <c r="AK11" i="246"/>
  <c r="AA7" i="249"/>
  <c r="AK8" i="249"/>
  <c r="AK7" i="249"/>
  <c r="AP7" i="254"/>
  <c r="AX8" i="254"/>
  <c r="AB7" i="253"/>
  <c r="AI7" i="253"/>
  <c r="AX31" i="255"/>
  <c r="AK8" i="237"/>
  <c r="AK7" i="237"/>
  <c r="AP7" i="240"/>
  <c r="AK30" i="239"/>
  <c r="AX30" i="241"/>
  <c r="AP7" i="242"/>
  <c r="AX8" i="242"/>
  <c r="AX7" i="242"/>
  <c r="AP7" i="244"/>
  <c r="AX8" i="244"/>
  <c r="AX7" i="244"/>
  <c r="AK30" i="242"/>
  <c r="AA7" i="242"/>
  <c r="AK8" i="242"/>
  <c r="AK7" i="242"/>
  <c r="AK11" i="237"/>
  <c r="AK9" i="238"/>
  <c r="AK7" i="238"/>
  <c r="AA7" i="238"/>
  <c r="AX10" i="239"/>
  <c r="AK12" i="239"/>
  <c r="AX31" i="237"/>
  <c r="AK11" i="238"/>
  <c r="AX31" i="238"/>
  <c r="AX11" i="242"/>
  <c r="AX30" i="237"/>
  <c r="AK31" i="237"/>
  <c r="AK10" i="239"/>
  <c r="AG7" i="240"/>
  <c r="AI7" i="240"/>
  <c r="AK30" i="240"/>
  <c r="AX11" i="240"/>
  <c r="AX11" i="241"/>
  <c r="AX9" i="240"/>
  <c r="AK30" i="237"/>
  <c r="AX8" i="237"/>
  <c r="AK13" i="239"/>
  <c r="AK11" i="241"/>
  <c r="AX31" i="243"/>
  <c r="AX30" i="244"/>
  <c r="AX7" i="245"/>
  <c r="AK10" i="241"/>
  <c r="AJ7" i="240"/>
  <c r="AC7" i="240"/>
  <c r="AD7" i="240"/>
  <c r="AK7" i="243"/>
  <c r="AK12" i="237"/>
  <c r="AK7" i="239"/>
  <c r="AK10" i="240"/>
  <c r="AX31" i="244"/>
  <c r="AX11" i="238"/>
  <c r="AK31" i="238"/>
  <c r="AX10" i="238"/>
  <c r="AX10" i="241"/>
  <c r="AX30" i="240"/>
  <c r="AX13" i="239"/>
  <c r="AX30" i="242"/>
  <c r="AK31" i="244"/>
  <c r="AK13" i="240"/>
  <c r="AK31" i="239"/>
  <c r="AK8" i="244"/>
  <c r="AX30" i="239"/>
  <c r="AB7" i="240"/>
  <c r="AA7" i="240"/>
  <c r="AK8" i="240"/>
  <c r="AK7" i="240"/>
  <c r="AH7" i="240"/>
  <c r="AK11" i="243"/>
  <c r="AX7" i="254"/>
  <c r="AX7" i="248"/>
  <c r="V16" i="250"/>
  <c r="AX7" i="240"/>
  <c r="D27" i="213"/>
  <c r="E27" i="213"/>
  <c r="D26" i="213"/>
  <c r="E26" i="213"/>
  <c r="D25" i="213"/>
  <c r="D24" i="213"/>
  <c r="D23" i="213"/>
  <c r="E23" i="213"/>
  <c r="D22" i="213"/>
  <c r="E22" i="213"/>
  <c r="C25" i="213"/>
  <c r="C28" i="213"/>
  <c r="E25" i="213"/>
  <c r="C24" i="213"/>
  <c r="K8" i="213"/>
  <c r="E24" i="213"/>
  <c r="G13" i="213"/>
  <c r="F13" i="213"/>
  <c r="E13" i="213"/>
  <c r="A10" i="213"/>
  <c r="A11" i="213"/>
  <c r="A12" i="213"/>
  <c r="G6" i="213"/>
  <c r="D21" i="213"/>
  <c r="F6" i="213"/>
  <c r="F5" i="213"/>
  <c r="F15" i="213"/>
  <c r="E6" i="213"/>
  <c r="E5" i="213"/>
  <c r="E15" i="213"/>
  <c r="G5" i="213"/>
  <c r="G15" i="213"/>
  <c r="R13" i="159"/>
  <c r="S13" i="159"/>
  <c r="AI1" i="159"/>
  <c r="AH1" i="159"/>
  <c r="AH21" i="159"/>
  <c r="AA1" i="159"/>
  <c r="AA21" i="159"/>
  <c r="AK21" i="159"/>
  <c r="AI25" i="159"/>
  <c r="AI23" i="159"/>
  <c r="AI22" i="159"/>
  <c r="AI21" i="159"/>
  <c r="AH25" i="159"/>
  <c r="AH22" i="159"/>
  <c r="AI4" i="159"/>
  <c r="AI19" i="159"/>
  <c r="AI16" i="159"/>
  <c r="AI17" i="159"/>
  <c r="AI15" i="159"/>
  <c r="AI14" i="159"/>
  <c r="AI20" i="159"/>
  <c r="AH4" i="159"/>
  <c r="AH19" i="159"/>
  <c r="AH17" i="159"/>
  <c r="AH16" i="159"/>
  <c r="AH15" i="159"/>
  <c r="I34" i="159"/>
  <c r="I33" i="159"/>
  <c r="E34" i="159"/>
  <c r="E33" i="159"/>
  <c r="E37" i="159"/>
  <c r="I37" i="159"/>
  <c r="C35" i="159"/>
  <c r="B35" i="159"/>
  <c r="B10" i="159"/>
  <c r="Y5" i="159"/>
  <c r="F35" i="159"/>
  <c r="G35" i="159"/>
  <c r="J35" i="159"/>
  <c r="K35" i="159"/>
  <c r="M35" i="159"/>
  <c r="O35" i="159"/>
  <c r="P35" i="159"/>
  <c r="BA5" i="159"/>
  <c r="AN5" i="159"/>
  <c r="B34" i="159"/>
  <c r="B33" i="159"/>
  <c r="AN28" i="159"/>
  <c r="B31" i="159"/>
  <c r="BA26" i="159"/>
  <c r="B11" i="159"/>
  <c r="AN6" i="159"/>
  <c r="B12" i="159"/>
  <c r="C12" i="159"/>
  <c r="B13" i="159"/>
  <c r="Y8" i="159"/>
  <c r="C13" i="159"/>
  <c r="BB8" i="159"/>
  <c r="B14" i="159"/>
  <c r="C14" i="159"/>
  <c r="J14" i="159"/>
  <c r="K14" i="159"/>
  <c r="B15" i="159"/>
  <c r="C15" i="159"/>
  <c r="F15" i="159"/>
  <c r="G15" i="159"/>
  <c r="Z10" i="159"/>
  <c r="Y10" i="159"/>
  <c r="AI10" i="159"/>
  <c r="B16" i="159"/>
  <c r="C16" i="159"/>
  <c r="J16" i="159"/>
  <c r="K16" i="159"/>
  <c r="B17" i="159"/>
  <c r="BA12" i="159"/>
  <c r="C17" i="159"/>
  <c r="AO12" i="159"/>
  <c r="B18" i="159"/>
  <c r="C18" i="159"/>
  <c r="J18" i="159"/>
  <c r="K18" i="159"/>
  <c r="B32" i="159"/>
  <c r="C32" i="159"/>
  <c r="B36" i="159"/>
  <c r="F18" i="159"/>
  <c r="G18" i="159"/>
  <c r="F16" i="159"/>
  <c r="G16" i="159"/>
  <c r="F14" i="159"/>
  <c r="G14" i="159"/>
  <c r="F17" i="159"/>
  <c r="G17" i="159"/>
  <c r="Y28" i="159"/>
  <c r="BA28" i="159"/>
  <c r="Y26" i="159"/>
  <c r="Y29" i="159"/>
  <c r="BA29" i="159"/>
  <c r="AN29" i="159"/>
  <c r="C36" i="159"/>
  <c r="Y7" i="159"/>
  <c r="J36" i="159"/>
  <c r="K36" i="159"/>
  <c r="F36" i="159"/>
  <c r="Z30" i="159"/>
  <c r="BB30" i="159"/>
  <c r="AO30" i="159"/>
  <c r="Y30" i="159"/>
  <c r="BA30" i="159"/>
  <c r="AN30" i="159"/>
  <c r="AO8" i="159"/>
  <c r="Y11" i="159"/>
  <c r="BA11" i="159"/>
  <c r="AN11" i="159"/>
  <c r="Y31" i="159"/>
  <c r="BA31" i="159"/>
  <c r="AN31" i="159"/>
  <c r="Z9" i="159"/>
  <c r="BB9" i="159"/>
  <c r="AO9" i="159"/>
  <c r="Z13" i="159"/>
  <c r="BB13" i="159"/>
  <c r="AO13" i="159"/>
  <c r="AN8" i="159"/>
  <c r="Y12" i="159"/>
  <c r="BB10" i="159"/>
  <c r="Z31" i="159"/>
  <c r="BB31" i="159"/>
  <c r="AO31" i="159"/>
  <c r="Y9" i="159"/>
  <c r="AI9" i="159"/>
  <c r="BA9" i="159"/>
  <c r="AN9" i="159"/>
  <c r="Y13" i="159"/>
  <c r="AI13" i="159"/>
  <c r="BA13" i="159"/>
  <c r="AN13" i="159"/>
  <c r="Z11" i="159"/>
  <c r="BB11" i="159"/>
  <c r="AO11" i="159"/>
  <c r="AI11" i="159"/>
  <c r="G36" i="159"/>
  <c r="G34" i="159"/>
  <c r="G33" i="159"/>
  <c r="F34" i="159"/>
  <c r="F33" i="159"/>
  <c r="Q711" i="159"/>
  <c r="G711" i="159"/>
  <c r="U28" i="159"/>
  <c r="V28" i="159"/>
  <c r="U27" i="159"/>
  <c r="V27" i="159"/>
  <c r="U26" i="159"/>
  <c r="V26" i="159"/>
  <c r="U25" i="159"/>
  <c r="V25" i="159"/>
  <c r="U24" i="159"/>
  <c r="V24" i="159"/>
  <c r="U23" i="159"/>
  <c r="V23" i="159"/>
  <c r="U22" i="159"/>
  <c r="V22" i="159"/>
  <c r="U21" i="159"/>
  <c r="V21" i="159"/>
  <c r="U15" i="159"/>
  <c r="U14" i="159"/>
  <c r="U13" i="159"/>
  <c r="R14" i="159"/>
  <c r="S14" i="159"/>
  <c r="U12" i="159"/>
  <c r="R12" i="159"/>
  <c r="S12" i="159"/>
  <c r="U11" i="159"/>
  <c r="R11" i="159"/>
  <c r="S11" i="159"/>
  <c r="U10" i="159"/>
  <c r="R10" i="159"/>
  <c r="S10" i="159"/>
  <c r="U9" i="159"/>
  <c r="R9" i="159"/>
  <c r="S9" i="159"/>
  <c r="U8" i="159"/>
  <c r="R8" i="159"/>
  <c r="S8" i="159"/>
  <c r="Z7" i="159"/>
  <c r="AN7" i="159"/>
  <c r="U7" i="159"/>
  <c r="V7" i="159"/>
  <c r="R7" i="159"/>
  <c r="S7" i="159"/>
  <c r="U6" i="159"/>
  <c r="R6" i="159"/>
  <c r="S6" i="159"/>
  <c r="U5" i="159"/>
  <c r="R5" i="159"/>
  <c r="S5" i="159"/>
  <c r="K2" i="159"/>
  <c r="BM1" i="159"/>
  <c r="BL1" i="159"/>
  <c r="BK1" i="159"/>
  <c r="BJ1" i="159"/>
  <c r="BI1" i="159"/>
  <c r="BH1" i="159"/>
  <c r="BG1" i="159"/>
  <c r="BF1" i="159"/>
  <c r="BE1" i="159"/>
  <c r="BD1" i="159"/>
  <c r="BC1" i="159"/>
  <c r="AW1" i="159"/>
  <c r="AV1" i="159"/>
  <c r="AU1" i="159"/>
  <c r="AT1" i="159"/>
  <c r="AS1" i="159"/>
  <c r="AR1" i="159"/>
  <c r="AQ1" i="159"/>
  <c r="AP1" i="159"/>
  <c r="AJ1" i="159"/>
  <c r="AG1" i="159"/>
  <c r="AF1" i="159"/>
  <c r="AE1" i="159"/>
  <c r="AD1" i="159"/>
  <c r="AC1" i="159"/>
  <c r="AB1" i="159"/>
  <c r="AC25" i="159"/>
  <c r="AC23" i="159"/>
  <c r="AC21" i="159"/>
  <c r="AC22" i="159"/>
  <c r="AG25" i="159"/>
  <c r="AG22" i="159"/>
  <c r="AG23" i="159"/>
  <c r="AG21" i="159"/>
  <c r="AR23" i="159"/>
  <c r="AR21" i="159"/>
  <c r="AR22" i="159"/>
  <c r="AV21" i="159"/>
  <c r="AV22" i="159"/>
  <c r="AV23" i="159"/>
  <c r="AD25" i="159"/>
  <c r="AD21" i="159"/>
  <c r="AD23" i="159"/>
  <c r="AD22" i="159"/>
  <c r="AJ25" i="159"/>
  <c r="AJ22" i="159"/>
  <c r="AJ21" i="159"/>
  <c r="AJ23" i="159"/>
  <c r="AS23" i="159"/>
  <c r="AS22" i="159"/>
  <c r="AS21" i="159"/>
  <c r="AW21" i="159"/>
  <c r="AW23" i="159"/>
  <c r="AW22" i="159"/>
  <c r="AA25" i="159"/>
  <c r="AA23" i="159"/>
  <c r="AA22" i="159"/>
  <c r="AE25" i="159"/>
  <c r="AE23" i="159"/>
  <c r="AE22" i="159"/>
  <c r="AE21" i="159"/>
  <c r="AP22" i="159"/>
  <c r="AP23" i="159"/>
  <c r="AP21" i="159"/>
  <c r="AT23" i="159"/>
  <c r="AT22" i="159"/>
  <c r="AT21" i="159"/>
  <c r="AB25" i="159"/>
  <c r="AB22" i="159"/>
  <c r="AB21" i="159"/>
  <c r="AB23" i="159"/>
  <c r="AF25" i="159"/>
  <c r="AF23" i="159"/>
  <c r="AF21" i="159"/>
  <c r="AF22" i="159"/>
  <c r="AQ22" i="159"/>
  <c r="AQ21" i="159"/>
  <c r="AQ23" i="159"/>
  <c r="AU21" i="159"/>
  <c r="AU22" i="159"/>
  <c r="AU23" i="159"/>
  <c r="AC4" i="159"/>
  <c r="AC20" i="159"/>
  <c r="AC17" i="159"/>
  <c r="AC15" i="159"/>
  <c r="AC16" i="159"/>
  <c r="AC14" i="159"/>
  <c r="AC19" i="159"/>
  <c r="AG4" i="159"/>
  <c r="AG15" i="159"/>
  <c r="AG19" i="159"/>
  <c r="AG20" i="159"/>
  <c r="AG14" i="159"/>
  <c r="AG17" i="159"/>
  <c r="AG16" i="159"/>
  <c r="AR4" i="159"/>
  <c r="AR19" i="159"/>
  <c r="AR20" i="159"/>
  <c r="AR17" i="159"/>
  <c r="AR15" i="159"/>
  <c r="AR14" i="159"/>
  <c r="AR16" i="159"/>
  <c r="AV4" i="159"/>
  <c r="AV14" i="159"/>
  <c r="AV17" i="159"/>
  <c r="AV19" i="159"/>
  <c r="AV15" i="159"/>
  <c r="AV20" i="159"/>
  <c r="AV16" i="159"/>
  <c r="AD4" i="159"/>
  <c r="AD19" i="159"/>
  <c r="AD20" i="159"/>
  <c r="AD16" i="159"/>
  <c r="AD17" i="159"/>
  <c r="AD14" i="159"/>
  <c r="AD15" i="159"/>
  <c r="AJ4" i="159"/>
  <c r="AJ16" i="159"/>
  <c r="AJ17" i="159"/>
  <c r="AJ15" i="159"/>
  <c r="AJ20" i="159"/>
  <c r="AJ14" i="159"/>
  <c r="AJ19" i="159"/>
  <c r="AS4" i="159"/>
  <c r="AS17" i="159"/>
  <c r="AS16" i="159"/>
  <c r="AS15" i="159"/>
  <c r="AS19" i="159"/>
  <c r="AS20" i="159"/>
  <c r="AS14" i="159"/>
  <c r="AW4" i="159"/>
  <c r="AW17" i="159"/>
  <c r="AW14" i="159"/>
  <c r="AW19" i="159"/>
  <c r="AW20" i="159"/>
  <c r="AW16" i="159"/>
  <c r="AW15" i="159"/>
  <c r="AA4" i="159"/>
  <c r="AA19" i="159"/>
  <c r="AA17" i="159"/>
  <c r="AA16" i="159"/>
  <c r="AA15" i="159"/>
  <c r="AA20" i="159"/>
  <c r="AA14" i="159"/>
  <c r="AE4" i="159"/>
  <c r="AE19" i="159"/>
  <c r="AE16" i="159"/>
  <c r="AE17" i="159"/>
  <c r="AE15" i="159"/>
  <c r="AE20" i="159"/>
  <c r="AE14" i="159"/>
  <c r="AP4" i="159"/>
  <c r="AP16" i="159"/>
  <c r="AP17" i="159"/>
  <c r="AP14" i="159"/>
  <c r="AP15" i="159"/>
  <c r="AP19" i="159"/>
  <c r="AP20" i="159"/>
  <c r="AT4" i="159"/>
  <c r="AT17" i="159"/>
  <c r="AT14" i="159"/>
  <c r="AT16" i="159"/>
  <c r="AT15" i="159"/>
  <c r="AT20" i="159"/>
  <c r="AT19" i="159"/>
  <c r="AB4" i="159"/>
  <c r="AB14" i="159"/>
  <c r="AB16" i="159"/>
  <c r="AB17" i="159"/>
  <c r="AB15" i="159"/>
  <c r="AB20" i="159"/>
  <c r="AB19" i="159"/>
  <c r="AF4" i="159"/>
  <c r="AF19" i="159"/>
  <c r="AF16" i="159"/>
  <c r="AF15" i="159"/>
  <c r="AF17" i="159"/>
  <c r="AF14" i="159"/>
  <c r="AF20" i="159"/>
  <c r="AQ4" i="159"/>
  <c r="AQ20" i="159"/>
  <c r="AQ16" i="159"/>
  <c r="AQ14" i="159"/>
  <c r="AQ17" i="159"/>
  <c r="AQ19" i="159"/>
  <c r="AQ15" i="159"/>
  <c r="AU4" i="159"/>
  <c r="AU20" i="159"/>
  <c r="AU14" i="159"/>
  <c r="AU16" i="159"/>
  <c r="AU19" i="159"/>
  <c r="AU15" i="159"/>
  <c r="AU17" i="159"/>
  <c r="AX17" i="159"/>
  <c r="AK4" i="159"/>
  <c r="AA31" i="159"/>
  <c r="AB31" i="159"/>
  <c r="AC31" i="159"/>
  <c r="AD31" i="159"/>
  <c r="AE31" i="159"/>
  <c r="AF31" i="159"/>
  <c r="AG31" i="159"/>
  <c r="AH31" i="159"/>
  <c r="AJ31" i="159"/>
  <c r="AP31" i="159"/>
  <c r="AQ31" i="159"/>
  <c r="AR31" i="159"/>
  <c r="AS31" i="159"/>
  <c r="AT31" i="159"/>
  <c r="AU31" i="159"/>
  <c r="AV31" i="159"/>
  <c r="AW31" i="159"/>
  <c r="V12" i="159"/>
  <c r="V5" i="159"/>
  <c r="V10" i="159"/>
  <c r="V13" i="159"/>
  <c r="V6" i="159"/>
  <c r="V8" i="159"/>
  <c r="V9" i="159"/>
  <c r="V11" i="159"/>
  <c r="V14" i="159"/>
  <c r="V15" i="159"/>
  <c r="W15" i="159"/>
  <c r="AG30" i="159"/>
  <c r="AU30" i="159"/>
  <c r="AH30" i="159"/>
  <c r="AV30" i="159"/>
  <c r="AA30" i="159"/>
  <c r="AJ30" i="159"/>
  <c r="AW30" i="159"/>
  <c r="AB30" i="159"/>
  <c r="AP30" i="159"/>
  <c r="AC30" i="159"/>
  <c r="AQ30" i="159"/>
  <c r="AD30" i="159"/>
  <c r="AR30" i="159"/>
  <c r="AX30" i="159"/>
  <c r="AE30" i="159"/>
  <c r="AS30" i="159"/>
  <c r="AF30" i="159"/>
  <c r="AT30" i="159"/>
  <c r="AO7" i="159"/>
  <c r="BA7" i="159"/>
  <c r="BB7" i="159"/>
  <c r="AX23" i="159"/>
  <c r="AX22" i="159"/>
  <c r="AK25" i="159"/>
  <c r="AX20" i="159"/>
  <c r="AK22" i="159"/>
  <c r="AX21" i="159"/>
  <c r="AX15" i="159"/>
  <c r="AX4" i="159"/>
  <c r="AX14" i="159"/>
  <c r="AK19" i="159"/>
  <c r="AK15" i="159"/>
  <c r="AX16" i="159"/>
  <c r="AK16" i="159"/>
  <c r="AX19" i="159"/>
  <c r="AX31" i="159"/>
  <c r="AK30" i="159"/>
  <c r="AP8" i="159"/>
  <c r="AR8" i="159"/>
  <c r="AV8" i="159"/>
  <c r="AW8" i="159"/>
  <c r="AS8" i="159"/>
  <c r="AU8" i="159"/>
  <c r="AQ8" i="159"/>
  <c r="AT8" i="159"/>
  <c r="AH10" i="159"/>
  <c r="AC10" i="159"/>
  <c r="AE10" i="159"/>
  <c r="AJ10" i="159"/>
  <c r="AB10" i="159"/>
  <c r="AG10" i="159"/>
  <c r="AF10" i="159"/>
  <c r="AD10" i="159"/>
  <c r="AA10" i="159"/>
  <c r="AW9" i="159"/>
  <c r="AW7" i="159"/>
  <c r="AP9" i="159"/>
  <c r="AP7" i="159"/>
  <c r="AV9" i="159"/>
  <c r="AV7" i="159"/>
  <c r="AU9" i="159"/>
  <c r="AU7" i="159"/>
  <c r="AR9" i="159"/>
  <c r="AR7" i="159"/>
  <c r="AT9" i="159"/>
  <c r="AT7" i="159"/>
  <c r="AS9" i="159"/>
  <c r="AS7" i="159"/>
  <c r="AQ9" i="159"/>
  <c r="AQ7" i="159"/>
  <c r="AG9" i="159"/>
  <c r="AE9" i="159"/>
  <c r="AJ9" i="159"/>
  <c r="AF9" i="159"/>
  <c r="AA9" i="159"/>
  <c r="AC9" i="159"/>
  <c r="AK9" i="159"/>
  <c r="AH9" i="159"/>
  <c r="AD9" i="159"/>
  <c r="AB9" i="159"/>
  <c r="AK10" i="159"/>
  <c r="AX9" i="159"/>
  <c r="AB11" i="159"/>
  <c r="AJ11" i="159"/>
  <c r="AC11" i="159"/>
  <c r="AD11" i="159"/>
  <c r="AF11" i="159"/>
  <c r="AA11" i="159"/>
  <c r="AG11" i="159"/>
  <c r="AE11" i="159"/>
  <c r="AH11" i="159"/>
  <c r="AW11" i="159"/>
  <c r="AT11" i="159"/>
  <c r="AP11" i="159"/>
  <c r="AQ11" i="159"/>
  <c r="AV11" i="159"/>
  <c r="AU11" i="159"/>
  <c r="AS11" i="159"/>
  <c r="AR11" i="159"/>
  <c r="AX11" i="159"/>
  <c r="AK11" i="159"/>
  <c r="AS13" i="159"/>
  <c r="AT13" i="159"/>
  <c r="AW13" i="159"/>
  <c r="AR13" i="159"/>
  <c r="AV13" i="159"/>
  <c r="AU13" i="159"/>
  <c r="AP13" i="159"/>
  <c r="AQ13" i="159"/>
  <c r="AX13" i="159"/>
  <c r="AD13" i="159"/>
  <c r="AC13" i="159"/>
  <c r="AJ13" i="159"/>
  <c r="AF13" i="159"/>
  <c r="AE13" i="159"/>
  <c r="AH13" i="159"/>
  <c r="AG13" i="159"/>
  <c r="AB13" i="159"/>
  <c r="AA13" i="159"/>
  <c r="AK13" i="159"/>
  <c r="AK31" i="159"/>
  <c r="O28" i="245"/>
  <c r="P28" i="245"/>
  <c r="M23" i="245"/>
  <c r="V16" i="244"/>
  <c r="AX23" i="256"/>
  <c r="AK23" i="252"/>
  <c r="AX23" i="254"/>
  <c r="AK23" i="256"/>
  <c r="AX23" i="252"/>
  <c r="AK23" i="250"/>
  <c r="V16" i="159"/>
  <c r="AX23" i="244"/>
  <c r="AK23" i="248"/>
  <c r="F23" i="238"/>
  <c r="J28" i="249"/>
  <c r="K28" i="249"/>
  <c r="M28" i="249"/>
  <c r="O28" i="249"/>
  <c r="P28" i="249"/>
  <c r="AX23" i="255"/>
  <c r="AX23" i="238"/>
  <c r="AK23" i="254"/>
  <c r="AX23" i="241"/>
  <c r="AK23" i="237"/>
  <c r="AK23" i="253"/>
  <c r="F23" i="249"/>
  <c r="W15" i="237"/>
  <c r="AX17" i="237"/>
  <c r="AK17" i="159"/>
  <c r="AQ17" i="246"/>
  <c r="AX17" i="246"/>
  <c r="AT17" i="249"/>
  <c r="AX17" i="249"/>
  <c r="G22" i="254"/>
  <c r="M22" i="254"/>
  <c r="O22" i="254"/>
  <c r="P22" i="254"/>
  <c r="F11" i="254"/>
  <c r="F22" i="250"/>
  <c r="G22" i="250"/>
  <c r="M22" i="250"/>
  <c r="O22" i="250"/>
  <c r="P22" i="250"/>
  <c r="J22" i="249"/>
  <c r="K22" i="249"/>
  <c r="M22" i="249"/>
  <c r="O22" i="249"/>
  <c r="P22" i="249"/>
  <c r="W15" i="247"/>
  <c r="V16" i="240"/>
  <c r="AK17" i="256"/>
  <c r="W15" i="246"/>
  <c r="AX8" i="159"/>
  <c r="AX7" i="159"/>
  <c r="V29" i="159"/>
  <c r="S15" i="159"/>
  <c r="D28" i="213"/>
  <c r="E21" i="213"/>
  <c r="E28" i="213"/>
  <c r="AN12" i="159"/>
  <c r="BA8" i="159"/>
  <c r="BB12" i="159"/>
  <c r="Z8" i="159"/>
  <c r="AI8" i="159"/>
  <c r="AI7" i="159"/>
  <c r="AN10" i="159"/>
  <c r="BA6" i="159"/>
  <c r="AO10" i="159"/>
  <c r="Z12" i="159"/>
  <c r="BA10" i="159"/>
  <c r="Y6" i="159"/>
  <c r="AN26" i="159"/>
  <c r="M18" i="159"/>
  <c r="O18" i="159"/>
  <c r="P18" i="159"/>
  <c r="M16" i="159"/>
  <c r="O16" i="159"/>
  <c r="P16" i="159"/>
  <c r="M14" i="159"/>
  <c r="O14" i="159"/>
  <c r="P14" i="159"/>
  <c r="J12" i="159"/>
  <c r="K12" i="159"/>
  <c r="F12" i="159"/>
  <c r="W15" i="254"/>
  <c r="BB27" i="159"/>
  <c r="AO27" i="159"/>
  <c r="Z27" i="159"/>
  <c r="AH23" i="159"/>
  <c r="AK23" i="159"/>
  <c r="AH14" i="159"/>
  <c r="AK14" i="159"/>
  <c r="AH20" i="159"/>
  <c r="AK20" i="159"/>
  <c r="AK13" i="238"/>
  <c r="J32" i="159"/>
  <c r="K32" i="159"/>
  <c r="K31" i="159"/>
  <c r="F32" i="159"/>
  <c r="BA27" i="159"/>
  <c r="Y27" i="159"/>
  <c r="AN27" i="159"/>
  <c r="J17" i="159"/>
  <c r="K17" i="159"/>
  <c r="M17" i="159"/>
  <c r="O17" i="159"/>
  <c r="P17" i="159"/>
  <c r="J15" i="159"/>
  <c r="K15" i="159"/>
  <c r="M15" i="159"/>
  <c r="O15" i="159"/>
  <c r="P15" i="159"/>
  <c r="J13" i="159"/>
  <c r="K13" i="159"/>
  <c r="F13" i="159"/>
  <c r="G13" i="159"/>
  <c r="F11" i="248"/>
  <c r="AK4" i="241"/>
  <c r="AK16" i="243"/>
  <c r="AQ7" i="251"/>
  <c r="F11" i="244"/>
  <c r="F11" i="250"/>
  <c r="F11" i="245"/>
  <c r="F11" i="247"/>
  <c r="AX16" i="243"/>
  <c r="AE30" i="256"/>
  <c r="AP9" i="256"/>
  <c r="AT11" i="256"/>
  <c r="AP11" i="256"/>
  <c r="AJ31" i="253"/>
  <c r="AI13" i="253"/>
  <c r="AU30" i="254"/>
  <c r="AC13" i="253"/>
  <c r="AB31" i="253"/>
  <c r="AV10" i="252"/>
  <c r="AA13" i="251"/>
  <c r="AJ13" i="251"/>
  <c r="AC31" i="248"/>
  <c r="AF31" i="248"/>
  <c r="AJ10" i="250"/>
  <c r="AK10" i="250"/>
  <c r="AG31" i="248"/>
  <c r="AT11" i="248"/>
  <c r="AS13" i="256"/>
  <c r="AX13" i="256"/>
  <c r="G11" i="256"/>
  <c r="AV31" i="246"/>
  <c r="AX31" i="246"/>
  <c r="AD31" i="248"/>
  <c r="AU10" i="252"/>
  <c r="AD12" i="245"/>
  <c r="AK12" i="245"/>
  <c r="AS8" i="241"/>
  <c r="F12" i="238"/>
  <c r="AU30" i="238"/>
  <c r="AX30" i="238"/>
  <c r="AD4" i="238"/>
  <c r="AK4" i="238"/>
  <c r="AD4" i="239"/>
  <c r="AK4" i="239"/>
  <c r="AB4" i="254"/>
  <c r="AG4" i="243"/>
  <c r="AD4" i="245"/>
  <c r="AE4" i="255"/>
  <c r="AK4" i="255"/>
  <c r="AJ4" i="240"/>
  <c r="AD4" i="254"/>
  <c r="AI4" i="243"/>
  <c r="AR4" i="242"/>
  <c r="AS4" i="246"/>
  <c r="AX4" i="246"/>
  <c r="AC4" i="243"/>
  <c r="AU4" i="248"/>
  <c r="AX4" i="248"/>
  <c r="AB4" i="256"/>
  <c r="AK4" i="256"/>
  <c r="AR20" i="252"/>
  <c r="AP20" i="251"/>
  <c r="AG20" i="255"/>
  <c r="AT20" i="246"/>
  <c r="AV20" i="246"/>
  <c r="AS20" i="255"/>
  <c r="AP20" i="255"/>
  <c r="AX20" i="255"/>
  <c r="G23" i="237"/>
  <c r="G23" i="238"/>
  <c r="G23" i="240"/>
  <c r="G23" i="242"/>
  <c r="G23" i="244"/>
  <c r="G23" i="247"/>
  <c r="G23" i="249"/>
  <c r="AT16" i="253"/>
  <c r="AX16" i="253"/>
  <c r="AH14" i="256"/>
  <c r="AK14" i="256"/>
  <c r="F12" i="242"/>
  <c r="F11" i="237"/>
  <c r="AA30" i="256"/>
  <c r="AU11" i="256"/>
  <c r="AH12" i="256"/>
  <c r="AK12" i="256"/>
  <c r="AF10" i="256"/>
  <c r="AE10" i="256"/>
  <c r="AW9" i="256"/>
  <c r="AW7" i="256"/>
  <c r="AP30" i="256"/>
  <c r="AX30" i="256"/>
  <c r="AI10" i="254"/>
  <c r="AD31" i="253"/>
  <c r="AJ13" i="253"/>
  <c r="AQ30" i="254"/>
  <c r="AC8" i="254"/>
  <c r="AC7" i="254"/>
  <c r="AW30" i="256"/>
  <c r="AB30" i="256"/>
  <c r="AH10" i="253"/>
  <c r="AF13" i="253"/>
  <c r="AR12" i="252"/>
  <c r="AX12" i="252"/>
  <c r="AI12" i="254"/>
  <c r="AD12" i="254"/>
  <c r="AB10" i="252"/>
  <c r="AK10" i="252"/>
  <c r="AS10" i="252"/>
  <c r="AI10" i="251"/>
  <c r="AK10" i="251"/>
  <c r="AF8" i="254"/>
  <c r="AF7" i="254"/>
  <c r="AU13" i="253"/>
  <c r="AE13" i="251"/>
  <c r="AP11" i="250"/>
  <c r="AX11" i="250"/>
  <c r="AQ10" i="248"/>
  <c r="AX10" i="248"/>
  <c r="AC13" i="251"/>
  <c r="AG13" i="247"/>
  <c r="AK13" i="247"/>
  <c r="AP9" i="247"/>
  <c r="AS11" i="248"/>
  <c r="AQ11" i="248"/>
  <c r="AF30" i="256"/>
  <c r="AQ11" i="256"/>
  <c r="AR30" i="254"/>
  <c r="AS9" i="247"/>
  <c r="AJ8" i="246"/>
  <c r="AG13" i="251"/>
  <c r="AG13" i="253"/>
  <c r="F12" i="241"/>
  <c r="F12" i="246"/>
  <c r="AP12" i="238"/>
  <c r="AX12" i="238"/>
  <c r="AB31" i="241"/>
  <c r="AV30" i="254"/>
  <c r="AH8" i="254"/>
  <c r="AH7" i="254"/>
  <c r="AA31" i="248"/>
  <c r="AW13" i="254"/>
  <c r="AV12" i="247"/>
  <c r="AV11" i="248"/>
  <c r="AF4" i="245"/>
  <c r="AJ4" i="237"/>
  <c r="AH4" i="239"/>
  <c r="AC4" i="247"/>
  <c r="AG4" i="244"/>
  <c r="AK4" i="244"/>
  <c r="AE4" i="246"/>
  <c r="AK4" i="246"/>
  <c r="AH4" i="253"/>
  <c r="AF4" i="247"/>
  <c r="AA4" i="240"/>
  <c r="AE4" i="253"/>
  <c r="AA4" i="237"/>
  <c r="AK4" i="237"/>
  <c r="AI4" i="245"/>
  <c r="AA4" i="253"/>
  <c r="AK4" i="253"/>
  <c r="AP4" i="244"/>
  <c r="AX4" i="244"/>
  <c r="AQ4" i="253"/>
  <c r="AX4" i="253"/>
  <c r="AW4" i="253"/>
  <c r="AV4" i="250"/>
  <c r="AX4" i="250"/>
  <c r="AJ4" i="254"/>
  <c r="AP4" i="242"/>
  <c r="AX4" i="242"/>
  <c r="AJ4" i="239"/>
  <c r="AJ4" i="244"/>
  <c r="AG4" i="239"/>
  <c r="AE4" i="245"/>
  <c r="AH20" i="255"/>
  <c r="AS20" i="248"/>
  <c r="AQ20" i="248"/>
  <c r="AX20" i="248"/>
  <c r="AI20" i="250"/>
  <c r="AJ20" i="250"/>
  <c r="AW19" i="246"/>
  <c r="AX19" i="246"/>
  <c r="AQ19" i="243"/>
  <c r="AV19" i="243"/>
  <c r="AP19" i="248"/>
  <c r="AQ19" i="248"/>
  <c r="AU19" i="249"/>
  <c r="AX19" i="249"/>
  <c r="AH19" i="253"/>
  <c r="AE19" i="253"/>
  <c r="AF19" i="253"/>
  <c r="AJ19" i="254"/>
  <c r="AK19" i="254"/>
  <c r="AH19" i="256"/>
  <c r="AK19" i="256"/>
  <c r="AT16" i="255"/>
  <c r="AX16" i="255"/>
  <c r="AJ14" i="240"/>
  <c r="AK14" i="240"/>
  <c r="M35" i="256"/>
  <c r="O35" i="256"/>
  <c r="P35" i="256"/>
  <c r="AW20" i="247"/>
  <c r="AQ20" i="247"/>
  <c r="AX20" i="247"/>
  <c r="AW20" i="251"/>
  <c r="AT20" i="251"/>
  <c r="AS20" i="251"/>
  <c r="AQ20" i="252"/>
  <c r="AX20" i="252"/>
  <c r="AS20" i="252"/>
  <c r="AE19" i="244"/>
  <c r="AK19" i="244"/>
  <c r="AS19" i="255"/>
  <c r="AX19" i="255"/>
  <c r="F11" i="243"/>
  <c r="AE31" i="256"/>
  <c r="AK31" i="256"/>
  <c r="AR9" i="256"/>
  <c r="AR7" i="256"/>
  <c r="AP13" i="254"/>
  <c r="AX13" i="254"/>
  <c r="AA10" i="254"/>
  <c r="AK10" i="254"/>
  <c r="AA8" i="254"/>
  <c r="AE31" i="253"/>
  <c r="AP30" i="254"/>
  <c r="AX30" i="254"/>
  <c r="AA10" i="253"/>
  <c r="AK10" i="253"/>
  <c r="AE12" i="254"/>
  <c r="AT10" i="252"/>
  <c r="AR13" i="253"/>
  <c r="AV13" i="253"/>
  <c r="AH13" i="251"/>
  <c r="AJ31" i="248"/>
  <c r="AR12" i="247"/>
  <c r="AU12" i="247"/>
  <c r="AP11" i="248"/>
  <c r="AX11" i="248"/>
  <c r="AH31" i="241"/>
  <c r="AC10" i="244"/>
  <c r="AK10" i="244"/>
  <c r="AC4" i="245"/>
  <c r="AK4" i="245"/>
  <c r="AJ4" i="245"/>
  <c r="AG4" i="254"/>
  <c r="AC4" i="240"/>
  <c r="AU20" i="251"/>
  <c r="AB20" i="255"/>
  <c r="AE20" i="255"/>
  <c r="AP20" i="243"/>
  <c r="AX20" i="243"/>
  <c r="AU20" i="243"/>
  <c r="AQ20" i="243"/>
  <c r="AT20" i="245"/>
  <c r="AR20" i="245"/>
  <c r="AR20" i="250"/>
  <c r="AW20" i="250"/>
  <c r="AV20" i="250"/>
  <c r="G23" i="253"/>
  <c r="M14" i="237"/>
  <c r="O14" i="237"/>
  <c r="P14" i="237"/>
  <c r="J32" i="237"/>
  <c r="K32" i="237"/>
  <c r="F32" i="237"/>
  <c r="BA27" i="237"/>
  <c r="AN27" i="237"/>
  <c r="Y27" i="237"/>
  <c r="M18" i="238"/>
  <c r="O18" i="238"/>
  <c r="P18" i="238"/>
  <c r="BB27" i="238"/>
  <c r="Z27" i="238"/>
  <c r="AO27" i="238"/>
  <c r="M14" i="239"/>
  <c r="O14" i="239"/>
  <c r="P14" i="239"/>
  <c r="M18" i="239"/>
  <c r="O18" i="239"/>
  <c r="P18" i="239"/>
  <c r="BB27" i="240"/>
  <c r="AO27" i="240"/>
  <c r="Z27" i="240"/>
  <c r="M14" i="241"/>
  <c r="O14" i="241"/>
  <c r="P14" i="241"/>
  <c r="M16" i="242"/>
  <c r="O16" i="242"/>
  <c r="P16" i="242"/>
  <c r="M13" i="244"/>
  <c r="O13" i="244"/>
  <c r="P13" i="244"/>
  <c r="M15" i="245"/>
  <c r="O15" i="245"/>
  <c r="P15" i="245"/>
  <c r="J17" i="245"/>
  <c r="K17" i="245"/>
  <c r="M17" i="245"/>
  <c r="O17" i="245"/>
  <c r="P17" i="245"/>
  <c r="BB27" i="246"/>
  <c r="Z27" i="246"/>
  <c r="AO27" i="246"/>
  <c r="M18" i="247"/>
  <c r="O18" i="247"/>
  <c r="P18" i="247"/>
  <c r="BB27" i="248"/>
  <c r="AO27" i="248"/>
  <c r="Z27" i="248"/>
  <c r="M18" i="249"/>
  <c r="O18" i="249"/>
  <c r="P18" i="249"/>
  <c r="M14" i="251"/>
  <c r="O14" i="251"/>
  <c r="P14" i="251"/>
  <c r="J16" i="251"/>
  <c r="K16" i="251"/>
  <c r="M16" i="251"/>
  <c r="O16" i="251"/>
  <c r="P16" i="251"/>
  <c r="Y11" i="251"/>
  <c r="J15" i="253"/>
  <c r="K15" i="253"/>
  <c r="M15" i="253"/>
  <c r="O15" i="253"/>
  <c r="P15" i="253"/>
  <c r="BA10" i="253"/>
  <c r="J17" i="253"/>
  <c r="K17" i="253"/>
  <c r="M17" i="253"/>
  <c r="AN12" i="253"/>
  <c r="M13" i="237"/>
  <c r="O13" i="237"/>
  <c r="P13" i="237"/>
  <c r="J15" i="237"/>
  <c r="K15" i="237"/>
  <c r="M15" i="237"/>
  <c r="O15" i="237"/>
  <c r="P15" i="237"/>
  <c r="Y10" i="237"/>
  <c r="J15" i="238"/>
  <c r="K15" i="238"/>
  <c r="M15" i="238"/>
  <c r="O15" i="238"/>
  <c r="P15" i="238"/>
  <c r="J15" i="239"/>
  <c r="K15" i="239"/>
  <c r="M15" i="239"/>
  <c r="O15" i="239"/>
  <c r="P15" i="239"/>
  <c r="J32" i="239"/>
  <c r="K32" i="239"/>
  <c r="K31" i="239"/>
  <c r="F32" i="239"/>
  <c r="BA27" i="239"/>
  <c r="AN27" i="239"/>
  <c r="Y27" i="239"/>
  <c r="M16" i="240"/>
  <c r="O16" i="240"/>
  <c r="P16" i="240"/>
  <c r="BB9" i="241"/>
  <c r="Z9" i="241"/>
  <c r="J15" i="241"/>
  <c r="K15" i="241"/>
  <c r="M15" i="241"/>
  <c r="O15" i="241"/>
  <c r="P15" i="241"/>
  <c r="M15" i="242"/>
  <c r="O15" i="242"/>
  <c r="P15" i="242"/>
  <c r="J18" i="242"/>
  <c r="K18" i="242"/>
  <c r="M18" i="242"/>
  <c r="O18" i="242"/>
  <c r="P18" i="242"/>
  <c r="AN13" i="242"/>
  <c r="BA9" i="243"/>
  <c r="Y10" i="243"/>
  <c r="J16" i="243"/>
  <c r="K16" i="243"/>
  <c r="M16" i="243"/>
  <c r="J14" i="244"/>
  <c r="K14" i="244"/>
  <c r="M14" i="244"/>
  <c r="O14" i="244"/>
  <c r="P14" i="244"/>
  <c r="Y9" i="244"/>
  <c r="J18" i="244"/>
  <c r="K18" i="244"/>
  <c r="M18" i="244"/>
  <c r="O18" i="244"/>
  <c r="P18" i="244"/>
  <c r="M16" i="245"/>
  <c r="O16" i="245"/>
  <c r="P16" i="245"/>
  <c r="BB27" i="245"/>
  <c r="AO27" i="245"/>
  <c r="Z27" i="245"/>
  <c r="Y10" i="246"/>
  <c r="BA11" i="246"/>
  <c r="AN8" i="247"/>
  <c r="J14" i="247"/>
  <c r="K14" i="247"/>
  <c r="M14" i="247"/>
  <c r="O14" i="247"/>
  <c r="P14" i="247"/>
  <c r="Y12" i="247"/>
  <c r="J32" i="247"/>
  <c r="K32" i="247"/>
  <c r="F32" i="247"/>
  <c r="BA27" i="247"/>
  <c r="Y27" i="247"/>
  <c r="AN27" i="247"/>
  <c r="J14" i="248"/>
  <c r="K14" i="248"/>
  <c r="M14" i="248"/>
  <c r="O14" i="248"/>
  <c r="P14" i="248"/>
  <c r="BA11" i="248"/>
  <c r="AN12" i="248"/>
  <c r="Y13" i="248"/>
  <c r="J13" i="249"/>
  <c r="K13" i="249"/>
  <c r="M13" i="249"/>
  <c r="O13" i="249"/>
  <c r="P13" i="249"/>
  <c r="Y10" i="249"/>
  <c r="J16" i="249"/>
  <c r="K16" i="249"/>
  <c r="M16" i="249"/>
  <c r="O16" i="249"/>
  <c r="P16" i="249"/>
  <c r="AN8" i="252"/>
  <c r="Y12" i="252"/>
  <c r="AN13" i="252"/>
  <c r="BB27" i="252"/>
  <c r="Z27" i="252"/>
  <c r="AO27" i="252"/>
  <c r="M18" i="254"/>
  <c r="O18" i="254"/>
  <c r="P18" i="254"/>
  <c r="M16" i="238"/>
  <c r="O16" i="238"/>
  <c r="P16" i="238"/>
  <c r="J16" i="239"/>
  <c r="K16" i="239"/>
  <c r="M16" i="239"/>
  <c r="Y11" i="239"/>
  <c r="BB27" i="239"/>
  <c r="AO27" i="239"/>
  <c r="Z27" i="239"/>
  <c r="M13" i="240"/>
  <c r="O13" i="240"/>
  <c r="P13" i="240"/>
  <c r="M13" i="241"/>
  <c r="O13" i="241"/>
  <c r="P13" i="241"/>
  <c r="J32" i="241"/>
  <c r="J31" i="241"/>
  <c r="F32" i="241"/>
  <c r="BA27" i="241"/>
  <c r="Y27" i="241"/>
  <c r="AN27" i="241"/>
  <c r="J32" i="242"/>
  <c r="K32" i="242"/>
  <c r="K31" i="242"/>
  <c r="F32" i="242"/>
  <c r="BA27" i="242"/>
  <c r="AN27" i="242"/>
  <c r="Y27" i="242"/>
  <c r="M14" i="243"/>
  <c r="O14" i="243"/>
  <c r="P14" i="243"/>
  <c r="M15" i="243"/>
  <c r="O15" i="243"/>
  <c r="P15" i="243"/>
  <c r="J32" i="243"/>
  <c r="K32" i="243"/>
  <c r="F32" i="243"/>
  <c r="BA27" i="243"/>
  <c r="Y27" i="243"/>
  <c r="AN27" i="243"/>
  <c r="J32" i="244"/>
  <c r="J31" i="244"/>
  <c r="F32" i="244"/>
  <c r="BA27" i="244"/>
  <c r="Y27" i="244"/>
  <c r="AN27" i="244"/>
  <c r="J18" i="245"/>
  <c r="K18" i="245"/>
  <c r="M18" i="245"/>
  <c r="Y13" i="245"/>
  <c r="M15" i="246"/>
  <c r="O15" i="246"/>
  <c r="P15" i="246"/>
  <c r="M13" i="247"/>
  <c r="O13" i="247"/>
  <c r="P13" i="247"/>
  <c r="J15" i="247"/>
  <c r="K15" i="247"/>
  <c r="M15" i="247"/>
  <c r="O15" i="247"/>
  <c r="P15" i="247"/>
  <c r="BA10" i="247"/>
  <c r="BB27" i="247"/>
  <c r="Z27" i="247"/>
  <c r="AO27" i="247"/>
  <c r="M16" i="248"/>
  <c r="O16" i="248"/>
  <c r="P16" i="248"/>
  <c r="M17" i="248"/>
  <c r="O17" i="248"/>
  <c r="P17" i="248"/>
  <c r="M15" i="249"/>
  <c r="O15" i="249"/>
  <c r="P15" i="249"/>
  <c r="J17" i="249"/>
  <c r="K17" i="249"/>
  <c r="M17" i="249"/>
  <c r="O17" i="249"/>
  <c r="P17" i="249"/>
  <c r="BA12" i="249"/>
  <c r="J32" i="249"/>
  <c r="K32" i="249"/>
  <c r="K31" i="249"/>
  <c r="F32" i="249"/>
  <c r="BA27" i="249"/>
  <c r="AN27" i="249"/>
  <c r="Y27" i="249"/>
  <c r="M13" i="250"/>
  <c r="O13" i="250"/>
  <c r="P13" i="250"/>
  <c r="J15" i="251"/>
  <c r="K15" i="251"/>
  <c r="M15" i="251"/>
  <c r="O15" i="251"/>
  <c r="P15" i="251"/>
  <c r="BA10" i="251"/>
  <c r="M13" i="252"/>
  <c r="O13" i="252"/>
  <c r="P13" i="252"/>
  <c r="M17" i="252"/>
  <c r="O17" i="252"/>
  <c r="P17" i="252"/>
  <c r="M14" i="253"/>
  <c r="O14" i="253"/>
  <c r="P14" i="253"/>
  <c r="J16" i="253"/>
  <c r="K16" i="253"/>
  <c r="M16" i="253"/>
  <c r="O16" i="253"/>
  <c r="P16" i="253"/>
  <c r="Y11" i="253"/>
  <c r="AN9" i="237"/>
  <c r="J16" i="237"/>
  <c r="K16" i="237"/>
  <c r="M16" i="237"/>
  <c r="O16" i="237"/>
  <c r="P16" i="237"/>
  <c r="AN11" i="237"/>
  <c r="J14" i="238"/>
  <c r="K14" i="238"/>
  <c r="M14" i="238"/>
  <c r="O14" i="238"/>
  <c r="P14" i="238"/>
  <c r="J32" i="238"/>
  <c r="J31" i="238"/>
  <c r="F32" i="238"/>
  <c r="BA27" i="238"/>
  <c r="Y27" i="238"/>
  <c r="AN27" i="238"/>
  <c r="J15" i="240"/>
  <c r="K15" i="240"/>
  <c r="M15" i="240"/>
  <c r="O15" i="240"/>
  <c r="P15" i="240"/>
  <c r="M17" i="240"/>
  <c r="O17" i="240"/>
  <c r="P17" i="240"/>
  <c r="J32" i="240"/>
  <c r="K32" i="240"/>
  <c r="F32" i="240"/>
  <c r="BA27" i="240"/>
  <c r="Y27" i="240"/>
  <c r="AN27" i="240"/>
  <c r="BA9" i="241"/>
  <c r="BB27" i="241"/>
  <c r="AO27" i="241"/>
  <c r="Z27" i="241"/>
  <c r="Y11" i="242"/>
  <c r="M17" i="242"/>
  <c r="O17" i="242"/>
  <c r="P17" i="242"/>
  <c r="M13" i="243"/>
  <c r="O13" i="243"/>
  <c r="P13" i="243"/>
  <c r="J17" i="243"/>
  <c r="K17" i="243"/>
  <c r="M17" i="243"/>
  <c r="O17" i="243"/>
  <c r="P17" i="243"/>
  <c r="AN12" i="243"/>
  <c r="BB27" i="243"/>
  <c r="AO27" i="243"/>
  <c r="Z27" i="243"/>
  <c r="M14" i="246"/>
  <c r="O14" i="246"/>
  <c r="P14" i="246"/>
  <c r="M15" i="248"/>
  <c r="O15" i="248"/>
  <c r="P15" i="248"/>
  <c r="BB27" i="249"/>
  <c r="AO27" i="249"/>
  <c r="Z27" i="249"/>
  <c r="J14" i="250"/>
  <c r="K14" i="250"/>
  <c r="M14" i="250"/>
  <c r="O14" i="250"/>
  <c r="P14" i="250"/>
  <c r="AN9" i="250"/>
  <c r="J14" i="252"/>
  <c r="K14" i="252"/>
  <c r="M14" i="252"/>
  <c r="AN9" i="252"/>
  <c r="M13" i="253"/>
  <c r="O13" i="253"/>
  <c r="P13" i="253"/>
  <c r="J17" i="254"/>
  <c r="K17" i="254"/>
  <c r="M17" i="254"/>
  <c r="O17" i="254"/>
  <c r="P17" i="254"/>
  <c r="BA12" i="254"/>
  <c r="M14" i="254"/>
  <c r="O14" i="254"/>
  <c r="P14" i="254"/>
  <c r="M15" i="254"/>
  <c r="O15" i="254"/>
  <c r="P15" i="254"/>
  <c r="J32" i="254"/>
  <c r="J31" i="254"/>
  <c r="F32" i="254"/>
  <c r="BA27" i="254"/>
  <c r="AN27" i="254"/>
  <c r="Y27" i="254"/>
  <c r="J32" i="255"/>
  <c r="K32" i="255"/>
  <c r="F32" i="255"/>
  <c r="BA27" i="255"/>
  <c r="AN27" i="255"/>
  <c r="Y27" i="255"/>
  <c r="M14" i="256"/>
  <c r="O14" i="256"/>
  <c r="P14" i="256"/>
  <c r="M15" i="256"/>
  <c r="O15" i="256"/>
  <c r="P15" i="256"/>
  <c r="J19" i="249"/>
  <c r="AI25" i="255"/>
  <c r="AK25" i="255"/>
  <c r="J32" i="250"/>
  <c r="K32" i="250"/>
  <c r="F32" i="250"/>
  <c r="BA27" i="250"/>
  <c r="Y27" i="250"/>
  <c r="AN27" i="250"/>
  <c r="M13" i="251"/>
  <c r="O13" i="251"/>
  <c r="P13" i="251"/>
  <c r="J18" i="251"/>
  <c r="K18" i="251"/>
  <c r="M18" i="251"/>
  <c r="O18" i="251"/>
  <c r="P18" i="251"/>
  <c r="J32" i="251"/>
  <c r="K32" i="251"/>
  <c r="F32" i="251"/>
  <c r="BA27" i="251"/>
  <c r="AN27" i="251"/>
  <c r="Y27" i="251"/>
  <c r="J15" i="252"/>
  <c r="K15" i="252"/>
  <c r="M15" i="252"/>
  <c r="O15" i="252"/>
  <c r="P15" i="252"/>
  <c r="M16" i="252"/>
  <c r="O16" i="252"/>
  <c r="P16" i="252"/>
  <c r="J32" i="253"/>
  <c r="J31" i="253"/>
  <c r="F32" i="253"/>
  <c r="BA27" i="253"/>
  <c r="Y27" i="253"/>
  <c r="AN27" i="253"/>
  <c r="BB27" i="254"/>
  <c r="AO27" i="254"/>
  <c r="Z27" i="254"/>
  <c r="J15" i="255"/>
  <c r="K15" i="255"/>
  <c r="M15" i="255"/>
  <c r="O15" i="255"/>
  <c r="P15" i="255"/>
  <c r="J18" i="255"/>
  <c r="K18" i="255"/>
  <c r="M18" i="255"/>
  <c r="O18" i="255"/>
  <c r="P18" i="255"/>
  <c r="BB27" i="255"/>
  <c r="AO27" i="255"/>
  <c r="Z27" i="255"/>
  <c r="J13" i="256"/>
  <c r="K13" i="256"/>
  <c r="M13" i="256"/>
  <c r="O13" i="256"/>
  <c r="P13" i="256"/>
  <c r="J32" i="256"/>
  <c r="K32" i="256"/>
  <c r="F32" i="256"/>
  <c r="BA27" i="256"/>
  <c r="Y27" i="256"/>
  <c r="AN27" i="256"/>
  <c r="AW21" i="256"/>
  <c r="AX21" i="256"/>
  <c r="J17" i="237"/>
  <c r="K17" i="237"/>
  <c r="M17" i="237"/>
  <c r="O17" i="237"/>
  <c r="P17" i="237"/>
  <c r="J18" i="237"/>
  <c r="K18" i="237"/>
  <c r="M18" i="237"/>
  <c r="BB27" i="237"/>
  <c r="Z27" i="237"/>
  <c r="AO27" i="237"/>
  <c r="J13" i="238"/>
  <c r="K13" i="238"/>
  <c r="M13" i="238"/>
  <c r="O13" i="238"/>
  <c r="P13" i="238"/>
  <c r="J17" i="238"/>
  <c r="K17" i="238"/>
  <c r="M17" i="238"/>
  <c r="O17" i="238"/>
  <c r="P17" i="238"/>
  <c r="J13" i="239"/>
  <c r="J12" i="239"/>
  <c r="K12" i="239"/>
  <c r="M12" i="239"/>
  <c r="O12" i="239"/>
  <c r="P12" i="239"/>
  <c r="J17" i="239"/>
  <c r="K17" i="239"/>
  <c r="M17" i="239"/>
  <c r="O17" i="239"/>
  <c r="P17" i="239"/>
  <c r="J14" i="240"/>
  <c r="K14" i="240"/>
  <c r="M14" i="240"/>
  <c r="O14" i="240"/>
  <c r="P14" i="240"/>
  <c r="J18" i="240"/>
  <c r="K18" i="240"/>
  <c r="M18" i="240"/>
  <c r="O18" i="240"/>
  <c r="P18" i="240"/>
  <c r="J16" i="241"/>
  <c r="K16" i="241"/>
  <c r="M16" i="241"/>
  <c r="O16" i="241"/>
  <c r="P16" i="241"/>
  <c r="J17" i="241"/>
  <c r="K17" i="241"/>
  <c r="M17" i="241"/>
  <c r="O17" i="241"/>
  <c r="P17" i="241"/>
  <c r="J14" i="242"/>
  <c r="K14" i="242"/>
  <c r="M14" i="242"/>
  <c r="O14" i="242"/>
  <c r="P14" i="242"/>
  <c r="BB27" i="242"/>
  <c r="Z27" i="242"/>
  <c r="AO27" i="242"/>
  <c r="J18" i="243"/>
  <c r="K18" i="243"/>
  <c r="M18" i="243"/>
  <c r="O18" i="243"/>
  <c r="P18" i="243"/>
  <c r="J15" i="244"/>
  <c r="K15" i="244"/>
  <c r="M15" i="244"/>
  <c r="O15" i="244"/>
  <c r="P15" i="244"/>
  <c r="J16" i="244"/>
  <c r="K16" i="244"/>
  <c r="M16" i="244"/>
  <c r="O16" i="244"/>
  <c r="P16" i="244"/>
  <c r="J17" i="244"/>
  <c r="K17" i="244"/>
  <c r="M17" i="244"/>
  <c r="BB27" i="244"/>
  <c r="AO27" i="244"/>
  <c r="Z27" i="244"/>
  <c r="J13" i="245"/>
  <c r="K13" i="245"/>
  <c r="M13" i="245"/>
  <c r="O13" i="245"/>
  <c r="P13" i="245"/>
  <c r="J14" i="245"/>
  <c r="K14" i="245"/>
  <c r="M14" i="245"/>
  <c r="O14" i="245"/>
  <c r="P14" i="245"/>
  <c r="J32" i="245"/>
  <c r="J31" i="245"/>
  <c r="F32" i="245"/>
  <c r="BA27" i="245"/>
  <c r="AN27" i="245"/>
  <c r="Y27" i="245"/>
  <c r="J13" i="246"/>
  <c r="K13" i="246"/>
  <c r="M13" i="246"/>
  <c r="O13" i="246"/>
  <c r="P13" i="246"/>
  <c r="J17" i="246"/>
  <c r="K17" i="246"/>
  <c r="M17" i="246"/>
  <c r="O17" i="246"/>
  <c r="P17" i="246"/>
  <c r="J18" i="246"/>
  <c r="K18" i="246"/>
  <c r="M18" i="246"/>
  <c r="O18" i="246"/>
  <c r="P18" i="246"/>
  <c r="J32" i="246"/>
  <c r="J31" i="246"/>
  <c r="F32" i="246"/>
  <c r="BA27" i="246"/>
  <c r="AN27" i="246"/>
  <c r="Y27" i="246"/>
  <c r="J16" i="247"/>
  <c r="K16" i="247"/>
  <c r="M16" i="247"/>
  <c r="O16" i="247"/>
  <c r="P16" i="247"/>
  <c r="J13" i="248"/>
  <c r="K13" i="248"/>
  <c r="M13" i="248"/>
  <c r="O13" i="248"/>
  <c r="P13" i="248"/>
  <c r="J32" i="248"/>
  <c r="K32" i="248"/>
  <c r="K31" i="248"/>
  <c r="F32" i="248"/>
  <c r="BA27" i="248"/>
  <c r="Y27" i="248"/>
  <c r="AN27" i="248"/>
  <c r="J14" i="249"/>
  <c r="K14" i="249"/>
  <c r="M14" i="249"/>
  <c r="O14" i="249"/>
  <c r="P14" i="249"/>
  <c r="J15" i="250"/>
  <c r="K15" i="250"/>
  <c r="M15" i="250"/>
  <c r="O15" i="250"/>
  <c r="P15" i="250"/>
  <c r="J16" i="250"/>
  <c r="K16" i="250"/>
  <c r="M16" i="250"/>
  <c r="J17" i="250"/>
  <c r="K17" i="250"/>
  <c r="M17" i="250"/>
  <c r="O17" i="250"/>
  <c r="P17" i="250"/>
  <c r="J18" i="250"/>
  <c r="K18" i="250"/>
  <c r="M18" i="250"/>
  <c r="O18" i="250"/>
  <c r="P18" i="250"/>
  <c r="BB27" i="250"/>
  <c r="Z27" i="250"/>
  <c r="AO27" i="250"/>
  <c r="J17" i="251"/>
  <c r="K17" i="251"/>
  <c r="M17" i="251"/>
  <c r="O17" i="251"/>
  <c r="P17" i="251"/>
  <c r="BB27" i="251"/>
  <c r="AO27" i="251"/>
  <c r="Z27" i="251"/>
  <c r="J32" i="252"/>
  <c r="K32" i="252"/>
  <c r="F32" i="252"/>
  <c r="BA27" i="252"/>
  <c r="AN27" i="252"/>
  <c r="Y27" i="252"/>
  <c r="J18" i="253"/>
  <c r="K18" i="253"/>
  <c r="M18" i="253"/>
  <c r="O18" i="253"/>
  <c r="P18" i="253"/>
  <c r="BB27" i="253"/>
  <c r="Z27" i="253"/>
  <c r="AO27" i="253"/>
  <c r="J13" i="254"/>
  <c r="K13" i="254"/>
  <c r="M13" i="254"/>
  <c r="O13" i="254"/>
  <c r="P13" i="254"/>
  <c r="Y13" i="254"/>
  <c r="Y8" i="255"/>
  <c r="J14" i="255"/>
  <c r="K14" i="255"/>
  <c r="M14" i="255"/>
  <c r="O14" i="255"/>
  <c r="P14" i="255"/>
  <c r="J17" i="255"/>
  <c r="K17" i="255"/>
  <c r="M17" i="255"/>
  <c r="O17" i="255"/>
  <c r="P17" i="255"/>
  <c r="AN7" i="256"/>
  <c r="J17" i="256"/>
  <c r="K17" i="256"/>
  <c r="M17" i="256"/>
  <c r="O17" i="256"/>
  <c r="P17" i="256"/>
  <c r="J18" i="256"/>
  <c r="K18" i="256"/>
  <c r="M18" i="256"/>
  <c r="BB27" i="256"/>
  <c r="AO27" i="256"/>
  <c r="Z27" i="256"/>
  <c r="O30" i="238"/>
  <c r="P30" i="238"/>
  <c r="J9" i="249"/>
  <c r="J8" i="249"/>
  <c r="J7" i="249"/>
  <c r="F20" i="255"/>
  <c r="F20" i="253"/>
  <c r="M13" i="255"/>
  <c r="O13" i="255"/>
  <c r="P13" i="255"/>
  <c r="M16" i="255"/>
  <c r="O16" i="255"/>
  <c r="P16" i="255"/>
  <c r="M12" i="256"/>
  <c r="O12" i="256"/>
  <c r="P12" i="256"/>
  <c r="M16" i="256"/>
  <c r="O16" i="256"/>
  <c r="P16" i="256"/>
  <c r="J20" i="249"/>
  <c r="F20" i="249"/>
  <c r="F27" i="159"/>
  <c r="AO25" i="256"/>
  <c r="AN25" i="250"/>
  <c r="AO25" i="245"/>
  <c r="AN25" i="244"/>
  <c r="AN25" i="243"/>
  <c r="AO25" i="241"/>
  <c r="AO25" i="239"/>
  <c r="K25" i="249"/>
  <c r="M25" i="249"/>
  <c r="O25" i="249"/>
  <c r="P25" i="249"/>
  <c r="F27" i="250"/>
  <c r="F27" i="246"/>
  <c r="AO22" i="255"/>
  <c r="AN25" i="254"/>
  <c r="AN25" i="253"/>
  <c r="AN25" i="252"/>
  <c r="AN25" i="251"/>
  <c r="AN25" i="159"/>
  <c r="AO25" i="243"/>
  <c r="AN25" i="242"/>
  <c r="AO25" i="240"/>
  <c r="AO25" i="238"/>
  <c r="AO25" i="237"/>
  <c r="Y22" i="256"/>
  <c r="AN25" i="255"/>
  <c r="AO25" i="253"/>
  <c r="AO25" i="252"/>
  <c r="AO25" i="251"/>
  <c r="AN25" i="248"/>
  <c r="AN25" i="247"/>
  <c r="AN25" i="246"/>
  <c r="AO25" i="159"/>
  <c r="AO25" i="244"/>
  <c r="AO25" i="242"/>
  <c r="F24" i="252"/>
  <c r="J24" i="249"/>
  <c r="K24" i="249"/>
  <c r="M24" i="249"/>
  <c r="O24" i="249"/>
  <c r="P24" i="249"/>
  <c r="F27" i="256"/>
  <c r="F27" i="252"/>
  <c r="G27" i="252"/>
  <c r="M27" i="252"/>
  <c r="O27" i="252"/>
  <c r="P27" i="252"/>
  <c r="J26" i="249"/>
  <c r="J27" i="249"/>
  <c r="K27" i="249"/>
  <c r="M27" i="249"/>
  <c r="O27" i="249"/>
  <c r="P27" i="249"/>
  <c r="Z25" i="256"/>
  <c r="F30" i="249"/>
  <c r="J30" i="249"/>
  <c r="BA25" i="249"/>
  <c r="AN25" i="256"/>
  <c r="AO25" i="255"/>
  <c r="AO25" i="254"/>
  <c r="AO25" i="250"/>
  <c r="AO25" i="249"/>
  <c r="AQ25" i="249"/>
  <c r="AO25" i="248"/>
  <c r="AO25" i="247"/>
  <c r="AO25" i="246"/>
  <c r="AN25" i="245"/>
  <c r="AN25" i="241"/>
  <c r="AN25" i="240"/>
  <c r="AN25" i="239"/>
  <c r="AN25" i="238"/>
  <c r="AN25" i="237"/>
  <c r="K23" i="254"/>
  <c r="K23" i="250"/>
  <c r="K23" i="243"/>
  <c r="K23" i="255"/>
  <c r="K23" i="251"/>
  <c r="K23" i="246"/>
  <c r="K23" i="256"/>
  <c r="K23" i="252"/>
  <c r="K23" i="247"/>
  <c r="K23" i="244"/>
  <c r="K23" i="240"/>
  <c r="K23" i="245"/>
  <c r="K23" i="241"/>
  <c r="K23" i="237"/>
  <c r="K21" i="249"/>
  <c r="M21" i="249"/>
  <c r="O21" i="249"/>
  <c r="P21" i="249"/>
  <c r="J12" i="253"/>
  <c r="K12" i="253"/>
  <c r="M12" i="253"/>
  <c r="O12" i="253"/>
  <c r="P12" i="253"/>
  <c r="J12" i="243"/>
  <c r="K12" i="243"/>
  <c r="M12" i="243"/>
  <c r="O12" i="243"/>
  <c r="P12" i="243"/>
  <c r="J34" i="159"/>
  <c r="J33" i="159"/>
  <c r="J12" i="237"/>
  <c r="K34" i="159"/>
  <c r="K33" i="159"/>
  <c r="M36" i="159"/>
  <c r="O36" i="159"/>
  <c r="P36" i="159"/>
  <c r="K36" i="256"/>
  <c r="J34" i="256"/>
  <c r="J33" i="256"/>
  <c r="K18" i="252"/>
  <c r="M18" i="252"/>
  <c r="O18" i="252"/>
  <c r="P18" i="252"/>
  <c r="J12" i="241"/>
  <c r="K12" i="241"/>
  <c r="K18" i="248"/>
  <c r="M18" i="248"/>
  <c r="K18" i="241"/>
  <c r="M13" i="242"/>
  <c r="K16" i="254"/>
  <c r="M16" i="254"/>
  <c r="K16" i="246"/>
  <c r="K17" i="247"/>
  <c r="J12" i="251"/>
  <c r="G11" i="254"/>
  <c r="G11" i="250"/>
  <c r="K12" i="237"/>
  <c r="M12" i="237"/>
  <c r="O12" i="237"/>
  <c r="P12" i="237"/>
  <c r="J31" i="159"/>
  <c r="J31" i="243"/>
  <c r="J31" i="247"/>
  <c r="K32" i="241"/>
  <c r="G32" i="241"/>
  <c r="M32" i="241"/>
  <c r="J31" i="237"/>
  <c r="J12" i="244"/>
  <c r="K12" i="244"/>
  <c r="M12" i="244"/>
  <c r="O12" i="244"/>
  <c r="P12" i="244"/>
  <c r="J11" i="159"/>
  <c r="K11" i="159"/>
  <c r="K10" i="159"/>
  <c r="J31" i="239"/>
  <c r="J31" i="242"/>
  <c r="K32" i="254"/>
  <c r="K31" i="254"/>
  <c r="K32" i="246"/>
  <c r="K31" i="246"/>
  <c r="K32" i="245"/>
  <c r="K31" i="245"/>
  <c r="J12" i="246"/>
  <c r="K12" i="246"/>
  <c r="K11" i="246"/>
  <c r="J31" i="251"/>
  <c r="J31" i="256"/>
  <c r="K13" i="239"/>
  <c r="M13" i="239"/>
  <c r="O13" i="239"/>
  <c r="P13" i="239"/>
  <c r="J31" i="250"/>
  <c r="J12" i="249"/>
  <c r="K12" i="249"/>
  <c r="J31" i="249"/>
  <c r="J12" i="238"/>
  <c r="K12" i="238"/>
  <c r="J23" i="249"/>
  <c r="J31" i="252"/>
  <c r="J12" i="250"/>
  <c r="K12" i="250"/>
  <c r="M12" i="250"/>
  <c r="O12" i="250"/>
  <c r="P12" i="250"/>
  <c r="J31" i="240"/>
  <c r="K32" i="244"/>
  <c r="K31" i="244"/>
  <c r="J31" i="255"/>
  <c r="J12" i="252"/>
  <c r="K12" i="252"/>
  <c r="M12" i="252"/>
  <c r="O12" i="252"/>
  <c r="P12" i="252"/>
  <c r="J12" i="254"/>
  <c r="K12" i="254"/>
  <c r="M12" i="254"/>
  <c r="O12" i="254"/>
  <c r="P12" i="254"/>
  <c r="J12" i="248"/>
  <c r="K12" i="248"/>
  <c r="M12" i="248"/>
  <c r="O12" i="248"/>
  <c r="P12" i="248"/>
  <c r="K20" i="249"/>
  <c r="J12" i="240"/>
  <c r="K12" i="240"/>
  <c r="M12" i="240"/>
  <c r="M11" i="240"/>
  <c r="J12" i="245"/>
  <c r="K12" i="245"/>
  <c r="M12" i="245"/>
  <c r="O12" i="245"/>
  <c r="P12" i="245"/>
  <c r="K19" i="249"/>
  <c r="M19" i="249"/>
  <c r="O19" i="249"/>
  <c r="P19" i="249"/>
  <c r="J31" i="248"/>
  <c r="K32" i="253"/>
  <c r="K31" i="253"/>
  <c r="J11" i="256"/>
  <c r="J12" i="242"/>
  <c r="K12" i="242"/>
  <c r="K11" i="242"/>
  <c r="K10" i="242"/>
  <c r="K32" i="238"/>
  <c r="G32" i="238"/>
  <c r="M32" i="238"/>
  <c r="K9" i="249"/>
  <c r="K8" i="249"/>
  <c r="K7" i="249"/>
  <c r="J12" i="247"/>
  <c r="J11" i="247"/>
  <c r="K26" i="249"/>
  <c r="M26" i="249"/>
  <c r="O26" i="249"/>
  <c r="P26" i="249"/>
  <c r="AQ25" i="240"/>
  <c r="AW25" i="240"/>
  <c r="AP25" i="240"/>
  <c r="AV25" i="240"/>
  <c r="AU25" i="240"/>
  <c r="AS25" i="240"/>
  <c r="AT25" i="240"/>
  <c r="AR25" i="240"/>
  <c r="G27" i="256"/>
  <c r="F23" i="256"/>
  <c r="AW25" i="247"/>
  <c r="AT25" i="247"/>
  <c r="AU25" i="247"/>
  <c r="AQ25" i="247"/>
  <c r="AP25" i="247"/>
  <c r="AX25" i="247"/>
  <c r="AV25" i="247"/>
  <c r="AR25" i="247"/>
  <c r="AS25" i="247"/>
  <c r="AQ25" i="253"/>
  <c r="AU25" i="253"/>
  <c r="AT25" i="253"/>
  <c r="AW25" i="253"/>
  <c r="AR25" i="253"/>
  <c r="AP25" i="253"/>
  <c r="AV25" i="253"/>
  <c r="AS25" i="253"/>
  <c r="G27" i="246"/>
  <c r="F23" i="246"/>
  <c r="AT25" i="243"/>
  <c r="AV25" i="243"/>
  <c r="AP25" i="243"/>
  <c r="AU25" i="243"/>
  <c r="AQ25" i="243"/>
  <c r="AW25" i="243"/>
  <c r="AS25" i="243"/>
  <c r="AR25" i="243"/>
  <c r="AF13" i="254"/>
  <c r="AB13" i="254"/>
  <c r="AI13" i="254"/>
  <c r="AH13" i="254"/>
  <c r="AD13" i="254"/>
  <c r="AJ13" i="254"/>
  <c r="AE13" i="254"/>
  <c r="AG13" i="254"/>
  <c r="AC13" i="254"/>
  <c r="AA13" i="254"/>
  <c r="AK13" i="254"/>
  <c r="AF27" i="248"/>
  <c r="AC27" i="248"/>
  <c r="AB27" i="248"/>
  <c r="AE27" i="248"/>
  <c r="AA27" i="248"/>
  <c r="AH27" i="248"/>
  <c r="AD27" i="248"/>
  <c r="AG27" i="248"/>
  <c r="AJ27" i="248"/>
  <c r="AI27" i="248"/>
  <c r="G32" i="256"/>
  <c r="G31" i="256"/>
  <c r="F31" i="256"/>
  <c r="AF27" i="253"/>
  <c r="AJ27" i="253"/>
  <c r="AD27" i="253"/>
  <c r="AG27" i="253"/>
  <c r="AI27" i="253"/>
  <c r="AB27" i="253"/>
  <c r="AH27" i="253"/>
  <c r="AA27" i="253"/>
  <c r="AC27" i="253"/>
  <c r="AE27" i="253"/>
  <c r="G32" i="250"/>
  <c r="G31" i="250"/>
  <c r="F31" i="250"/>
  <c r="AG27" i="255"/>
  <c r="AF27" i="255"/>
  <c r="AB27" i="255"/>
  <c r="AD27" i="255"/>
  <c r="AI27" i="255"/>
  <c r="AJ27" i="255"/>
  <c r="AE27" i="255"/>
  <c r="AC27" i="255"/>
  <c r="AA27" i="255"/>
  <c r="AH27" i="255"/>
  <c r="G32" i="254"/>
  <c r="G31" i="254"/>
  <c r="G10" i="254"/>
  <c r="F31" i="254"/>
  <c r="F10" i="254"/>
  <c r="AT27" i="240"/>
  <c r="AR27" i="240"/>
  <c r="AW27" i="240"/>
  <c r="AS27" i="240"/>
  <c r="AU27" i="240"/>
  <c r="AP27" i="240"/>
  <c r="AX27" i="240"/>
  <c r="AQ27" i="240"/>
  <c r="AV27" i="240"/>
  <c r="AI27" i="238"/>
  <c r="AA27" i="238"/>
  <c r="AF27" i="238"/>
  <c r="AH27" i="238"/>
  <c r="AE27" i="238"/>
  <c r="AG27" i="238"/>
  <c r="AJ27" i="238"/>
  <c r="AB27" i="238"/>
  <c r="AD27" i="238"/>
  <c r="AC27" i="238"/>
  <c r="F31" i="249"/>
  <c r="G32" i="249"/>
  <c r="AP27" i="244"/>
  <c r="AR27" i="244"/>
  <c r="AV27" i="244"/>
  <c r="AT27" i="244"/>
  <c r="AU27" i="244"/>
  <c r="AW27" i="244"/>
  <c r="AQ27" i="244"/>
  <c r="AS27" i="244"/>
  <c r="G32" i="243"/>
  <c r="G31" i="243"/>
  <c r="G10" i="243"/>
  <c r="F31" i="243"/>
  <c r="AG27" i="242"/>
  <c r="AI27" i="242"/>
  <c r="AD27" i="242"/>
  <c r="AH27" i="242"/>
  <c r="AA27" i="242"/>
  <c r="AE27" i="242"/>
  <c r="AF27" i="242"/>
  <c r="AB27" i="242"/>
  <c r="AJ27" i="242"/>
  <c r="AC27" i="242"/>
  <c r="G31" i="241"/>
  <c r="F31" i="241"/>
  <c r="AD12" i="252"/>
  <c r="AJ12" i="252"/>
  <c r="AC12" i="252"/>
  <c r="AF12" i="252"/>
  <c r="AG12" i="252"/>
  <c r="AI12" i="252"/>
  <c r="AH12" i="252"/>
  <c r="AE12" i="252"/>
  <c r="AB12" i="252"/>
  <c r="AA12" i="252"/>
  <c r="AK12" i="252"/>
  <c r="G32" i="247"/>
  <c r="G31" i="247"/>
  <c r="G10" i="247"/>
  <c r="F31" i="247"/>
  <c r="AW8" i="247"/>
  <c r="AW7" i="247"/>
  <c r="AR8" i="247"/>
  <c r="AR7" i="247"/>
  <c r="AU8" i="247"/>
  <c r="AU7" i="247"/>
  <c r="AP8" i="247"/>
  <c r="AQ8" i="247"/>
  <c r="AQ7" i="247"/>
  <c r="AV8" i="247"/>
  <c r="AV7" i="247"/>
  <c r="AS8" i="247"/>
  <c r="AS7" i="247"/>
  <c r="AT8" i="247"/>
  <c r="AT7" i="247"/>
  <c r="AG9" i="244"/>
  <c r="AG7" i="244"/>
  <c r="AE9" i="244"/>
  <c r="AE7" i="244"/>
  <c r="AD9" i="244"/>
  <c r="AD7" i="244"/>
  <c r="AJ9" i="244"/>
  <c r="AJ7" i="244"/>
  <c r="AI9" i="244"/>
  <c r="AI7" i="244"/>
  <c r="AF9" i="244"/>
  <c r="AF7" i="244"/>
  <c r="AA9" i="244"/>
  <c r="AC9" i="244"/>
  <c r="AC7" i="244"/>
  <c r="AB9" i="244"/>
  <c r="AB7" i="244"/>
  <c r="AH9" i="244"/>
  <c r="AH7" i="244"/>
  <c r="AB27" i="239"/>
  <c r="AJ27" i="239"/>
  <c r="AG27" i="239"/>
  <c r="AC27" i="239"/>
  <c r="AH27" i="239"/>
  <c r="AI27" i="239"/>
  <c r="AD27" i="239"/>
  <c r="AE27" i="239"/>
  <c r="AF27" i="239"/>
  <c r="AA27" i="239"/>
  <c r="AW12" i="253"/>
  <c r="AU12" i="253"/>
  <c r="AV12" i="253"/>
  <c r="AR12" i="253"/>
  <c r="AS12" i="253"/>
  <c r="AQ12" i="253"/>
  <c r="AT12" i="253"/>
  <c r="AP12" i="253"/>
  <c r="AF11" i="251"/>
  <c r="AD11" i="251"/>
  <c r="AI11" i="251"/>
  <c r="AG11" i="251"/>
  <c r="AC11" i="251"/>
  <c r="AE11" i="251"/>
  <c r="AH11" i="251"/>
  <c r="AJ11" i="251"/>
  <c r="AA11" i="251"/>
  <c r="AB11" i="251"/>
  <c r="G32" i="237"/>
  <c r="G31" i="237"/>
  <c r="G10" i="237"/>
  <c r="F31" i="237"/>
  <c r="AX20" i="250"/>
  <c r="F10" i="243"/>
  <c r="AK4" i="240"/>
  <c r="AK31" i="248"/>
  <c r="AK8" i="246"/>
  <c r="AK7" i="246"/>
  <c r="AJ7" i="246"/>
  <c r="AX10" i="252"/>
  <c r="AK10" i="256"/>
  <c r="AK30" i="256"/>
  <c r="AS7" i="241"/>
  <c r="AX8" i="241"/>
  <c r="AX7" i="241"/>
  <c r="AK13" i="253"/>
  <c r="AX11" i="256"/>
  <c r="M13" i="159"/>
  <c r="O13" i="159"/>
  <c r="P13" i="159"/>
  <c r="AI27" i="159"/>
  <c r="AE27" i="159"/>
  <c r="AA27" i="159"/>
  <c r="AG27" i="159"/>
  <c r="AJ27" i="159"/>
  <c r="AF27" i="159"/>
  <c r="AD27" i="159"/>
  <c r="AC27" i="159"/>
  <c r="AB27" i="159"/>
  <c r="AH27" i="159"/>
  <c r="G12" i="159"/>
  <c r="G11" i="159"/>
  <c r="F11" i="159"/>
  <c r="AG8" i="159"/>
  <c r="AG7" i="159"/>
  <c r="AD8" i="159"/>
  <c r="AD7" i="159"/>
  <c r="AV25" i="248"/>
  <c r="AQ25" i="248"/>
  <c r="AR25" i="248"/>
  <c r="AW25" i="248"/>
  <c r="AT25" i="248"/>
  <c r="AS25" i="248"/>
  <c r="AP25" i="248"/>
  <c r="AU25" i="248"/>
  <c r="AP25" i="255"/>
  <c r="AU25" i="255"/>
  <c r="AV25" i="255"/>
  <c r="AS25" i="255"/>
  <c r="AT25" i="255"/>
  <c r="AW25" i="255"/>
  <c r="AQ25" i="255"/>
  <c r="AR25" i="255"/>
  <c r="AR25" i="159"/>
  <c r="AW25" i="159"/>
  <c r="AS25" i="159"/>
  <c r="AV25" i="159"/>
  <c r="AQ25" i="159"/>
  <c r="AP25" i="159"/>
  <c r="AX25" i="159"/>
  <c r="AU25" i="159"/>
  <c r="AT25" i="159"/>
  <c r="AU25" i="254"/>
  <c r="AT25" i="254"/>
  <c r="AW25" i="254"/>
  <c r="AQ25" i="254"/>
  <c r="AP25" i="254"/>
  <c r="AV25" i="254"/>
  <c r="AS25" i="254"/>
  <c r="AR25" i="254"/>
  <c r="G27" i="250"/>
  <c r="F23" i="250"/>
  <c r="AP25" i="244"/>
  <c r="AW25" i="244"/>
  <c r="AU25" i="244"/>
  <c r="AT25" i="244"/>
  <c r="AQ25" i="244"/>
  <c r="AR25" i="244"/>
  <c r="AV25" i="244"/>
  <c r="AS25" i="244"/>
  <c r="G27" i="159"/>
  <c r="F23" i="159"/>
  <c r="G20" i="253"/>
  <c r="F11" i="253"/>
  <c r="G32" i="252"/>
  <c r="G31" i="252"/>
  <c r="F31" i="252"/>
  <c r="G32" i="246"/>
  <c r="G31" i="246"/>
  <c r="F31" i="246"/>
  <c r="F31" i="245"/>
  <c r="G32" i="245"/>
  <c r="G31" i="245"/>
  <c r="G10" i="245"/>
  <c r="AR27" i="256"/>
  <c r="AW27" i="256"/>
  <c r="AQ27" i="256"/>
  <c r="AV27" i="256"/>
  <c r="AU27" i="256"/>
  <c r="AS27" i="256"/>
  <c r="AP27" i="256"/>
  <c r="AT27" i="256"/>
  <c r="G32" i="251"/>
  <c r="G31" i="251"/>
  <c r="G10" i="251"/>
  <c r="F31" i="251"/>
  <c r="F10" i="251"/>
  <c r="AW27" i="250"/>
  <c r="AP27" i="250"/>
  <c r="AU27" i="250"/>
  <c r="AT27" i="250"/>
  <c r="AS27" i="250"/>
  <c r="AV27" i="250"/>
  <c r="AQ27" i="250"/>
  <c r="AR27" i="250"/>
  <c r="AV27" i="255"/>
  <c r="AR27" i="255"/>
  <c r="AP27" i="255"/>
  <c r="AW27" i="255"/>
  <c r="AU27" i="255"/>
  <c r="AS27" i="255"/>
  <c r="AT27" i="255"/>
  <c r="AQ27" i="255"/>
  <c r="AJ27" i="254"/>
  <c r="AB27" i="254"/>
  <c r="AG27" i="254"/>
  <c r="AA27" i="254"/>
  <c r="AF27" i="254"/>
  <c r="AE27" i="254"/>
  <c r="AI27" i="254"/>
  <c r="AH27" i="254"/>
  <c r="AD27" i="254"/>
  <c r="AC27" i="254"/>
  <c r="AW9" i="250"/>
  <c r="AW7" i="250"/>
  <c r="AR9" i="250"/>
  <c r="AR7" i="250"/>
  <c r="AQ9" i="250"/>
  <c r="AQ7" i="250"/>
  <c r="AP9" i="250"/>
  <c r="AT9" i="250"/>
  <c r="AT7" i="250"/>
  <c r="AU9" i="250"/>
  <c r="AU7" i="250"/>
  <c r="AV9" i="250"/>
  <c r="AV7" i="250"/>
  <c r="AS9" i="250"/>
  <c r="AS7" i="250"/>
  <c r="AG27" i="240"/>
  <c r="AB27" i="240"/>
  <c r="AE27" i="240"/>
  <c r="AA27" i="240"/>
  <c r="AD27" i="240"/>
  <c r="AF27" i="240"/>
  <c r="AJ27" i="240"/>
  <c r="AC27" i="240"/>
  <c r="AI27" i="240"/>
  <c r="AH27" i="240"/>
  <c r="AW11" i="237"/>
  <c r="AV11" i="237"/>
  <c r="AU11" i="237"/>
  <c r="AT11" i="237"/>
  <c r="AP11" i="237"/>
  <c r="AQ11" i="237"/>
  <c r="AR11" i="237"/>
  <c r="AS11" i="237"/>
  <c r="AE11" i="253"/>
  <c r="AI11" i="253"/>
  <c r="AC11" i="253"/>
  <c r="AA11" i="253"/>
  <c r="AJ11" i="253"/>
  <c r="AF11" i="253"/>
  <c r="AH11" i="253"/>
  <c r="AD11" i="253"/>
  <c r="AB11" i="253"/>
  <c r="AG11" i="253"/>
  <c r="AF27" i="249"/>
  <c r="AB27" i="249"/>
  <c r="AA27" i="249"/>
  <c r="AH27" i="249"/>
  <c r="AJ27" i="249"/>
  <c r="AI27" i="249"/>
  <c r="AG27" i="249"/>
  <c r="AD27" i="249"/>
  <c r="AE27" i="249"/>
  <c r="AC27" i="249"/>
  <c r="AG27" i="244"/>
  <c r="AH27" i="244"/>
  <c r="AD27" i="244"/>
  <c r="AC27" i="244"/>
  <c r="AI27" i="244"/>
  <c r="AJ27" i="244"/>
  <c r="AF27" i="244"/>
  <c r="AE27" i="244"/>
  <c r="AB27" i="244"/>
  <c r="AA27" i="244"/>
  <c r="AK27" i="244"/>
  <c r="AS27" i="243"/>
  <c r="AU27" i="243"/>
  <c r="AQ27" i="243"/>
  <c r="AP27" i="243"/>
  <c r="AR27" i="243"/>
  <c r="AW27" i="243"/>
  <c r="AV27" i="243"/>
  <c r="AT27" i="243"/>
  <c r="AV27" i="242"/>
  <c r="AR27" i="242"/>
  <c r="AP27" i="242"/>
  <c r="AQ27" i="242"/>
  <c r="AT27" i="242"/>
  <c r="AW27" i="242"/>
  <c r="AS27" i="242"/>
  <c r="AU27" i="242"/>
  <c r="AW27" i="241"/>
  <c r="AU27" i="241"/>
  <c r="AT27" i="241"/>
  <c r="AS27" i="241"/>
  <c r="AQ27" i="241"/>
  <c r="AR27" i="241"/>
  <c r="AP27" i="241"/>
  <c r="AV27" i="241"/>
  <c r="AT8" i="252"/>
  <c r="AV8" i="252"/>
  <c r="AS8" i="252"/>
  <c r="AQ8" i="252"/>
  <c r="AR8" i="252"/>
  <c r="AP8" i="252"/>
  <c r="AU8" i="252"/>
  <c r="AW8" i="252"/>
  <c r="AH13" i="248"/>
  <c r="AB13" i="248"/>
  <c r="AD13" i="248"/>
  <c r="AA13" i="248"/>
  <c r="AF13" i="248"/>
  <c r="AE13" i="248"/>
  <c r="AJ13" i="248"/>
  <c r="AC13" i="248"/>
  <c r="AG13" i="248"/>
  <c r="AI13" i="248"/>
  <c r="AT27" i="247"/>
  <c r="AR27" i="247"/>
  <c r="AS27" i="247"/>
  <c r="AW27" i="247"/>
  <c r="AU27" i="247"/>
  <c r="AV27" i="247"/>
  <c r="AP27" i="247"/>
  <c r="AQ27" i="247"/>
  <c r="AW13" i="242"/>
  <c r="AR13" i="242"/>
  <c r="AT13" i="242"/>
  <c r="AP13" i="242"/>
  <c r="AV13" i="242"/>
  <c r="AS13" i="242"/>
  <c r="AU13" i="242"/>
  <c r="AQ13" i="242"/>
  <c r="AD9" i="241"/>
  <c r="AD7" i="241"/>
  <c r="AE9" i="241"/>
  <c r="AE7" i="241"/>
  <c r="AG9" i="241"/>
  <c r="AG7" i="241"/>
  <c r="AF9" i="241"/>
  <c r="AF7" i="241"/>
  <c r="AI9" i="241"/>
  <c r="AI7" i="241"/>
  <c r="AC9" i="241"/>
  <c r="AC7" i="241"/>
  <c r="AB9" i="241"/>
  <c r="AB7" i="241"/>
  <c r="AJ9" i="241"/>
  <c r="AJ7" i="241"/>
  <c r="AA9" i="241"/>
  <c r="AH9" i="241"/>
  <c r="AH7" i="241"/>
  <c r="AW27" i="239"/>
  <c r="AQ27" i="239"/>
  <c r="AS27" i="239"/>
  <c r="AU27" i="239"/>
  <c r="AT27" i="239"/>
  <c r="AV27" i="239"/>
  <c r="AP27" i="239"/>
  <c r="AR27" i="239"/>
  <c r="AH27" i="237"/>
  <c r="AI27" i="237"/>
  <c r="AD27" i="237"/>
  <c r="AA27" i="237"/>
  <c r="AE27" i="237"/>
  <c r="AF27" i="237"/>
  <c r="AJ27" i="237"/>
  <c r="AB27" i="237"/>
  <c r="AG27" i="237"/>
  <c r="AC27" i="237"/>
  <c r="AX20" i="245"/>
  <c r="AA7" i="254"/>
  <c r="AK8" i="254"/>
  <c r="AK7" i="254"/>
  <c r="AK19" i="253"/>
  <c r="AX19" i="248"/>
  <c r="AK31" i="241"/>
  <c r="G12" i="241"/>
  <c r="G11" i="241"/>
  <c r="G10" i="241"/>
  <c r="F11" i="241"/>
  <c r="F10" i="241"/>
  <c r="AX20" i="246"/>
  <c r="AK4" i="243"/>
  <c r="AK13" i="251"/>
  <c r="F10" i="250"/>
  <c r="M12" i="159"/>
  <c r="AE8" i="159"/>
  <c r="AE7" i="159"/>
  <c r="AW25" i="237"/>
  <c r="AT25" i="237"/>
  <c r="AV25" i="237"/>
  <c r="AR25" i="237"/>
  <c r="AU25" i="237"/>
  <c r="AQ25" i="237"/>
  <c r="AP25" i="237"/>
  <c r="AS25" i="237"/>
  <c r="AS25" i="241"/>
  <c r="AU25" i="241"/>
  <c r="AT25" i="241"/>
  <c r="AW25" i="241"/>
  <c r="AQ25" i="241"/>
  <c r="AP25" i="241"/>
  <c r="AV25" i="241"/>
  <c r="AR25" i="241"/>
  <c r="AW25" i="238"/>
  <c r="AU25" i="238"/>
  <c r="AR25" i="238"/>
  <c r="AS25" i="238"/>
  <c r="AQ25" i="238"/>
  <c r="AT25" i="238"/>
  <c r="AV25" i="238"/>
  <c r="AP25" i="238"/>
  <c r="AW25" i="245"/>
  <c r="AS25" i="245"/>
  <c r="AT25" i="245"/>
  <c r="AR25" i="245"/>
  <c r="AQ25" i="245"/>
  <c r="AP25" i="245"/>
  <c r="AX25" i="245"/>
  <c r="AU25" i="245"/>
  <c r="AV25" i="245"/>
  <c r="AT25" i="249"/>
  <c r="AS25" i="249"/>
  <c r="AR25" i="249"/>
  <c r="AW25" i="249"/>
  <c r="AP25" i="249"/>
  <c r="AV25" i="256"/>
  <c r="AR25" i="256"/>
  <c r="AQ25" i="256"/>
  <c r="AS25" i="256"/>
  <c r="AT25" i="256"/>
  <c r="AP25" i="256"/>
  <c r="AU25" i="256"/>
  <c r="AW25" i="256"/>
  <c r="F29" i="249"/>
  <c r="G30" i="249"/>
  <c r="G29" i="249"/>
  <c r="G24" i="252"/>
  <c r="F23" i="252"/>
  <c r="F10" i="252"/>
  <c r="AG27" i="252"/>
  <c r="AH27" i="252"/>
  <c r="AJ27" i="252"/>
  <c r="AI27" i="252"/>
  <c r="AF27" i="252"/>
  <c r="AE27" i="252"/>
  <c r="AB27" i="252"/>
  <c r="AC27" i="252"/>
  <c r="AA27" i="252"/>
  <c r="AD27" i="252"/>
  <c r="F31" i="248"/>
  <c r="G32" i="248"/>
  <c r="AH27" i="246"/>
  <c r="AA27" i="246"/>
  <c r="AD27" i="246"/>
  <c r="AF27" i="246"/>
  <c r="AC27" i="246"/>
  <c r="AE27" i="246"/>
  <c r="AB27" i="246"/>
  <c r="AI27" i="246"/>
  <c r="AJ27" i="246"/>
  <c r="AG27" i="246"/>
  <c r="AH27" i="245"/>
  <c r="AC27" i="245"/>
  <c r="AB27" i="245"/>
  <c r="AE27" i="245"/>
  <c r="AD27" i="245"/>
  <c r="AJ27" i="245"/>
  <c r="AI27" i="245"/>
  <c r="AA27" i="245"/>
  <c r="AF27" i="245"/>
  <c r="AG27" i="245"/>
  <c r="AV25" i="249"/>
  <c r="AG27" i="256"/>
  <c r="AC27" i="256"/>
  <c r="AA27" i="256"/>
  <c r="AH27" i="256"/>
  <c r="AE27" i="256"/>
  <c r="AB27" i="256"/>
  <c r="AD27" i="256"/>
  <c r="AJ27" i="256"/>
  <c r="AI27" i="256"/>
  <c r="AF27" i="256"/>
  <c r="G32" i="253"/>
  <c r="G31" i="253"/>
  <c r="F31" i="253"/>
  <c r="AH27" i="251"/>
  <c r="AC27" i="251"/>
  <c r="AF27" i="251"/>
  <c r="AI27" i="251"/>
  <c r="AJ27" i="251"/>
  <c r="AE27" i="251"/>
  <c r="AB27" i="251"/>
  <c r="AA27" i="251"/>
  <c r="AG27" i="251"/>
  <c r="AD27" i="251"/>
  <c r="AE27" i="250"/>
  <c r="AA27" i="250"/>
  <c r="AJ27" i="250"/>
  <c r="AG27" i="250"/>
  <c r="AF27" i="250"/>
  <c r="AB27" i="250"/>
  <c r="AI27" i="250"/>
  <c r="AC27" i="250"/>
  <c r="AD27" i="250"/>
  <c r="AH27" i="250"/>
  <c r="AU27" i="254"/>
  <c r="AT27" i="254"/>
  <c r="AR27" i="254"/>
  <c r="AQ27" i="254"/>
  <c r="AV27" i="254"/>
  <c r="AP27" i="254"/>
  <c r="AW27" i="254"/>
  <c r="AS27" i="254"/>
  <c r="G31" i="238"/>
  <c r="F31" i="238"/>
  <c r="AR27" i="249"/>
  <c r="AP27" i="249"/>
  <c r="AV27" i="249"/>
  <c r="AS27" i="249"/>
  <c r="AQ27" i="249"/>
  <c r="AT27" i="249"/>
  <c r="AW27" i="249"/>
  <c r="AU27" i="249"/>
  <c r="AD13" i="245"/>
  <c r="AB13" i="245"/>
  <c r="AJ13" i="245"/>
  <c r="AH13" i="245"/>
  <c r="AF13" i="245"/>
  <c r="AE13" i="245"/>
  <c r="AC13" i="245"/>
  <c r="AG13" i="245"/>
  <c r="AA13" i="245"/>
  <c r="AK13" i="245"/>
  <c r="AI13" i="245"/>
  <c r="AC27" i="243"/>
  <c r="AB27" i="243"/>
  <c r="AI27" i="243"/>
  <c r="AG27" i="243"/>
  <c r="AH27" i="243"/>
  <c r="AF27" i="243"/>
  <c r="AD27" i="243"/>
  <c r="AE27" i="243"/>
  <c r="AJ27" i="243"/>
  <c r="AA27" i="243"/>
  <c r="AC27" i="241"/>
  <c r="AA27" i="241"/>
  <c r="AH27" i="241"/>
  <c r="AE27" i="241"/>
  <c r="AG27" i="241"/>
  <c r="AB27" i="241"/>
  <c r="AD27" i="241"/>
  <c r="AJ27" i="241"/>
  <c r="AI27" i="241"/>
  <c r="AF27" i="241"/>
  <c r="AV12" i="248"/>
  <c r="AQ12" i="248"/>
  <c r="AR12" i="248"/>
  <c r="AP12" i="248"/>
  <c r="AW12" i="248"/>
  <c r="AU12" i="248"/>
  <c r="AS12" i="248"/>
  <c r="AT12" i="248"/>
  <c r="AC27" i="247"/>
  <c r="AB27" i="247"/>
  <c r="AH27" i="247"/>
  <c r="AF27" i="247"/>
  <c r="AG27" i="247"/>
  <c r="AE27" i="247"/>
  <c r="AA27" i="247"/>
  <c r="AD27" i="247"/>
  <c r="AI27" i="247"/>
  <c r="AJ27" i="247"/>
  <c r="AI12" i="247"/>
  <c r="AD12" i="247"/>
  <c r="AJ12" i="247"/>
  <c r="AE12" i="247"/>
  <c r="AF12" i="247"/>
  <c r="AC12" i="247"/>
  <c r="AA12" i="247"/>
  <c r="AK12" i="247"/>
  <c r="AH12" i="247"/>
  <c r="AG12" i="247"/>
  <c r="AB12" i="247"/>
  <c r="AI10" i="246"/>
  <c r="AB10" i="246"/>
  <c r="AC10" i="246"/>
  <c r="AE10" i="246"/>
  <c r="AD10" i="246"/>
  <c r="AJ10" i="246"/>
  <c r="AF10" i="246"/>
  <c r="AH10" i="246"/>
  <c r="AG10" i="246"/>
  <c r="AA10" i="246"/>
  <c r="AW27" i="237"/>
  <c r="AT27" i="237"/>
  <c r="AU27" i="237"/>
  <c r="AQ27" i="237"/>
  <c r="AV27" i="237"/>
  <c r="AP27" i="237"/>
  <c r="AS27" i="237"/>
  <c r="AR27" i="237"/>
  <c r="AK12" i="254"/>
  <c r="F10" i="237"/>
  <c r="AX9" i="256"/>
  <c r="AX7" i="256"/>
  <c r="AP7" i="256"/>
  <c r="F10" i="248"/>
  <c r="G32" i="159"/>
  <c r="F31" i="159"/>
  <c r="AJ8" i="159"/>
  <c r="AJ7" i="159"/>
  <c r="AF8" i="159"/>
  <c r="AF7" i="159"/>
  <c r="AA8" i="159"/>
  <c r="AC8" i="159"/>
  <c r="AC7" i="159"/>
  <c r="AS25" i="251"/>
  <c r="AW25" i="251"/>
  <c r="AQ25" i="251"/>
  <c r="AT25" i="251"/>
  <c r="AU25" i="251"/>
  <c r="AR25" i="251"/>
  <c r="AV25" i="251"/>
  <c r="AP25" i="251"/>
  <c r="AP22" i="255"/>
  <c r="AV22" i="255"/>
  <c r="AW22" i="255"/>
  <c r="AS22" i="255"/>
  <c r="AT22" i="255"/>
  <c r="AU22" i="255"/>
  <c r="AQ22" i="255"/>
  <c r="AR22" i="255"/>
  <c r="G20" i="255"/>
  <c r="F11" i="255"/>
  <c r="J12" i="255"/>
  <c r="K12" i="255"/>
  <c r="M12" i="241"/>
  <c r="O12" i="241"/>
  <c r="P12" i="241"/>
  <c r="M32" i="243"/>
  <c r="M31" i="243"/>
  <c r="O31" i="243"/>
  <c r="P31" i="243"/>
  <c r="K30" i="249"/>
  <c r="K29" i="249"/>
  <c r="J29" i="249"/>
  <c r="AT25" i="239"/>
  <c r="AQ25" i="239"/>
  <c r="AV25" i="239"/>
  <c r="AP25" i="239"/>
  <c r="AU25" i="239"/>
  <c r="AW25" i="239"/>
  <c r="AS25" i="239"/>
  <c r="AR25" i="239"/>
  <c r="AI25" i="256"/>
  <c r="AJ25" i="256"/>
  <c r="AH25" i="256"/>
  <c r="AA25" i="256"/>
  <c r="AB25" i="256"/>
  <c r="AD25" i="256"/>
  <c r="AF25" i="256"/>
  <c r="AG25" i="256"/>
  <c r="AE25" i="256"/>
  <c r="AC25" i="256"/>
  <c r="AR25" i="246"/>
  <c r="AV25" i="246"/>
  <c r="AW25" i="246"/>
  <c r="AQ25" i="246"/>
  <c r="AS25" i="246"/>
  <c r="AU25" i="246"/>
  <c r="AT25" i="246"/>
  <c r="AP25" i="246"/>
  <c r="AH22" i="256"/>
  <c r="AC22" i="256"/>
  <c r="AD22" i="256"/>
  <c r="AA22" i="256"/>
  <c r="AG22" i="256"/>
  <c r="AJ22" i="256"/>
  <c r="AI22" i="256"/>
  <c r="AB22" i="256"/>
  <c r="AF22" i="256"/>
  <c r="AE22" i="256"/>
  <c r="AT25" i="242"/>
  <c r="AV25" i="242"/>
  <c r="AP25" i="242"/>
  <c r="AQ25" i="242"/>
  <c r="AW25" i="242"/>
  <c r="AU25" i="242"/>
  <c r="AR25" i="242"/>
  <c r="AS25" i="242"/>
  <c r="AR25" i="252"/>
  <c r="AV25" i="252"/>
  <c r="AU25" i="252"/>
  <c r="AT25" i="252"/>
  <c r="AQ25" i="252"/>
  <c r="AP25" i="252"/>
  <c r="AW25" i="252"/>
  <c r="AS25" i="252"/>
  <c r="AP25" i="250"/>
  <c r="AU25" i="250"/>
  <c r="AW25" i="250"/>
  <c r="AT25" i="250"/>
  <c r="AV25" i="250"/>
  <c r="AQ25" i="250"/>
  <c r="AS25" i="250"/>
  <c r="AR25" i="250"/>
  <c r="G20" i="249"/>
  <c r="G11" i="249"/>
  <c r="F11" i="249"/>
  <c r="F10" i="249"/>
  <c r="AH8" i="255"/>
  <c r="AH7" i="255"/>
  <c r="AJ8" i="255"/>
  <c r="AJ7" i="255"/>
  <c r="AI8" i="255"/>
  <c r="AI7" i="255"/>
  <c r="AC8" i="255"/>
  <c r="AC7" i="255"/>
  <c r="AA8" i="255"/>
  <c r="AF8" i="255"/>
  <c r="AF7" i="255"/>
  <c r="AG8" i="255"/>
  <c r="AG7" i="255"/>
  <c r="AB8" i="255"/>
  <c r="AB7" i="255"/>
  <c r="AE8" i="255"/>
  <c r="AE7" i="255"/>
  <c r="AD8" i="255"/>
  <c r="AD7" i="255"/>
  <c r="AV27" i="252"/>
  <c r="AW27" i="252"/>
  <c r="AR27" i="252"/>
  <c r="AQ27" i="252"/>
  <c r="AT27" i="252"/>
  <c r="AU27" i="252"/>
  <c r="AP27" i="252"/>
  <c r="AS27" i="252"/>
  <c r="AU27" i="248"/>
  <c r="AT27" i="248"/>
  <c r="AS27" i="248"/>
  <c r="AQ27" i="248"/>
  <c r="AW27" i="248"/>
  <c r="AR27" i="248"/>
  <c r="AV27" i="248"/>
  <c r="AP27" i="248"/>
  <c r="AW27" i="246"/>
  <c r="AU27" i="246"/>
  <c r="AT27" i="246"/>
  <c r="AS27" i="246"/>
  <c r="AP27" i="246"/>
  <c r="AR27" i="246"/>
  <c r="AV27" i="246"/>
  <c r="AQ27" i="246"/>
  <c r="AT27" i="245"/>
  <c r="AU27" i="245"/>
  <c r="AQ27" i="245"/>
  <c r="AW27" i="245"/>
  <c r="AV27" i="245"/>
  <c r="AP27" i="245"/>
  <c r="AX27" i="245"/>
  <c r="AS27" i="245"/>
  <c r="AR27" i="245"/>
  <c r="AU25" i="249"/>
  <c r="AV27" i="253"/>
  <c r="AR27" i="253"/>
  <c r="AU27" i="253"/>
  <c r="AQ27" i="253"/>
  <c r="AS27" i="253"/>
  <c r="AP27" i="253"/>
  <c r="AW27" i="253"/>
  <c r="AT27" i="253"/>
  <c r="AW27" i="251"/>
  <c r="AR27" i="251"/>
  <c r="AV27" i="251"/>
  <c r="AQ27" i="251"/>
  <c r="AP27" i="251"/>
  <c r="AX27" i="251"/>
  <c r="AS27" i="251"/>
  <c r="AT27" i="251"/>
  <c r="AU27" i="251"/>
  <c r="F31" i="255"/>
  <c r="G32" i="255"/>
  <c r="G31" i="255"/>
  <c r="AS9" i="252"/>
  <c r="AW9" i="252"/>
  <c r="AV9" i="252"/>
  <c r="AQ9" i="252"/>
  <c r="AR9" i="252"/>
  <c r="AU9" i="252"/>
  <c r="AP9" i="252"/>
  <c r="AT9" i="252"/>
  <c r="AV12" i="243"/>
  <c r="AQ12" i="243"/>
  <c r="AT12" i="243"/>
  <c r="AU12" i="243"/>
  <c r="AS12" i="243"/>
  <c r="AW12" i="243"/>
  <c r="AP12" i="243"/>
  <c r="AR12" i="243"/>
  <c r="AI11" i="242"/>
  <c r="AE11" i="242"/>
  <c r="AF11" i="242"/>
  <c r="AC11" i="242"/>
  <c r="AD11" i="242"/>
  <c r="AG11" i="242"/>
  <c r="AB11" i="242"/>
  <c r="AJ11" i="242"/>
  <c r="AA11" i="242"/>
  <c r="AH11" i="242"/>
  <c r="G32" i="240"/>
  <c r="G31" i="240"/>
  <c r="G10" i="240"/>
  <c r="F31" i="240"/>
  <c r="F10" i="240"/>
  <c r="AV27" i="238"/>
  <c r="AR27" i="238"/>
  <c r="AP27" i="238"/>
  <c r="AW27" i="238"/>
  <c r="AT27" i="238"/>
  <c r="AS27" i="238"/>
  <c r="AU27" i="238"/>
  <c r="AQ27" i="238"/>
  <c r="AU9" i="237"/>
  <c r="AU7" i="237"/>
  <c r="AV9" i="237"/>
  <c r="AV7" i="237"/>
  <c r="AQ9" i="237"/>
  <c r="AQ7" i="237"/>
  <c r="AR9" i="237"/>
  <c r="AR7" i="237"/>
  <c r="AT9" i="237"/>
  <c r="AT7" i="237"/>
  <c r="AW9" i="237"/>
  <c r="AW7" i="237"/>
  <c r="AS9" i="237"/>
  <c r="AS7" i="237"/>
  <c r="AP9" i="237"/>
  <c r="G32" i="244"/>
  <c r="G31" i="244"/>
  <c r="G10" i="244"/>
  <c r="F31" i="244"/>
  <c r="F10" i="244"/>
  <c r="G32" i="242"/>
  <c r="F31" i="242"/>
  <c r="AA11" i="239"/>
  <c r="AB11" i="239"/>
  <c r="AF11" i="239"/>
  <c r="AJ11" i="239"/>
  <c r="AG11" i="239"/>
  <c r="AD11" i="239"/>
  <c r="AC11" i="239"/>
  <c r="AI11" i="239"/>
  <c r="AE11" i="239"/>
  <c r="AH11" i="239"/>
  <c r="AU13" i="252"/>
  <c r="AW13" i="252"/>
  <c r="AV13" i="252"/>
  <c r="AT13" i="252"/>
  <c r="AQ13" i="252"/>
  <c r="AP13" i="252"/>
  <c r="AX13" i="252"/>
  <c r="AS13" i="252"/>
  <c r="AR13" i="252"/>
  <c r="AG10" i="249"/>
  <c r="AC10" i="249"/>
  <c r="AD10" i="249"/>
  <c r="AF10" i="249"/>
  <c r="AJ10" i="249"/>
  <c r="AH10" i="249"/>
  <c r="AE10" i="249"/>
  <c r="AB10" i="249"/>
  <c r="AI10" i="249"/>
  <c r="AA10" i="249"/>
  <c r="AK10" i="249"/>
  <c r="AE10" i="243"/>
  <c r="AG10" i="243"/>
  <c r="AH10" i="243"/>
  <c r="AC10" i="243"/>
  <c r="AI10" i="243"/>
  <c r="AD10" i="243"/>
  <c r="AB10" i="243"/>
  <c r="AJ10" i="243"/>
  <c r="AA10" i="243"/>
  <c r="AF10" i="243"/>
  <c r="G32" i="239"/>
  <c r="F31" i="239"/>
  <c r="F10" i="239"/>
  <c r="AD10" i="237"/>
  <c r="AF10" i="237"/>
  <c r="AA10" i="237"/>
  <c r="AB10" i="237"/>
  <c r="AG10" i="237"/>
  <c r="AI10" i="237"/>
  <c r="AC10" i="237"/>
  <c r="AH10" i="237"/>
  <c r="AJ10" i="237"/>
  <c r="AE10" i="237"/>
  <c r="AK20" i="255"/>
  <c r="AX12" i="247"/>
  <c r="AX13" i="253"/>
  <c r="AX19" i="243"/>
  <c r="AK20" i="250"/>
  <c r="AK4" i="247"/>
  <c r="G12" i="246"/>
  <c r="G11" i="246"/>
  <c r="F11" i="246"/>
  <c r="F10" i="246"/>
  <c r="AX9" i="247"/>
  <c r="G12" i="242"/>
  <c r="G11" i="242"/>
  <c r="F11" i="242"/>
  <c r="F10" i="242"/>
  <c r="AX20" i="251"/>
  <c r="AK4" i="254"/>
  <c r="G12" i="238"/>
  <c r="G11" i="238"/>
  <c r="G10" i="238"/>
  <c r="F11" i="238"/>
  <c r="F10" i="238"/>
  <c r="AK31" i="253"/>
  <c r="F10" i="247"/>
  <c r="F10" i="245"/>
  <c r="AR27" i="159"/>
  <c r="AP27" i="159"/>
  <c r="AV27" i="159"/>
  <c r="AW27" i="159"/>
  <c r="AT27" i="159"/>
  <c r="AS27" i="159"/>
  <c r="AU27" i="159"/>
  <c r="AQ27" i="159"/>
  <c r="AH12" i="159"/>
  <c r="AF12" i="159"/>
  <c r="AA12" i="159"/>
  <c r="AE12" i="159"/>
  <c r="AC12" i="159"/>
  <c r="AG12" i="159"/>
  <c r="AB12" i="159"/>
  <c r="AD12" i="159"/>
  <c r="AJ12" i="159"/>
  <c r="AW10" i="159"/>
  <c r="AQ10" i="159"/>
  <c r="AT10" i="159"/>
  <c r="AU10" i="159"/>
  <c r="AR10" i="159"/>
  <c r="AP10" i="159"/>
  <c r="AS10" i="159"/>
  <c r="AV10" i="159"/>
  <c r="AP12" i="159"/>
  <c r="AT12" i="159"/>
  <c r="AR12" i="159"/>
  <c r="AQ12" i="159"/>
  <c r="AW12" i="159"/>
  <c r="AS12" i="159"/>
  <c r="AU12" i="159"/>
  <c r="AV12" i="159"/>
  <c r="AB8" i="159"/>
  <c r="AB7" i="159"/>
  <c r="AH8" i="159"/>
  <c r="AH7" i="159"/>
  <c r="AI12" i="159"/>
  <c r="K31" i="243"/>
  <c r="J11" i="237"/>
  <c r="J11" i="239"/>
  <c r="J11" i="241"/>
  <c r="J10" i="241"/>
  <c r="M34" i="159"/>
  <c r="M33" i="159"/>
  <c r="K31" i="250"/>
  <c r="M32" i="250"/>
  <c r="J11" i="243"/>
  <c r="J11" i="253"/>
  <c r="J10" i="253"/>
  <c r="J37" i="253"/>
  <c r="J38" i="253"/>
  <c r="K11" i="253"/>
  <c r="K31" i="247"/>
  <c r="M32" i="247"/>
  <c r="K31" i="255"/>
  <c r="M32" i="255"/>
  <c r="K31" i="251"/>
  <c r="M32" i="251"/>
  <c r="K31" i="240"/>
  <c r="M32" i="240"/>
  <c r="K11" i="256"/>
  <c r="O17" i="253"/>
  <c r="P17" i="253"/>
  <c r="M36" i="256"/>
  <c r="K34" i="256"/>
  <c r="K33" i="256"/>
  <c r="O17" i="244"/>
  <c r="P17" i="244"/>
  <c r="O16" i="243"/>
  <c r="P16" i="243"/>
  <c r="M11" i="243"/>
  <c r="O16" i="250"/>
  <c r="P16" i="250"/>
  <c r="O18" i="237"/>
  <c r="P18" i="237"/>
  <c r="O18" i="245"/>
  <c r="P18" i="245"/>
  <c r="K31" i="252"/>
  <c r="M32" i="252"/>
  <c r="M17" i="247"/>
  <c r="O16" i="239"/>
  <c r="P16" i="239"/>
  <c r="M16" i="246"/>
  <c r="O16" i="254"/>
  <c r="P16" i="254"/>
  <c r="K11" i="241"/>
  <c r="M18" i="241"/>
  <c r="O18" i="248"/>
  <c r="P18" i="248"/>
  <c r="O18" i="256"/>
  <c r="P18" i="256"/>
  <c r="M11" i="256"/>
  <c r="K31" i="237"/>
  <c r="M32" i="237"/>
  <c r="K31" i="256"/>
  <c r="M32" i="256"/>
  <c r="K11" i="243"/>
  <c r="O14" i="252"/>
  <c r="P14" i="252"/>
  <c r="K12" i="251"/>
  <c r="J11" i="251"/>
  <c r="O13" i="242"/>
  <c r="P13" i="242"/>
  <c r="M11" i="237"/>
  <c r="K11" i="237"/>
  <c r="K10" i="237"/>
  <c r="K37" i="237"/>
  <c r="J10" i="159"/>
  <c r="J37" i="159"/>
  <c r="J38" i="159"/>
  <c r="J10" i="243"/>
  <c r="M11" i="248"/>
  <c r="M11" i="239"/>
  <c r="J10" i="247"/>
  <c r="K10" i="246"/>
  <c r="J11" i="246"/>
  <c r="J10" i="246"/>
  <c r="K31" i="241"/>
  <c r="K10" i="241"/>
  <c r="J11" i="240"/>
  <c r="J10" i="240"/>
  <c r="J37" i="240"/>
  <c r="J38" i="240"/>
  <c r="J11" i="252"/>
  <c r="J10" i="252"/>
  <c r="J37" i="252"/>
  <c r="J38" i="252"/>
  <c r="J10" i="237"/>
  <c r="J37" i="237"/>
  <c r="J38" i="237"/>
  <c r="M11" i="252"/>
  <c r="J11" i="238"/>
  <c r="J10" i="238"/>
  <c r="O12" i="240"/>
  <c r="P12" i="240"/>
  <c r="K11" i="240"/>
  <c r="K10" i="240"/>
  <c r="M32" i="253"/>
  <c r="M31" i="253"/>
  <c r="M32" i="254"/>
  <c r="M31" i="254"/>
  <c r="O31" i="254"/>
  <c r="P31" i="254"/>
  <c r="K11" i="252"/>
  <c r="K10" i="252"/>
  <c r="M9" i="249"/>
  <c r="M8" i="249"/>
  <c r="M7" i="249"/>
  <c r="M11" i="244"/>
  <c r="J11" i="244"/>
  <c r="J10" i="244"/>
  <c r="K12" i="247"/>
  <c r="M12" i="247"/>
  <c r="O12" i="247"/>
  <c r="P12" i="247"/>
  <c r="K11" i="244"/>
  <c r="K10" i="244"/>
  <c r="K31" i="238"/>
  <c r="M30" i="249"/>
  <c r="M29" i="249"/>
  <c r="K11" i="239"/>
  <c r="K10" i="239"/>
  <c r="K37" i="239"/>
  <c r="J10" i="251"/>
  <c r="K11" i="250"/>
  <c r="K10" i="250"/>
  <c r="J11" i="250"/>
  <c r="J10" i="250"/>
  <c r="K11" i="248"/>
  <c r="K10" i="248"/>
  <c r="K37" i="248"/>
  <c r="M11" i="250"/>
  <c r="J10" i="239"/>
  <c r="J11" i="242"/>
  <c r="J10" i="242"/>
  <c r="J11" i="248"/>
  <c r="J10" i="248"/>
  <c r="K11" i="245"/>
  <c r="K10" i="245"/>
  <c r="M32" i="244"/>
  <c r="O32" i="244"/>
  <c r="P32" i="244"/>
  <c r="J11" i="254"/>
  <c r="J10" i="254"/>
  <c r="K11" i="254"/>
  <c r="K10" i="254"/>
  <c r="J11" i="245"/>
  <c r="J10" i="245"/>
  <c r="M11" i="254"/>
  <c r="M11" i="245"/>
  <c r="M32" i="245"/>
  <c r="M31" i="245"/>
  <c r="J11" i="249"/>
  <c r="J10" i="249"/>
  <c r="M32" i="246"/>
  <c r="O32" i="246"/>
  <c r="P32" i="246"/>
  <c r="M23" i="249"/>
  <c r="K23" i="249"/>
  <c r="J11" i="255"/>
  <c r="J10" i="255"/>
  <c r="O32" i="243"/>
  <c r="P32" i="243"/>
  <c r="J10" i="256"/>
  <c r="G37" i="240"/>
  <c r="G37" i="244"/>
  <c r="F37" i="244"/>
  <c r="G37" i="247"/>
  <c r="AK12" i="159"/>
  <c r="AX27" i="159"/>
  <c r="F37" i="238"/>
  <c r="F37" i="242"/>
  <c r="AX9" i="237"/>
  <c r="AX7" i="237"/>
  <c r="AP7" i="237"/>
  <c r="F37" i="240"/>
  <c r="AX27" i="248"/>
  <c r="AX25" i="252"/>
  <c r="AK22" i="256"/>
  <c r="AX25" i="246"/>
  <c r="AX25" i="251"/>
  <c r="AK8" i="159"/>
  <c r="AK7" i="159"/>
  <c r="AA7" i="159"/>
  <c r="F37" i="248"/>
  <c r="AK27" i="247"/>
  <c r="AK27" i="245"/>
  <c r="AK27" i="246"/>
  <c r="AX25" i="238"/>
  <c r="M20" i="249"/>
  <c r="O20" i="249"/>
  <c r="P20" i="249"/>
  <c r="G37" i="241"/>
  <c r="AX27" i="247"/>
  <c r="AR7" i="252"/>
  <c r="AT7" i="252"/>
  <c r="AX27" i="241"/>
  <c r="AX27" i="242"/>
  <c r="AK27" i="249"/>
  <c r="AX11" i="237"/>
  <c r="AX27" i="256"/>
  <c r="M27" i="159"/>
  <c r="G23" i="159"/>
  <c r="AX25" i="244"/>
  <c r="M27" i="250"/>
  <c r="G23" i="250"/>
  <c r="G10" i="250"/>
  <c r="AX25" i="254"/>
  <c r="AX25" i="255"/>
  <c r="AK27" i="159"/>
  <c r="AK11" i="251"/>
  <c r="AK27" i="242"/>
  <c r="AK27" i="255"/>
  <c r="AK27" i="248"/>
  <c r="AX25" i="253"/>
  <c r="AX10" i="159"/>
  <c r="F37" i="245"/>
  <c r="G37" i="238"/>
  <c r="G31" i="242"/>
  <c r="G10" i="242"/>
  <c r="AK10" i="243"/>
  <c r="AK11" i="239"/>
  <c r="AX27" i="238"/>
  <c r="AX12" i="243"/>
  <c r="AX9" i="252"/>
  <c r="AX27" i="253"/>
  <c r="AX27" i="252"/>
  <c r="AA7" i="255"/>
  <c r="AK8" i="255"/>
  <c r="AK7" i="255"/>
  <c r="M12" i="242"/>
  <c r="F37" i="237"/>
  <c r="AK10" i="246"/>
  <c r="AK27" i="241"/>
  <c r="AX27" i="249"/>
  <c r="AK27" i="250"/>
  <c r="AK27" i="251"/>
  <c r="AK27" i="252"/>
  <c r="AX25" i="256"/>
  <c r="AX25" i="237"/>
  <c r="AK13" i="248"/>
  <c r="AW7" i="252"/>
  <c r="AQ7" i="252"/>
  <c r="AK11" i="253"/>
  <c r="AK27" i="254"/>
  <c r="F37" i="251"/>
  <c r="F10" i="253"/>
  <c r="F37" i="243"/>
  <c r="AX12" i="253"/>
  <c r="AK27" i="239"/>
  <c r="AP7" i="247"/>
  <c r="AX8" i="247"/>
  <c r="AX7" i="247"/>
  <c r="F37" i="254"/>
  <c r="AK27" i="253"/>
  <c r="AX25" i="243"/>
  <c r="M27" i="246"/>
  <c r="G23" i="246"/>
  <c r="G10" i="246"/>
  <c r="F10" i="256"/>
  <c r="AX12" i="159"/>
  <c r="F37" i="247"/>
  <c r="F37" i="239"/>
  <c r="F37" i="249"/>
  <c r="AK25" i="256"/>
  <c r="AX25" i="239"/>
  <c r="F10" i="255"/>
  <c r="AK27" i="256"/>
  <c r="G31" i="248"/>
  <c r="G10" i="248"/>
  <c r="M32" i="248"/>
  <c r="F37" i="252"/>
  <c r="AX25" i="241"/>
  <c r="AX27" i="239"/>
  <c r="AA7" i="241"/>
  <c r="AK9" i="241"/>
  <c r="AK7" i="241"/>
  <c r="AU7" i="252"/>
  <c r="AS7" i="252"/>
  <c r="AX27" i="255"/>
  <c r="G37" i="251"/>
  <c r="M20" i="253"/>
  <c r="G11" i="253"/>
  <c r="G10" i="253"/>
  <c r="AX25" i="248"/>
  <c r="F10" i="159"/>
  <c r="G37" i="237"/>
  <c r="AA7" i="244"/>
  <c r="AK9" i="244"/>
  <c r="AK7" i="244"/>
  <c r="G37" i="243"/>
  <c r="AX27" i="244"/>
  <c r="G37" i="254"/>
  <c r="M27" i="256"/>
  <c r="G23" i="256"/>
  <c r="G10" i="256"/>
  <c r="AX25" i="240"/>
  <c r="F37" i="246"/>
  <c r="AK10" i="237"/>
  <c r="G31" i="239"/>
  <c r="G10" i="239"/>
  <c r="M32" i="239"/>
  <c r="M32" i="242"/>
  <c r="AK11" i="242"/>
  <c r="AX27" i="246"/>
  <c r="G31" i="249"/>
  <c r="G10" i="249"/>
  <c r="AX25" i="250"/>
  <c r="AX25" i="242"/>
  <c r="M20" i="255"/>
  <c r="O20" i="255"/>
  <c r="P20" i="255"/>
  <c r="G11" i="255"/>
  <c r="G10" i="255"/>
  <c r="AX22" i="255"/>
  <c r="M12" i="246"/>
  <c r="O12" i="246"/>
  <c r="P12" i="246"/>
  <c r="G31" i="159"/>
  <c r="M32" i="159"/>
  <c r="AX27" i="237"/>
  <c r="AX12" i="248"/>
  <c r="AK27" i="243"/>
  <c r="AX27" i="254"/>
  <c r="G23" i="252"/>
  <c r="G10" i="252"/>
  <c r="M24" i="252"/>
  <c r="AX25" i="249"/>
  <c r="O12" i="159"/>
  <c r="P12" i="159"/>
  <c r="M11" i="159"/>
  <c r="F37" i="250"/>
  <c r="F37" i="241"/>
  <c r="AK27" i="237"/>
  <c r="AX13" i="242"/>
  <c r="AX8" i="252"/>
  <c r="AP7" i="252"/>
  <c r="AV7" i="252"/>
  <c r="AX27" i="243"/>
  <c r="AK27" i="240"/>
  <c r="AP7" i="250"/>
  <c r="AX9" i="250"/>
  <c r="AX7" i="250"/>
  <c r="AX27" i="250"/>
  <c r="G37" i="245"/>
  <c r="G10" i="159"/>
  <c r="M32" i="249"/>
  <c r="AK27" i="238"/>
  <c r="BM21" i="243"/>
  <c r="BE11" i="243"/>
  <c r="BE4" i="243"/>
  <c r="BE27" i="243"/>
  <c r="BE17" i="243"/>
  <c r="BL9" i="243"/>
  <c r="BD12" i="243"/>
  <c r="BG12" i="243"/>
  <c r="BC22" i="243"/>
  <c r="BJ10" i="243"/>
  <c r="BG31" i="243"/>
  <c r="BK21" i="243"/>
  <c r="BH9" i="243"/>
  <c r="BM9" i="243"/>
  <c r="BK14" i="243"/>
  <c r="BL22" i="243"/>
  <c r="K10" i="256"/>
  <c r="K37" i="256"/>
  <c r="BD13" i="243"/>
  <c r="BJ31" i="243"/>
  <c r="BI30" i="243"/>
  <c r="BD8" i="243"/>
  <c r="BM16" i="243"/>
  <c r="BE8" i="243"/>
  <c r="BF12" i="243"/>
  <c r="BH15" i="243"/>
  <c r="BL13" i="243"/>
  <c r="BL12" i="243"/>
  <c r="BL15" i="243"/>
  <c r="BK17" i="243"/>
  <c r="BL23" i="243"/>
  <c r="BC17" i="243"/>
  <c r="BD23" i="243"/>
  <c r="BF27" i="243"/>
  <c r="BE9" i="243"/>
  <c r="BD31" i="243"/>
  <c r="BF4" i="243"/>
  <c r="BD11" i="243"/>
  <c r="BF30" i="243"/>
  <c r="BE30" i="243"/>
  <c r="BG4" i="243"/>
  <c r="BI10" i="243"/>
  <c r="BI16" i="243"/>
  <c r="BH8" i="243"/>
  <c r="BL4" i="243"/>
  <c r="BK19" i="243"/>
  <c r="BF20" i="243"/>
  <c r="BI19" i="243"/>
  <c r="BC20" i="243"/>
  <c r="BM23" i="243"/>
  <c r="BK25" i="243"/>
  <c r="BK12" i="243"/>
  <c r="BI31" i="243"/>
  <c r="BM14" i="243"/>
  <c r="BJ8" i="243"/>
  <c r="BE12" i="243"/>
  <c r="BK30" i="243"/>
  <c r="BL30" i="243"/>
  <c r="BC4" i="243"/>
  <c r="BF14" i="243"/>
  <c r="BL11" i="243"/>
  <c r="BI20" i="243"/>
  <c r="BK20" i="243"/>
  <c r="BM22" i="243"/>
  <c r="BJ22" i="243"/>
  <c r="BH23" i="243"/>
  <c r="BC27" i="243"/>
  <c r="K37" i="159"/>
  <c r="K10" i="243"/>
  <c r="K37" i="242"/>
  <c r="O34" i="159"/>
  <c r="P34" i="159"/>
  <c r="BG8" i="243"/>
  <c r="BK10" i="243"/>
  <c r="BI8" i="243"/>
  <c r="BC12" i="243"/>
  <c r="BC31" i="243"/>
  <c r="BG17" i="243"/>
  <c r="BI9" i="243"/>
  <c r="BJ30" i="243"/>
  <c r="BD10" i="243"/>
  <c r="BK4" i="243"/>
  <c r="BG13" i="243"/>
  <c r="BL8" i="243"/>
  <c r="BH10" i="243"/>
  <c r="BC8" i="243"/>
  <c r="BD30" i="243"/>
  <c r="BJ9" i="243"/>
  <c r="BK31" i="243"/>
  <c r="BD9" i="243"/>
  <c r="BK13" i="243"/>
  <c r="BG9" i="243"/>
  <c r="BE15" i="243"/>
  <c r="BM15" i="243"/>
  <c r="BF16" i="243"/>
  <c r="BD14" i="243"/>
  <c r="BD17" i="243"/>
  <c r="BF13" i="243"/>
  <c r="BC9" i="243"/>
  <c r="BE10" i="243"/>
  <c r="BE13" i="243"/>
  <c r="BJ12" i="243"/>
  <c r="BJ4" i="243"/>
  <c r="BI14" i="243"/>
  <c r="BI15" i="243"/>
  <c r="BL16" i="243"/>
  <c r="BM20" i="243"/>
  <c r="BK22" i="243"/>
  <c r="BM17" i="243"/>
  <c r="BG16" i="243"/>
  <c r="BD19" i="243"/>
  <c r="BF22" i="243"/>
  <c r="BG21" i="243"/>
  <c r="BE19" i="243"/>
  <c r="BF21" i="243"/>
  <c r="BH22" i="243"/>
  <c r="BH17" i="243"/>
  <c r="BC19" i="243"/>
  <c r="BM19" i="243"/>
  <c r="BI21" i="243"/>
  <c r="BE23" i="243"/>
  <c r="BF23" i="243"/>
  <c r="BF25" i="243"/>
  <c r="BG25" i="243"/>
  <c r="BC25" i="243"/>
  <c r="BL25" i="243"/>
  <c r="BL27" i="243"/>
  <c r="BK27" i="243"/>
  <c r="BM30" i="243"/>
  <c r="BM10" i="243"/>
  <c r="BF8" i="243"/>
  <c r="BL10" i="243"/>
  <c r="BH4" i="243"/>
  <c r="BI11" i="243"/>
  <c r="BF9" i="243"/>
  <c r="BF31" i="243"/>
  <c r="BF10" i="243"/>
  <c r="BC15" i="243"/>
  <c r="BK9" i="243"/>
  <c r="BJ13" i="243"/>
  <c r="BM13" i="243"/>
  <c r="BH12" i="243"/>
  <c r="BM4" i="243"/>
  <c r="BG10" i="243"/>
  <c r="BM11" i="243"/>
  <c r="BM8" i="243"/>
  <c r="BG30" i="243"/>
  <c r="BD4" i="243"/>
  <c r="BF15" i="243"/>
  <c r="BK15" i="243"/>
  <c r="BJ15" i="243"/>
  <c r="BL14" i="243"/>
  <c r="BE16" i="243"/>
  <c r="BG11" i="243"/>
  <c r="BJ11" i="243"/>
  <c r="BM31" i="243"/>
  <c r="BF11" i="243"/>
  <c r="BC11" i="243"/>
  <c r="BI4" i="243"/>
  <c r="BC14" i="243"/>
  <c r="BJ16" i="243"/>
  <c r="BH20" i="243"/>
  <c r="BJ21" i="243"/>
  <c r="BC21" i="243"/>
  <c r="BF17" i="243"/>
  <c r="BL19" i="243"/>
  <c r="BJ20" i="243"/>
  <c r="BD21" i="243"/>
  <c r="BD20" i="243"/>
  <c r="BH19" i="243"/>
  <c r="BL21" i="243"/>
  <c r="BI23" i="243"/>
  <c r="BH16" i="243"/>
  <c r="BG20" i="243"/>
  <c r="BI22" i="243"/>
  <c r="BC23" i="243"/>
  <c r="BK23" i="243"/>
  <c r="BG23" i="243"/>
  <c r="BJ23" i="243"/>
  <c r="BH27" i="243"/>
  <c r="BG27" i="243"/>
  <c r="BD27" i="243"/>
  <c r="BI27" i="243"/>
  <c r="BK8" i="243"/>
  <c r="BM12" i="243"/>
  <c r="BH31" i="243"/>
  <c r="BE31" i="243"/>
  <c r="BH14" i="243"/>
  <c r="BI13" i="243"/>
  <c r="BH11" i="243"/>
  <c r="BC30" i="243"/>
  <c r="BH13" i="243"/>
  <c r="BG14" i="243"/>
  <c r="BJ14" i="243"/>
  <c r="BL17" i="243"/>
  <c r="BE14" i="243"/>
  <c r="BG15" i="243"/>
  <c r="BL31" i="243"/>
  <c r="BI12" i="243"/>
  <c r="BC10" i="243"/>
  <c r="BK11" i="243"/>
  <c r="BC13" i="243"/>
  <c r="BH30" i="243"/>
  <c r="M10" i="243"/>
  <c r="M37" i="243"/>
  <c r="BD15" i="243"/>
  <c r="BC16" i="243"/>
  <c r="BL20" i="243"/>
  <c r="BH21" i="243"/>
  <c r="BJ17" i="243"/>
  <c r="BD16" i="243"/>
  <c r="BF19" i="243"/>
  <c r="BE22" i="243"/>
  <c r="BD22" i="243"/>
  <c r="BJ19" i="243"/>
  <c r="BE20" i="243"/>
  <c r="BE21" i="243"/>
  <c r="BI17" i="243"/>
  <c r="BK16" i="243"/>
  <c r="BG19" i="243"/>
  <c r="BG22" i="243"/>
  <c r="BJ25" i="243"/>
  <c r="BE25" i="243"/>
  <c r="BI25" i="243"/>
  <c r="BH25" i="243"/>
  <c r="BM25" i="243"/>
  <c r="BD25" i="243"/>
  <c r="BJ27" i="243"/>
  <c r="BM27" i="243"/>
  <c r="J37" i="241"/>
  <c r="J38" i="241"/>
  <c r="O32" i="250"/>
  <c r="P32" i="250"/>
  <c r="M31" i="250"/>
  <c r="M31" i="238"/>
  <c r="O31" i="238"/>
  <c r="P31" i="238"/>
  <c r="O32" i="238"/>
  <c r="P32" i="238"/>
  <c r="K10" i="253"/>
  <c r="K37" i="253"/>
  <c r="M31" i="255"/>
  <c r="O31" i="255"/>
  <c r="P31" i="255"/>
  <c r="O32" i="255"/>
  <c r="P32" i="255"/>
  <c r="M31" i="240"/>
  <c r="M10" i="240"/>
  <c r="M37" i="240"/>
  <c r="O32" i="240"/>
  <c r="P32" i="240"/>
  <c r="M31" i="251"/>
  <c r="O31" i="251"/>
  <c r="P31" i="251"/>
  <c r="O32" i="251"/>
  <c r="P32" i="251"/>
  <c r="M31" i="247"/>
  <c r="O32" i="247"/>
  <c r="P32" i="247"/>
  <c r="O36" i="256"/>
  <c r="P36" i="256"/>
  <c r="M34" i="256"/>
  <c r="M12" i="249"/>
  <c r="K11" i="249"/>
  <c r="K11" i="238"/>
  <c r="M12" i="238"/>
  <c r="M31" i="241"/>
  <c r="O31" i="241"/>
  <c r="P31" i="241"/>
  <c r="O32" i="241"/>
  <c r="P32" i="241"/>
  <c r="O33" i="159"/>
  <c r="P33" i="159"/>
  <c r="K11" i="255"/>
  <c r="K10" i="255"/>
  <c r="M12" i="255"/>
  <c r="M31" i="256"/>
  <c r="O32" i="256"/>
  <c r="P32" i="256"/>
  <c r="M31" i="237"/>
  <c r="O32" i="237"/>
  <c r="P32" i="237"/>
  <c r="O18" i="241"/>
  <c r="P18" i="241"/>
  <c r="M11" i="241"/>
  <c r="O16" i="246"/>
  <c r="P16" i="246"/>
  <c r="K11" i="251"/>
  <c r="K10" i="251"/>
  <c r="M12" i="251"/>
  <c r="O17" i="247"/>
  <c r="P17" i="247"/>
  <c r="O32" i="252"/>
  <c r="P32" i="252"/>
  <c r="M31" i="252"/>
  <c r="O32" i="253"/>
  <c r="P32" i="253"/>
  <c r="J37" i="247"/>
  <c r="J38" i="247"/>
  <c r="J37" i="255"/>
  <c r="J38" i="255"/>
  <c r="O32" i="245"/>
  <c r="P32" i="245"/>
  <c r="J37" i="246"/>
  <c r="J38" i="246"/>
  <c r="K37" i="246"/>
  <c r="J37" i="238"/>
  <c r="J38" i="238"/>
  <c r="J37" i="245"/>
  <c r="J38" i="245"/>
  <c r="M31" i="244"/>
  <c r="BC9" i="244"/>
  <c r="BK17" i="254"/>
  <c r="J37" i="248"/>
  <c r="J38" i="248"/>
  <c r="J37" i="242"/>
  <c r="J38" i="242"/>
  <c r="M31" i="246"/>
  <c r="BF10" i="254"/>
  <c r="J37" i="244"/>
  <c r="J38" i="244"/>
  <c r="BJ21" i="254"/>
  <c r="BE21" i="254"/>
  <c r="BF17" i="254"/>
  <c r="M11" i="246"/>
  <c r="J37" i="243"/>
  <c r="J38" i="243"/>
  <c r="M11" i="247"/>
  <c r="M10" i="247"/>
  <c r="M37" i="247"/>
  <c r="K10" i="249"/>
  <c r="K37" i="249"/>
  <c r="K10" i="238"/>
  <c r="K37" i="238"/>
  <c r="J8" i="213"/>
  <c r="L8" i="213"/>
  <c r="BD27" i="247"/>
  <c r="BH30" i="254"/>
  <c r="BH7" i="243"/>
  <c r="BJ12" i="254"/>
  <c r="BG16" i="254"/>
  <c r="M10" i="254"/>
  <c r="M37" i="254"/>
  <c r="BI17" i="254"/>
  <c r="BE10" i="254"/>
  <c r="BE22" i="254"/>
  <c r="BG31" i="254"/>
  <c r="BC27" i="254"/>
  <c r="BE19" i="254"/>
  <c r="BI8" i="254"/>
  <c r="BF12" i="254"/>
  <c r="BM22" i="254"/>
  <c r="BE12" i="254"/>
  <c r="BL20" i="254"/>
  <c r="BJ13" i="254"/>
  <c r="BC14" i="254"/>
  <c r="BG23" i="254"/>
  <c r="BD21" i="254"/>
  <c r="BH13" i="254"/>
  <c r="BL30" i="254"/>
  <c r="BE4" i="254"/>
  <c r="BD25" i="254"/>
  <c r="BM11" i="254"/>
  <c r="BH10" i="254"/>
  <c r="BM30" i="254"/>
  <c r="BM10" i="254"/>
  <c r="BK25" i="254"/>
  <c r="BJ4" i="254"/>
  <c r="BE15" i="254"/>
  <c r="BL9" i="254"/>
  <c r="J37" i="254"/>
  <c r="J38" i="254"/>
  <c r="O30" i="249"/>
  <c r="P30" i="249"/>
  <c r="K11" i="247"/>
  <c r="K10" i="247"/>
  <c r="K37" i="247"/>
  <c r="O9" i="249"/>
  <c r="P9" i="249"/>
  <c r="BE27" i="254"/>
  <c r="BK20" i="254"/>
  <c r="BC30" i="254"/>
  <c r="BK8" i="254"/>
  <c r="BH20" i="254"/>
  <c r="BJ16" i="254"/>
  <c r="BI9" i="254"/>
  <c r="BJ9" i="254"/>
  <c r="BL27" i="254"/>
  <c r="BL10" i="254"/>
  <c r="BC23" i="254"/>
  <c r="BF21" i="254"/>
  <c r="BF31" i="254"/>
  <c r="BC10" i="254"/>
  <c r="BG19" i="254"/>
  <c r="BI14" i="254"/>
  <c r="BD31" i="254"/>
  <c r="BJ25" i="254"/>
  <c r="BI21" i="254"/>
  <c r="BF20" i="254"/>
  <c r="BF4" i="254"/>
  <c r="J37" i="251"/>
  <c r="J38" i="251"/>
  <c r="BF27" i="254"/>
  <c r="BL23" i="254"/>
  <c r="BF19" i="254"/>
  <c r="BK19" i="254"/>
  <c r="BM19" i="254"/>
  <c r="BD20" i="254"/>
  <c r="BM16" i="254"/>
  <c r="BM14" i="254"/>
  <c r="BH11" i="254"/>
  <c r="BC17" i="254"/>
  <c r="BI30" i="254"/>
  <c r="BL12" i="254"/>
  <c r="BG30" i="254"/>
  <c r="BE11" i="254"/>
  <c r="BG27" i="254"/>
  <c r="BH23" i="254"/>
  <c r="BI20" i="254"/>
  <c r="BD19" i="254"/>
  <c r="BH19" i="254"/>
  <c r="BC20" i="254"/>
  <c r="BL16" i="254"/>
  <c r="BD14" i="254"/>
  <c r="BC11" i="254"/>
  <c r="BH15" i="254"/>
  <c r="BG13" i="254"/>
  <c r="BC9" i="254"/>
  <c r="BG9" i="254"/>
  <c r="BF11" i="254"/>
  <c r="BJ27" i="254"/>
  <c r="BF23" i="254"/>
  <c r="BF16" i="254"/>
  <c r="BG21" i="254"/>
  <c r="BK16" i="254"/>
  <c r="BL15" i="254"/>
  <c r="BG14" i="254"/>
  <c r="BM4" i="254"/>
  <c r="BF30" i="254"/>
  <c r="BI11" i="254"/>
  <c r="BM31" i="254"/>
  <c r="BM9" i="254"/>
  <c r="BD13" i="254"/>
  <c r="BH9" i="254"/>
  <c r="BD16" i="254"/>
  <c r="BG15" i="254"/>
  <c r="BK31" i="254"/>
  <c r="BI27" i="254"/>
  <c r="BI22" i="254"/>
  <c r="BM17" i="254"/>
  <c r="BF8" i="254"/>
  <c r="BK23" i="254"/>
  <c r="BM20" i="254"/>
  <c r="BD12" i="254"/>
  <c r="BL25" i="254"/>
  <c r="BG8" i="254"/>
  <c r="BI16" i="254"/>
  <c r="BE23" i="254"/>
  <c r="BE20" i="254"/>
  <c r="BH17" i="254"/>
  <c r="BK4" i="254"/>
  <c r="BE14" i="254"/>
  <c r="BF9" i="254"/>
  <c r="BE9" i="254"/>
  <c r="BD27" i="254"/>
  <c r="BD23" i="254"/>
  <c r="BD17" i="254"/>
  <c r="BI23" i="254"/>
  <c r="BC16" i="254"/>
  <c r="BJ17" i="254"/>
  <c r="BK14" i="254"/>
  <c r="BJ14" i="254"/>
  <c r="BE30" i="254"/>
  <c r="BC4" i="254"/>
  <c r="BK9" i="254"/>
  <c r="BL31" i="254"/>
  <c r="BC31" i="254"/>
  <c r="BM13" i="254"/>
  <c r="BK27" i="254"/>
  <c r="BC22" i="254"/>
  <c r="BL22" i="254"/>
  <c r="BJ22" i="254"/>
  <c r="BK22" i="254"/>
  <c r="BJ15" i="254"/>
  <c r="BH4" i="254"/>
  <c r="BL8" i="254"/>
  <c r="BL13" i="254"/>
  <c r="BJ10" i="254"/>
  <c r="BC12" i="254"/>
  <c r="BG10" i="254"/>
  <c r="BJ30" i="254"/>
  <c r="BD22" i="254"/>
  <c r="BD4" i="254"/>
  <c r="BF13" i="254"/>
  <c r="BC25" i="254"/>
  <c r="BH21" i="254"/>
  <c r="BD9" i="254"/>
  <c r="BE8" i="254"/>
  <c r="BJ20" i="254"/>
  <c r="BG4" i="254"/>
  <c r="BD8" i="254"/>
  <c r="BD7" i="254"/>
  <c r="BE17" i="254"/>
  <c r="BE16" i="254"/>
  <c r="BM15" i="254"/>
  <c r="BE25" i="254"/>
  <c r="BG17" i="254"/>
  <c r="BL17" i="254"/>
  <c r="BI15" i="254"/>
  <c r="BD30" i="254"/>
  <c r="BK13" i="254"/>
  <c r="BI31" i="254"/>
  <c r="J37" i="239"/>
  <c r="J38" i="239"/>
  <c r="BM25" i="254"/>
  <c r="BI25" i="254"/>
  <c r="BM23" i="254"/>
  <c r="BH22" i="254"/>
  <c r="BJ23" i="254"/>
  <c r="BC15" i="254"/>
  <c r="BH14" i="254"/>
  <c r="BK15" i="254"/>
  <c r="BE13" i="254"/>
  <c r="BJ11" i="254"/>
  <c r="BI10" i="254"/>
  <c r="BD10" i="254"/>
  <c r="BG12" i="254"/>
  <c r="BH27" i="254"/>
  <c r="BG22" i="254"/>
  <c r="BK21" i="254"/>
  <c r="BL21" i="254"/>
  <c r="BC21" i="254"/>
  <c r="BL14" i="254"/>
  <c r="BI4" i="254"/>
  <c r="BF15" i="254"/>
  <c r="BE31" i="254"/>
  <c r="BJ8" i="254"/>
  <c r="BC8" i="254"/>
  <c r="BD11" i="254"/>
  <c r="BM12" i="254"/>
  <c r="BM27" i="254"/>
  <c r="BF25" i="254"/>
  <c r="BC19" i="254"/>
  <c r="BF22" i="254"/>
  <c r="BG20" i="254"/>
  <c r="BI19" i="254"/>
  <c r="BL4" i="254"/>
  <c r="BD15" i="254"/>
  <c r="BK12" i="254"/>
  <c r="BI13" i="254"/>
  <c r="BG11" i="254"/>
  <c r="BH12" i="254"/>
  <c r="BK30" i="254"/>
  <c r="BM8" i="254"/>
  <c r="BH25" i="254"/>
  <c r="BH16" i="254"/>
  <c r="BL11" i="254"/>
  <c r="BC13" i="254"/>
  <c r="BM21" i="254"/>
  <c r="BF14" i="254"/>
  <c r="BK11" i="254"/>
  <c r="BH31" i="254"/>
  <c r="BJ19" i="254"/>
  <c r="BK10" i="254"/>
  <c r="BH8" i="254"/>
  <c r="BI12" i="254"/>
  <c r="BJ31" i="254"/>
  <c r="BL19" i="254"/>
  <c r="BG25" i="254"/>
  <c r="O32" i="254"/>
  <c r="P32" i="254"/>
  <c r="J37" i="249"/>
  <c r="J38" i="249"/>
  <c r="J37" i="250"/>
  <c r="J38" i="250"/>
  <c r="M10" i="245"/>
  <c r="M37" i="245"/>
  <c r="J37" i="256"/>
  <c r="J38" i="256"/>
  <c r="G37" i="159"/>
  <c r="T14" i="241"/>
  <c r="F38" i="241"/>
  <c r="G37" i="249"/>
  <c r="M31" i="242"/>
  <c r="O31" i="242"/>
  <c r="P31" i="242"/>
  <c r="O32" i="242"/>
  <c r="P32" i="242"/>
  <c r="O27" i="256"/>
  <c r="P27" i="256"/>
  <c r="M23" i="256"/>
  <c r="O20" i="253"/>
  <c r="P20" i="253"/>
  <c r="M11" i="253"/>
  <c r="M10" i="253"/>
  <c r="M37" i="253"/>
  <c r="T14" i="252"/>
  <c r="F38" i="252"/>
  <c r="G37" i="248"/>
  <c r="F39" i="243"/>
  <c r="T14" i="243"/>
  <c r="F38" i="243"/>
  <c r="F38" i="251"/>
  <c r="T14" i="251"/>
  <c r="O12" i="242"/>
  <c r="P12" i="242"/>
  <c r="M11" i="242"/>
  <c r="G37" i="242"/>
  <c r="G37" i="250"/>
  <c r="G37" i="246"/>
  <c r="T14" i="244"/>
  <c r="F38" i="244"/>
  <c r="G37" i="255"/>
  <c r="F38" i="246"/>
  <c r="T14" i="246"/>
  <c r="F37" i="159"/>
  <c r="F38" i="239"/>
  <c r="T14" i="239"/>
  <c r="F38" i="237"/>
  <c r="T14" i="237"/>
  <c r="O27" i="250"/>
  <c r="P27" i="250"/>
  <c r="M23" i="250"/>
  <c r="M10" i="250"/>
  <c r="M37" i="250"/>
  <c r="T14" i="240"/>
  <c r="F38" i="240"/>
  <c r="F38" i="242"/>
  <c r="T14" i="242"/>
  <c r="M31" i="249"/>
  <c r="BE19" i="249"/>
  <c r="O32" i="249"/>
  <c r="P32" i="249"/>
  <c r="O24" i="252"/>
  <c r="P24" i="252"/>
  <c r="M23" i="252"/>
  <c r="O32" i="159"/>
  <c r="P32" i="159"/>
  <c r="M31" i="159"/>
  <c r="O31" i="159"/>
  <c r="P31" i="159"/>
  <c r="O32" i="239"/>
  <c r="P32" i="239"/>
  <c r="M31" i="239"/>
  <c r="F38" i="249"/>
  <c r="T14" i="249"/>
  <c r="F37" i="256"/>
  <c r="O27" i="246"/>
  <c r="P27" i="246"/>
  <c r="M23" i="246"/>
  <c r="T14" i="254"/>
  <c r="F38" i="254"/>
  <c r="O27" i="159"/>
  <c r="P27" i="159"/>
  <c r="M23" i="159"/>
  <c r="T14" i="248"/>
  <c r="F38" i="248"/>
  <c r="M10" i="252"/>
  <c r="M37" i="252"/>
  <c r="M10" i="256"/>
  <c r="M37" i="256"/>
  <c r="AX7" i="252"/>
  <c r="F38" i="250"/>
  <c r="T14" i="250"/>
  <c r="G37" i="252"/>
  <c r="G37" i="239"/>
  <c r="G37" i="256"/>
  <c r="G37" i="253"/>
  <c r="M31" i="248"/>
  <c r="O32" i="248"/>
  <c r="P32" i="248"/>
  <c r="F37" i="255"/>
  <c r="F38" i="247"/>
  <c r="T14" i="247"/>
  <c r="F37" i="253"/>
  <c r="T14" i="245"/>
  <c r="F38" i="245"/>
  <c r="F38" i="238"/>
  <c r="T14" i="238"/>
  <c r="BM7" i="243"/>
  <c r="K37" i="243"/>
  <c r="BL7" i="243"/>
  <c r="K37" i="252"/>
  <c r="BE7" i="243"/>
  <c r="BJ7" i="243"/>
  <c r="BD7" i="243"/>
  <c r="K37" i="250"/>
  <c r="BK7" i="243"/>
  <c r="BG7" i="243"/>
  <c r="BF7" i="243"/>
  <c r="BI7" i="243"/>
  <c r="BC7" i="243"/>
  <c r="BF4" i="247"/>
  <c r="BD31" i="247"/>
  <c r="BH8" i="247"/>
  <c r="BG23" i="247"/>
  <c r="K37" i="254"/>
  <c r="BD13" i="247"/>
  <c r="BL31" i="247"/>
  <c r="BM27" i="247"/>
  <c r="BI12" i="247"/>
  <c r="BI9" i="247"/>
  <c r="BG21" i="247"/>
  <c r="BK16" i="247"/>
  <c r="BE9" i="247"/>
  <c r="BF14" i="247"/>
  <c r="BI15" i="247"/>
  <c r="BE25" i="247"/>
  <c r="BD11" i="247"/>
  <c r="BJ14" i="247"/>
  <c r="BH9" i="247"/>
  <c r="BL15" i="247"/>
  <c r="BC20" i="247"/>
  <c r="BG11" i="247"/>
  <c r="BL10" i="247"/>
  <c r="BC31" i="247"/>
  <c r="BF31" i="247"/>
  <c r="BG17" i="247"/>
  <c r="BF15" i="247"/>
  <c r="BE19" i="247"/>
  <c r="BH23" i="247"/>
  <c r="BC30" i="247"/>
  <c r="BJ30" i="247"/>
  <c r="BJ8" i="247"/>
  <c r="BF10" i="247"/>
  <c r="BM14" i="247"/>
  <c r="BG4" i="247"/>
  <c r="BJ16" i="247"/>
  <c r="BD20" i="247"/>
  <c r="BK19" i="247"/>
  <c r="BL27" i="247"/>
  <c r="BH11" i="247"/>
  <c r="BD9" i="247"/>
  <c r="BG9" i="247"/>
  <c r="BC10" i="247"/>
  <c r="BJ13" i="247"/>
  <c r="BM13" i="247"/>
  <c r="BC11" i="247"/>
  <c r="BI13" i="247"/>
  <c r="BK11" i="247"/>
  <c r="BD16" i="247"/>
  <c r="BG14" i="247"/>
  <c r="BI17" i="247"/>
  <c r="BK17" i="247"/>
  <c r="BM21" i="247"/>
  <c r="BD21" i="247"/>
  <c r="BM20" i="247"/>
  <c r="BC23" i="247"/>
  <c r="BJ25" i="247"/>
  <c r="BM9" i="247"/>
  <c r="BD12" i="247"/>
  <c r="BL8" i="247"/>
  <c r="BG10" i="247"/>
  <c r="BF11" i="247"/>
  <c r="BM31" i="247"/>
  <c r="BG31" i="247"/>
  <c r="BJ10" i="247"/>
  <c r="BK10" i="247"/>
  <c r="BD10" i="247"/>
  <c r="BC14" i="247"/>
  <c r="BE15" i="247"/>
  <c r="BI14" i="247"/>
  <c r="BF16" i="247"/>
  <c r="BE20" i="247"/>
  <c r="BG19" i="247"/>
  <c r="BC22" i="247"/>
  <c r="BK27" i="247"/>
  <c r="K37" i="244"/>
  <c r="BK9" i="247"/>
  <c r="BH13" i="247"/>
  <c r="BE12" i="247"/>
  <c r="BJ31" i="247"/>
  <c r="BE17" i="247"/>
  <c r="BF13" i="247"/>
  <c r="BJ11" i="247"/>
  <c r="BG30" i="247"/>
  <c r="BJ15" i="247"/>
  <c r="BE30" i="247"/>
  <c r="BJ9" i="247"/>
  <c r="BD15" i="247"/>
  <c r="BD17" i="247"/>
  <c r="BM17" i="247"/>
  <c r="BI4" i="247"/>
  <c r="BL16" i="247"/>
  <c r="BF20" i="247"/>
  <c r="BG20" i="247"/>
  <c r="BJ19" i="247"/>
  <c r="BM19" i="247"/>
  <c r="BD22" i="247"/>
  <c r="O31" i="247"/>
  <c r="P31" i="247"/>
  <c r="BG27" i="247"/>
  <c r="BD23" i="247"/>
  <c r="BC27" i="247"/>
  <c r="BH27" i="247"/>
  <c r="BI25" i="247"/>
  <c r="BH25" i="247"/>
  <c r="BK21" i="247"/>
  <c r="BE21" i="247"/>
  <c r="BI22" i="247"/>
  <c r="BJ22" i="247"/>
  <c r="BF21" i="247"/>
  <c r="BL19" i="247"/>
  <c r="BL21" i="247"/>
  <c r="BK25" i="247"/>
  <c r="BK23" i="247"/>
  <c r="BD25" i="247"/>
  <c r="BJ27" i="247"/>
  <c r="BF25" i="247"/>
  <c r="BL23" i="247"/>
  <c r="BG22" i="247"/>
  <c r="BC25" i="247"/>
  <c r="BM22" i="247"/>
  <c r="BJ21" i="247"/>
  <c r="BH21" i="247"/>
  <c r="BI19" i="247"/>
  <c r="BI21" i="247"/>
  <c r="BD19" i="247"/>
  <c r="BJ23" i="247"/>
  <c r="BL20" i="247"/>
  <c r="BF19" i="247"/>
  <c r="BC21" i="247"/>
  <c r="BI20" i="247"/>
  <c r="BH16" i="247"/>
  <c r="BK15" i="247"/>
  <c r="BH15" i="247"/>
  <c r="BH4" i="247"/>
  <c r="BG16" i="247"/>
  <c r="BH14" i="247"/>
  <c r="BG15" i="247"/>
  <c r="BC16" i="247"/>
  <c r="BD14" i="247"/>
  <c r="BE14" i="247"/>
  <c r="BE31" i="247"/>
  <c r="BI30" i="247"/>
  <c r="BI31" i="247"/>
  <c r="BE10" i="247"/>
  <c r="BL13" i="247"/>
  <c r="BE4" i="247"/>
  <c r="BL12" i="247"/>
  <c r="BI11" i="247"/>
  <c r="BD8" i="247"/>
  <c r="BH31" i="247"/>
  <c r="BG12" i="247"/>
  <c r="BJ17" i="247"/>
  <c r="BM4" i="247"/>
  <c r="BL4" i="247"/>
  <c r="BF9" i="247"/>
  <c r="BL11" i="247"/>
  <c r="BL9" i="247"/>
  <c r="BG13" i="247"/>
  <c r="BD30" i="247"/>
  <c r="BE11" i="247"/>
  <c r="BK30" i="247"/>
  <c r="BE13" i="247"/>
  <c r="BF30" i="247"/>
  <c r="BH12" i="247"/>
  <c r="BG8" i="247"/>
  <c r="BH30" i="247"/>
  <c r="BE27" i="247"/>
  <c r="BG25" i="247"/>
  <c r="BI27" i="247"/>
  <c r="BL25" i="247"/>
  <c r="BF27" i="247"/>
  <c r="BI23" i="247"/>
  <c r="BF23" i="247"/>
  <c r="BH22" i="247"/>
  <c r="BE23" i="247"/>
  <c r="BF22" i="247"/>
  <c r="BM25" i="247"/>
  <c r="BE22" i="247"/>
  <c r="BJ20" i="247"/>
  <c r="BK22" i="247"/>
  <c r="BC19" i="247"/>
  <c r="BL22" i="247"/>
  <c r="BK20" i="247"/>
  <c r="BM23" i="247"/>
  <c r="BH19" i="247"/>
  <c r="BH20" i="247"/>
  <c r="BC17" i="247"/>
  <c r="BC15" i="247"/>
  <c r="BL14" i="247"/>
  <c r="BL17" i="247"/>
  <c r="BM16" i="247"/>
  <c r="BK14" i="247"/>
  <c r="BF17" i="247"/>
  <c r="BE16" i="247"/>
  <c r="BM15" i="247"/>
  <c r="BK4" i="247"/>
  <c r="BK13" i="247"/>
  <c r="BM10" i="247"/>
  <c r="BK12" i="247"/>
  <c r="BC9" i="247"/>
  <c r="BH17" i="247"/>
  <c r="BD4" i="247"/>
  <c r="BI8" i="247"/>
  <c r="BC12" i="247"/>
  <c r="BI10" i="247"/>
  <c r="BF12" i="247"/>
  <c r="BF8" i="247"/>
  <c r="BF7" i="247"/>
  <c r="BI16" i="247"/>
  <c r="BJ4" i="247"/>
  <c r="BC4" i="247"/>
  <c r="BM11" i="247"/>
  <c r="BE8" i="247"/>
  <c r="BC8" i="247"/>
  <c r="BM12" i="247"/>
  <c r="BH10" i="247"/>
  <c r="BK31" i="247"/>
  <c r="BM30" i="247"/>
  <c r="BK8" i="247"/>
  <c r="BJ12" i="247"/>
  <c r="BC13" i="247"/>
  <c r="BL30" i="247"/>
  <c r="BM8" i="247"/>
  <c r="BE9" i="241"/>
  <c r="BJ22" i="241"/>
  <c r="BM12" i="241"/>
  <c r="BL27" i="250"/>
  <c r="BJ27" i="250"/>
  <c r="BK25" i="250"/>
  <c r="BF25" i="250"/>
  <c r="BG27" i="250"/>
  <c r="BL23" i="250"/>
  <c r="BI23" i="250"/>
  <c r="BF21" i="250"/>
  <c r="BG23" i="250"/>
  <c r="BC22" i="250"/>
  <c r="BG25" i="250"/>
  <c r="BF22" i="250"/>
  <c r="BJ19" i="250"/>
  <c r="BL17" i="250"/>
  <c r="BJ23" i="250"/>
  <c r="BI20" i="250"/>
  <c r="BI19" i="250"/>
  <c r="BJ22" i="250"/>
  <c r="BM20" i="250"/>
  <c r="BG17" i="250"/>
  <c r="BM23" i="250"/>
  <c r="BK19" i="250"/>
  <c r="BI16" i="250"/>
  <c r="BG15" i="250"/>
  <c r="BG14" i="250"/>
  <c r="BK17" i="250"/>
  <c r="BI15" i="250"/>
  <c r="BM17" i="250"/>
  <c r="BE14" i="250"/>
  <c r="BE17" i="250"/>
  <c r="BL8" i="250"/>
  <c r="BD30" i="250"/>
  <c r="BE30" i="250"/>
  <c r="BC9" i="250"/>
  <c r="BJ31" i="250"/>
  <c r="BM13" i="250"/>
  <c r="BL31" i="250"/>
  <c r="BK31" i="250"/>
  <c r="BK30" i="250"/>
  <c r="BH9" i="250"/>
  <c r="BF10" i="250"/>
  <c r="BH13" i="250"/>
  <c r="BJ15" i="250"/>
  <c r="BI4" i="250"/>
  <c r="BL9" i="250"/>
  <c r="BJ10" i="250"/>
  <c r="BE11" i="250"/>
  <c r="BC10" i="250"/>
  <c r="BI31" i="250"/>
  <c r="BI8" i="250"/>
  <c r="BK13" i="250"/>
  <c r="BC30" i="250"/>
  <c r="BL12" i="250"/>
  <c r="BJ11" i="250"/>
  <c r="BH10" i="250"/>
  <c r="BE27" i="250"/>
  <c r="BK27" i="250"/>
  <c r="BM27" i="250"/>
  <c r="BI25" i="250"/>
  <c r="BH25" i="250"/>
  <c r="BC25" i="250"/>
  <c r="BG22" i="250"/>
  <c r="BI22" i="250"/>
  <c r="BF23" i="250"/>
  <c r="BL22" i="250"/>
  <c r="BD23" i="250"/>
  <c r="BF20" i="250"/>
  <c r="BC20" i="250"/>
  <c r="BJ17" i="250"/>
  <c r="BC21" i="250"/>
  <c r="BJ20" i="250"/>
  <c r="BL19" i="250"/>
  <c r="BD20" i="250"/>
  <c r="BG20" i="250"/>
  <c r="BD17" i="250"/>
  <c r="BL21" i="250"/>
  <c r="BE19" i="250"/>
  <c r="BL16" i="250"/>
  <c r="BE15" i="250"/>
  <c r="BM4" i="250"/>
  <c r="BK16" i="250"/>
  <c r="BH14" i="250"/>
  <c r="BC17" i="250"/>
  <c r="BD15" i="250"/>
  <c r="BM15" i="250"/>
  <c r="BG8" i="250"/>
  <c r="BG12" i="250"/>
  <c r="BC12" i="250"/>
  <c r="BL30" i="250"/>
  <c r="BM9" i="250"/>
  <c r="BM31" i="250"/>
  <c r="BE4" i="250"/>
  <c r="BH31" i="250"/>
  <c r="BM10" i="250"/>
  <c r="BJ30" i="250"/>
  <c r="BG30" i="250"/>
  <c r="BF9" i="250"/>
  <c r="BG31" i="250"/>
  <c r="BL4" i="250"/>
  <c r="BD4" i="250"/>
  <c r="BL11" i="250"/>
  <c r="BC8" i="250"/>
  <c r="BC7" i="250"/>
  <c r="BF13" i="250"/>
  <c r="BH11" i="250"/>
  <c r="BK8" i="250"/>
  <c r="BF30" i="250"/>
  <c r="BG10" i="250"/>
  <c r="BC13" i="250"/>
  <c r="BJ8" i="250"/>
  <c r="BD11" i="250"/>
  <c r="BH27" i="250"/>
  <c r="BJ25" i="250"/>
  <c r="BI27" i="250"/>
  <c r="BC27" i="250"/>
  <c r="BE25" i="250"/>
  <c r="BK23" i="250"/>
  <c r="BK22" i="250"/>
  <c r="BM25" i="250"/>
  <c r="BK21" i="250"/>
  <c r="BE22" i="250"/>
  <c r="BG21" i="250"/>
  <c r="BF19" i="250"/>
  <c r="BI17" i="250"/>
  <c r="BC16" i="250"/>
  <c r="BH22" i="250"/>
  <c r="BH20" i="250"/>
  <c r="BE21" i="250"/>
  <c r="BE20" i="250"/>
  <c r="BM19" i="250"/>
  <c r="BF16" i="250"/>
  <c r="BD21" i="250"/>
  <c r="BD19" i="250"/>
  <c r="BH16" i="250"/>
  <c r="BC15" i="250"/>
  <c r="BF4" i="250"/>
  <c r="BL14" i="250"/>
  <c r="BM14" i="250"/>
  <c r="BD16" i="250"/>
  <c r="BD14" i="250"/>
  <c r="BH4" i="250"/>
  <c r="BJ12" i="250"/>
  <c r="BI13" i="250"/>
  <c r="BC11" i="250"/>
  <c r="BD12" i="250"/>
  <c r="BM30" i="250"/>
  <c r="BH17" i="250"/>
  <c r="BJ4" i="250"/>
  <c r="BJ9" i="250"/>
  <c r="BD13" i="250"/>
  <c r="BE13" i="250"/>
  <c r="BE10" i="250"/>
  <c r="BH30" i="250"/>
  <c r="BF17" i="250"/>
  <c r="BC4" i="250"/>
  <c r="BD8" i="250"/>
  <c r="BD9" i="250"/>
  <c r="BD10" i="250"/>
  <c r="BI30" i="250"/>
  <c r="BE8" i="250"/>
  <c r="BK11" i="250"/>
  <c r="BL10" i="250"/>
  <c r="BI11" i="250"/>
  <c r="BK10" i="250"/>
  <c r="BH12" i="250"/>
  <c r="BM8" i="250"/>
  <c r="BL25" i="250"/>
  <c r="BC23" i="250"/>
  <c r="BM22" i="250"/>
  <c r="BG16" i="250"/>
  <c r="BH19" i="250"/>
  <c r="BG19" i="250"/>
  <c r="BJ14" i="250"/>
  <c r="BK4" i="250"/>
  <c r="BL13" i="250"/>
  <c r="BH8" i="250"/>
  <c r="BG13" i="250"/>
  <c r="BD31" i="250"/>
  <c r="BI12" i="250"/>
  <c r="BF11" i="250"/>
  <c r="BD25" i="250"/>
  <c r="BH21" i="250"/>
  <c r="BI21" i="250"/>
  <c r="BJ21" i="250"/>
  <c r="BM16" i="250"/>
  <c r="BH15" i="250"/>
  <c r="BC14" i="250"/>
  <c r="BK9" i="250"/>
  <c r="BK12" i="250"/>
  <c r="BI9" i="250"/>
  <c r="BI10" i="250"/>
  <c r="BM11" i="250"/>
  <c r="BF12" i="250"/>
  <c r="BF8" i="250"/>
  <c r="BF7" i="250"/>
  <c r="BK14" i="250"/>
  <c r="BF15" i="250"/>
  <c r="BL15" i="250"/>
  <c r="BM12" i="250"/>
  <c r="BF27" i="250"/>
  <c r="BE23" i="250"/>
  <c r="BC19" i="250"/>
  <c r="BK20" i="250"/>
  <c r="BJ16" i="250"/>
  <c r="BF14" i="250"/>
  <c r="BG9" i="250"/>
  <c r="BE9" i="250"/>
  <c r="BJ13" i="250"/>
  <c r="BE12" i="250"/>
  <c r="BD27" i="250"/>
  <c r="BH23" i="250"/>
  <c r="BM21" i="250"/>
  <c r="BE16" i="250"/>
  <c r="BD22" i="250"/>
  <c r="BL20" i="250"/>
  <c r="BG4" i="250"/>
  <c r="BI14" i="250"/>
  <c r="BE31" i="250"/>
  <c r="BF31" i="250"/>
  <c r="BK15" i="250"/>
  <c r="BG11" i="250"/>
  <c r="BC31" i="250"/>
  <c r="BJ11" i="241"/>
  <c r="BC15" i="241"/>
  <c r="BC20" i="241"/>
  <c r="BD12" i="241"/>
  <c r="BK11" i="241"/>
  <c r="BE17" i="241"/>
  <c r="BC27" i="241"/>
  <c r="BD14" i="241"/>
  <c r="BC4" i="241"/>
  <c r="BG20" i="241"/>
  <c r="BG25" i="241"/>
  <c r="BC30" i="241"/>
  <c r="BL9" i="241"/>
  <c r="BH12" i="241"/>
  <c r="BD8" i="241"/>
  <c r="BI4" i="241"/>
  <c r="BE30" i="241"/>
  <c r="BK16" i="241"/>
  <c r="BJ16" i="241"/>
  <c r="BH30" i="241"/>
  <c r="BD20" i="241"/>
  <c r="BG19" i="241"/>
  <c r="BH22" i="241"/>
  <c r="BK23" i="241"/>
  <c r="BC23" i="241"/>
  <c r="BF27" i="241"/>
  <c r="BH31" i="241"/>
  <c r="BJ14" i="241"/>
  <c r="BE12" i="241"/>
  <c r="BJ30" i="241"/>
  <c r="BG8" i="241"/>
  <c r="BL15" i="241"/>
  <c r="BF30" i="241"/>
  <c r="BJ4" i="241"/>
  <c r="BE22" i="241"/>
  <c r="BE19" i="241"/>
  <c r="BL21" i="241"/>
  <c r="BH21" i="241"/>
  <c r="BF25" i="241"/>
  <c r="BD13" i="241"/>
  <c r="BE10" i="241"/>
  <c r="BJ10" i="241"/>
  <c r="BK31" i="241"/>
  <c r="BF17" i="241"/>
  <c r="BI10" i="241"/>
  <c r="BL16" i="241"/>
  <c r="BI8" i="241"/>
  <c r="BH15" i="241"/>
  <c r="BC17" i="241"/>
  <c r="BM20" i="241"/>
  <c r="BH23" i="241"/>
  <c r="BJ23" i="241"/>
  <c r="BE27" i="241"/>
  <c r="BJ27" i="240"/>
  <c r="BD25" i="240"/>
  <c r="BL25" i="240"/>
  <c r="BM25" i="240"/>
  <c r="BH25" i="240"/>
  <c r="BE22" i="240"/>
  <c r="BG21" i="240"/>
  <c r="BL19" i="240"/>
  <c r="BJ21" i="240"/>
  <c r="BF21" i="240"/>
  <c r="BH23" i="240"/>
  <c r="BC22" i="240"/>
  <c r="BH21" i="240"/>
  <c r="BL20" i="240"/>
  <c r="BC19" i="240"/>
  <c r="BM27" i="240"/>
  <c r="BF25" i="240"/>
  <c r="BK25" i="240"/>
  <c r="BG25" i="240"/>
  <c r="BL23" i="240"/>
  <c r="BC21" i="240"/>
  <c r="BK19" i="240"/>
  <c r="BE25" i="240"/>
  <c r="BL22" i="240"/>
  <c r="BJ25" i="240"/>
  <c r="BM22" i="240"/>
  <c r="BD22" i="240"/>
  <c r="BH22" i="240"/>
  <c r="BF20" i="240"/>
  <c r="BG20" i="240"/>
  <c r="BM17" i="240"/>
  <c r="BG16" i="240"/>
  <c r="BC27" i="240"/>
  <c r="BE19" i="240"/>
  <c r="BG17" i="240"/>
  <c r="BI15" i="240"/>
  <c r="BH15" i="240"/>
  <c r="BF17" i="240"/>
  <c r="BJ14" i="240"/>
  <c r="BG4" i="240"/>
  <c r="BE16" i="240"/>
  <c r="BL14" i="240"/>
  <c r="BJ20" i="240"/>
  <c r="BC15" i="240"/>
  <c r="BH14" i="240"/>
  <c r="BE9" i="240"/>
  <c r="BD8" i="240"/>
  <c r="BE13" i="240"/>
  <c r="BK9" i="240"/>
  <c r="BJ9" i="240"/>
  <c r="BL10" i="240"/>
  <c r="BI4" i="240"/>
  <c r="BE8" i="240"/>
  <c r="BK12" i="240"/>
  <c r="BF30" i="240"/>
  <c r="BJ12" i="240"/>
  <c r="BF9" i="240"/>
  <c r="BH16" i="240"/>
  <c r="BD31" i="240"/>
  <c r="BK31" i="240"/>
  <c r="BF13" i="240"/>
  <c r="BM11" i="240"/>
  <c r="BL11" i="240"/>
  <c r="BF10" i="240"/>
  <c r="BJ4" i="240"/>
  <c r="BJ31" i="240"/>
  <c r="BD12" i="240"/>
  <c r="BK11" i="240"/>
  <c r="BG30" i="240"/>
  <c r="BG31" i="240"/>
  <c r="BE27" i="240"/>
  <c r="BF27" i="240"/>
  <c r="BL27" i="240"/>
  <c r="BG27" i="240"/>
  <c r="BI25" i="240"/>
  <c r="BD23" i="240"/>
  <c r="BD21" i="240"/>
  <c r="BC20" i="240"/>
  <c r="BK23" i="240"/>
  <c r="BJ22" i="240"/>
  <c r="BG23" i="240"/>
  <c r="BM21" i="240"/>
  <c r="BK22" i="240"/>
  <c r="BG19" i="240"/>
  <c r="BF19" i="240"/>
  <c r="BD20" i="240"/>
  <c r="BL17" i="240"/>
  <c r="BI16" i="240"/>
  <c r="BC23" i="240"/>
  <c r="BI19" i="240"/>
  <c r="BD16" i="240"/>
  <c r="BE15" i="240"/>
  <c r="BI14" i="240"/>
  <c r="BH17" i="240"/>
  <c r="BM14" i="240"/>
  <c r="BH4" i="240"/>
  <c r="BK17" i="240"/>
  <c r="BF4" i="240"/>
  <c r="BF16" i="240"/>
  <c r="BK14" i="240"/>
  <c r="BM4" i="240"/>
  <c r="BL8" i="240"/>
  <c r="BM13" i="240"/>
  <c r="BG11" i="240"/>
  <c r="BI12" i="240"/>
  <c r="BL12" i="240"/>
  <c r="BE10" i="240"/>
  <c r="BD4" i="240"/>
  <c r="BF11" i="240"/>
  <c r="BC8" i="240"/>
  <c r="BH13" i="240"/>
  <c r="BE31" i="240"/>
  <c r="BK10" i="240"/>
  <c r="BG14" i="240"/>
  <c r="BL9" i="240"/>
  <c r="BC9" i="240"/>
  <c r="BG12" i="240"/>
  <c r="BM30" i="240"/>
  <c r="BJ13" i="240"/>
  <c r="BI22" i="240"/>
  <c r="BI9" i="240"/>
  <c r="BI30" i="240"/>
  <c r="BG13" i="240"/>
  <c r="BG8" i="240"/>
  <c r="BC12" i="240"/>
  <c r="BK8" i="240"/>
  <c r="BH27" i="240"/>
  <c r="BC25" i="240"/>
  <c r="BD27" i="240"/>
  <c r="BI27" i="240"/>
  <c r="BK27" i="240"/>
  <c r="BJ23" i="240"/>
  <c r="BK21" i="240"/>
  <c r="BM19" i="240"/>
  <c r="BI23" i="240"/>
  <c r="BG22" i="240"/>
  <c r="BF23" i="240"/>
  <c r="BF22" i="240"/>
  <c r="BE23" i="240"/>
  <c r="BH19" i="240"/>
  <c r="BI21" i="240"/>
  <c r="BM20" i="240"/>
  <c r="BC17" i="240"/>
  <c r="BC14" i="240"/>
  <c r="BE21" i="240"/>
  <c r="BJ19" i="240"/>
  <c r="BM16" i="240"/>
  <c r="BJ15" i="240"/>
  <c r="BL21" i="240"/>
  <c r="BI17" i="240"/>
  <c r="BI20" i="240"/>
  <c r="BK15" i="240"/>
  <c r="BL4" i="240"/>
  <c r="BD17" i="240"/>
  <c r="BM15" i="240"/>
  <c r="BK4" i="240"/>
  <c r="BH9" i="240"/>
  <c r="BH11" i="240"/>
  <c r="BC30" i="240"/>
  <c r="BJ11" i="240"/>
  <c r="BH30" i="240"/>
  <c r="BH20" i="240"/>
  <c r="BI8" i="240"/>
  <c r="BJ30" i="240"/>
  <c r="BM31" i="240"/>
  <c r="BC11" i="240"/>
  <c r="BI13" i="240"/>
  <c r="BI10" i="240"/>
  <c r="BC4" i="240"/>
  <c r="BH31" i="240"/>
  <c r="BH12" i="240"/>
  <c r="BJ8" i="240"/>
  <c r="BC31" i="240"/>
  <c r="BF8" i="240"/>
  <c r="BC16" i="240"/>
  <c r="BM8" i="240"/>
  <c r="BG10" i="240"/>
  <c r="BH10" i="240"/>
  <c r="BE11" i="240"/>
  <c r="BK30" i="240"/>
  <c r="BD10" i="240"/>
  <c r="BJ17" i="240"/>
  <c r="BJ16" i="240"/>
  <c r="BM23" i="240"/>
  <c r="BE12" i="240"/>
  <c r="BJ10" i="240"/>
  <c r="BD11" i="240"/>
  <c r="BM9" i="240"/>
  <c r="BF12" i="240"/>
  <c r="BC13" i="240"/>
  <c r="BD14" i="240"/>
  <c r="BE14" i="240"/>
  <c r="BE4" i="240"/>
  <c r="BL16" i="240"/>
  <c r="BD30" i="240"/>
  <c r="BF15" i="240"/>
  <c r="BL30" i="240"/>
  <c r="BG9" i="240"/>
  <c r="BM10" i="240"/>
  <c r="BD9" i="240"/>
  <c r="BK20" i="240"/>
  <c r="BD19" i="240"/>
  <c r="BK16" i="240"/>
  <c r="BD15" i="240"/>
  <c r="BK13" i="240"/>
  <c r="BL31" i="240"/>
  <c r="BM12" i="240"/>
  <c r="BF31" i="240"/>
  <c r="BG15" i="240"/>
  <c r="BH8" i="240"/>
  <c r="BE20" i="240"/>
  <c r="BE17" i="240"/>
  <c r="BF14" i="240"/>
  <c r="BL15" i="240"/>
  <c r="BD13" i="240"/>
  <c r="BI31" i="240"/>
  <c r="BC10" i="240"/>
  <c r="BI11" i="240"/>
  <c r="BL13" i="240"/>
  <c r="BE30" i="240"/>
  <c r="O31" i="253"/>
  <c r="P31" i="253"/>
  <c r="BC27" i="253"/>
  <c r="BG25" i="253"/>
  <c r="BJ27" i="253"/>
  <c r="BL25" i="253"/>
  <c r="BG27" i="253"/>
  <c r="BE22" i="253"/>
  <c r="BE27" i="253"/>
  <c r="BD21" i="253"/>
  <c r="BI27" i="253"/>
  <c r="BM25" i="253"/>
  <c r="BM27" i="253"/>
  <c r="BM22" i="253"/>
  <c r="BG21" i="253"/>
  <c r="BF27" i="253"/>
  <c r="BE25" i="253"/>
  <c r="BF25" i="253"/>
  <c r="BJ25" i="253"/>
  <c r="BL27" i="253"/>
  <c r="BD25" i="253"/>
  <c r="BC25" i="253"/>
  <c r="BH25" i="253"/>
  <c r="BD27" i="253"/>
  <c r="BH27" i="253"/>
  <c r="BM23" i="253"/>
  <c r="BH22" i="253"/>
  <c r="BL22" i="253"/>
  <c r="BM21" i="253"/>
  <c r="BH23" i="253"/>
  <c r="BH19" i="253"/>
  <c r="BH20" i="253"/>
  <c r="BL17" i="253"/>
  <c r="BG22" i="253"/>
  <c r="BJ19" i="253"/>
  <c r="BM17" i="253"/>
  <c r="BE19" i="253"/>
  <c r="BJ17" i="253"/>
  <c r="BC15" i="253"/>
  <c r="BK4" i="253"/>
  <c r="BG20" i="253"/>
  <c r="BG15" i="253"/>
  <c r="BD15" i="253"/>
  <c r="BF22" i="253"/>
  <c r="BC16" i="253"/>
  <c r="BM15" i="253"/>
  <c r="BC22" i="253"/>
  <c r="BM4" i="253"/>
  <c r="BH11" i="253"/>
  <c r="BG30" i="253"/>
  <c r="BF8" i="253"/>
  <c r="BM9" i="253"/>
  <c r="BI31" i="253"/>
  <c r="BM20" i="253"/>
  <c r="BG4" i="253"/>
  <c r="BG31" i="253"/>
  <c r="BI30" i="253"/>
  <c r="BC30" i="253"/>
  <c r="BL9" i="253"/>
  <c r="BI9" i="253"/>
  <c r="BL14" i="253"/>
  <c r="BH8" i="253"/>
  <c r="BC11" i="253"/>
  <c r="BJ11" i="253"/>
  <c r="BM12" i="253"/>
  <c r="BF31" i="253"/>
  <c r="BM13" i="253"/>
  <c r="BF4" i="253"/>
  <c r="BJ12" i="253"/>
  <c r="BG9" i="253"/>
  <c r="BE9" i="253"/>
  <c r="BE10" i="253"/>
  <c r="BL11" i="253"/>
  <c r="BD23" i="253"/>
  <c r="BL23" i="253"/>
  <c r="BI21" i="253"/>
  <c r="BK21" i="253"/>
  <c r="BK23" i="253"/>
  <c r="BJ21" i="253"/>
  <c r="BG19" i="253"/>
  <c r="BF20" i="253"/>
  <c r="BH17" i="253"/>
  <c r="BC19" i="253"/>
  <c r="BF19" i="253"/>
  <c r="BJ16" i="253"/>
  <c r="BI20" i="253"/>
  <c r="BG14" i="253"/>
  <c r="BF15" i="253"/>
  <c r="BJ23" i="253"/>
  <c r="BD16" i="253"/>
  <c r="BL15" i="253"/>
  <c r="BI4" i="253"/>
  <c r="BI19" i="253"/>
  <c r="BF17" i="253"/>
  <c r="BH15" i="253"/>
  <c r="BL19" i="253"/>
  <c r="BJ4" i="253"/>
  <c r="BH30" i="253"/>
  <c r="BK8" i="253"/>
  <c r="BM8" i="253"/>
  <c r="BF30" i="253"/>
  <c r="BL13" i="253"/>
  <c r="BC17" i="253"/>
  <c r="BL8" i="253"/>
  <c r="BK31" i="253"/>
  <c r="BF9" i="253"/>
  <c r="BC9" i="253"/>
  <c r="BC8" i="253"/>
  <c r="BG13" i="253"/>
  <c r="BJ14" i="253"/>
  <c r="BI12" i="253"/>
  <c r="BH12" i="253"/>
  <c r="BH10" i="253"/>
  <c r="BG12" i="253"/>
  <c r="BJ10" i="253"/>
  <c r="BE13" i="253"/>
  <c r="BK9" i="253"/>
  <c r="BC12" i="253"/>
  <c r="BJ30" i="253"/>
  <c r="BL30" i="253"/>
  <c r="BK11" i="253"/>
  <c r="BE31" i="253"/>
  <c r="BL21" i="253"/>
  <c r="BD22" i="253"/>
  <c r="BE21" i="253"/>
  <c r="BF21" i="253"/>
  <c r="BH21" i="253"/>
  <c r="BK27" i="253"/>
  <c r="BG23" i="253"/>
  <c r="BL20" i="253"/>
  <c r="BK16" i="253"/>
  <c r="BI17" i="253"/>
  <c r="BK19" i="253"/>
  <c r="BL16" i="253"/>
  <c r="BE17" i="253"/>
  <c r="BH16" i="253"/>
  <c r="BF14" i="253"/>
  <c r="BJ15" i="253"/>
  <c r="BM19" i="253"/>
  <c r="BD17" i="253"/>
  <c r="BK14" i="253"/>
  <c r="BC4" i="253"/>
  <c r="BK20" i="253"/>
  <c r="BE16" i="253"/>
  <c r="BE15" i="253"/>
  <c r="BM16" i="253"/>
  <c r="BE8" i="253"/>
  <c r="BE7" i="253"/>
  <c r="BF11" i="253"/>
  <c r="BK12" i="253"/>
  <c r="BE11" i="253"/>
  <c r="BG11" i="253"/>
  <c r="BC13" i="253"/>
  <c r="BK15" i="253"/>
  <c r="BD8" i="253"/>
  <c r="BL12" i="253"/>
  <c r="BF12" i="253"/>
  <c r="BJ9" i="253"/>
  <c r="BI11" i="253"/>
  <c r="BH13" i="253"/>
  <c r="BD9" i="253"/>
  <c r="BC31" i="253"/>
  <c r="BJ8" i="253"/>
  <c r="BL31" i="253"/>
  <c r="BI10" i="253"/>
  <c r="BC14" i="253"/>
  <c r="BL10" i="253"/>
  <c r="BI13" i="253"/>
  <c r="BF13" i="253"/>
  <c r="BG8" i="253"/>
  <c r="BH31" i="253"/>
  <c r="BD13" i="253"/>
  <c r="BC23" i="253"/>
  <c r="BI23" i="253"/>
  <c r="BC21" i="253"/>
  <c r="BI16" i="253"/>
  <c r="BG17" i="253"/>
  <c r="BM14" i="253"/>
  <c r="BG10" i="253"/>
  <c r="BJ13" i="253"/>
  <c r="BM31" i="253"/>
  <c r="BD30" i="253"/>
  <c r="BK10" i="253"/>
  <c r="BE30" i="253"/>
  <c r="BK25" i="253"/>
  <c r="BE23" i="253"/>
  <c r="BK22" i="253"/>
  <c r="BJ20" i="253"/>
  <c r="BI14" i="253"/>
  <c r="BD14" i="253"/>
  <c r="BI15" i="253"/>
  <c r="BJ31" i="253"/>
  <c r="BE14" i="253"/>
  <c r="BF10" i="253"/>
  <c r="BL4" i="253"/>
  <c r="BC10" i="253"/>
  <c r="BD11" i="253"/>
  <c r="BI25" i="253"/>
  <c r="BC20" i="253"/>
  <c r="BG16" i="253"/>
  <c r="BH4" i="253"/>
  <c r="BE4" i="253"/>
  <c r="BH14" i="253"/>
  <c r="BD10" i="253"/>
  <c r="BM11" i="253"/>
  <c r="BM10" i="253"/>
  <c r="BK30" i="253"/>
  <c r="BK13" i="253"/>
  <c r="BH9" i="253"/>
  <c r="BF23" i="253"/>
  <c r="BF16" i="253"/>
  <c r="BK17" i="253"/>
  <c r="BD19" i="253"/>
  <c r="BE20" i="253"/>
  <c r="BI8" i="253"/>
  <c r="BE12" i="253"/>
  <c r="BD31" i="253"/>
  <c r="BD20" i="253"/>
  <c r="BM30" i="253"/>
  <c r="BD4" i="253"/>
  <c r="BD12" i="253"/>
  <c r="BJ22" i="253"/>
  <c r="BI22" i="253"/>
  <c r="K37" i="240"/>
  <c r="M11" i="249"/>
  <c r="O12" i="249"/>
  <c r="P12" i="249"/>
  <c r="M33" i="256"/>
  <c r="O33" i="256"/>
  <c r="P33" i="256"/>
  <c r="O34" i="256"/>
  <c r="P34" i="256"/>
  <c r="BG30" i="241"/>
  <c r="BC9" i="241"/>
  <c r="BM10" i="241"/>
  <c r="BE31" i="241"/>
  <c r="BK4" i="241"/>
  <c r="BK30" i="241"/>
  <c r="BJ8" i="241"/>
  <c r="BI9" i="241"/>
  <c r="BM11" i="241"/>
  <c r="BJ9" i="241"/>
  <c r="BG4" i="241"/>
  <c r="BE8" i="241"/>
  <c r="BG11" i="241"/>
  <c r="BL31" i="241"/>
  <c r="BM8" i="241"/>
  <c r="BD9" i="241"/>
  <c r="M10" i="241"/>
  <c r="M37" i="241"/>
  <c r="BM13" i="241"/>
  <c r="BD11" i="241"/>
  <c r="BF9" i="241"/>
  <c r="BH13" i="241"/>
  <c r="BH8" i="241"/>
  <c r="BE14" i="241"/>
  <c r="BL14" i="241"/>
  <c r="BI17" i="241"/>
  <c r="BM14" i="241"/>
  <c r="BD15" i="241"/>
  <c r="BC16" i="241"/>
  <c r="BM9" i="241"/>
  <c r="BK13" i="241"/>
  <c r="BH11" i="241"/>
  <c r="BD4" i="241"/>
  <c r="BJ15" i="241"/>
  <c r="BK15" i="241"/>
  <c r="BE16" i="241"/>
  <c r="BF20" i="241"/>
  <c r="BL23" i="241"/>
  <c r="BM16" i="241"/>
  <c r="BD19" i="241"/>
  <c r="BC22" i="241"/>
  <c r="BM19" i="241"/>
  <c r="BL19" i="241"/>
  <c r="BC19" i="241"/>
  <c r="BM22" i="241"/>
  <c r="BL22" i="241"/>
  <c r="BH25" i="241"/>
  <c r="BI21" i="241"/>
  <c r="BI25" i="241"/>
  <c r="BD22" i="241"/>
  <c r="BG27" i="241"/>
  <c r="BK27" i="241"/>
  <c r="BM23" i="241"/>
  <c r="BI27" i="241"/>
  <c r="BI23" i="241"/>
  <c r="BM25" i="241"/>
  <c r="O31" i="256"/>
  <c r="P31" i="256"/>
  <c r="K37" i="241"/>
  <c r="BM30" i="241"/>
  <c r="BL12" i="241"/>
  <c r="BJ13" i="241"/>
  <c r="BG10" i="241"/>
  <c r="BH4" i="241"/>
  <c r="BE11" i="241"/>
  <c r="BI30" i="241"/>
  <c r="BH10" i="241"/>
  <c r="BL10" i="241"/>
  <c r="BK12" i="241"/>
  <c r="BH14" i="241"/>
  <c r="BL11" i="241"/>
  <c r="BF10" i="241"/>
  <c r="BD31" i="241"/>
  <c r="BC31" i="241"/>
  <c r="BG31" i="241"/>
  <c r="BG14" i="241"/>
  <c r="BI12" i="241"/>
  <c r="BF31" i="241"/>
  <c r="BC10" i="241"/>
  <c r="BH9" i="241"/>
  <c r="BL13" i="241"/>
  <c r="BF16" i="241"/>
  <c r="BG15" i="241"/>
  <c r="BM17" i="241"/>
  <c r="BC14" i="241"/>
  <c r="BE15" i="241"/>
  <c r="BD16" i="241"/>
  <c r="BJ12" i="241"/>
  <c r="BD10" i="241"/>
  <c r="BC11" i="241"/>
  <c r="BM4" i="241"/>
  <c r="BM15" i="241"/>
  <c r="BH17" i="241"/>
  <c r="BK20" i="241"/>
  <c r="BK19" i="241"/>
  <c r="BJ17" i="241"/>
  <c r="BI16" i="241"/>
  <c r="BH19" i="241"/>
  <c r="BL20" i="241"/>
  <c r="BI20" i="241"/>
  <c r="BJ20" i="241"/>
  <c r="BF22" i="241"/>
  <c r="BF21" i="241"/>
  <c r="BK21" i="241"/>
  <c r="BJ21" i="241"/>
  <c r="BE21" i="241"/>
  <c r="BI22" i="241"/>
  <c r="BC21" i="241"/>
  <c r="BM27" i="241"/>
  <c r="BJ27" i="241"/>
  <c r="BL25" i="241"/>
  <c r="BL27" i="241"/>
  <c r="BD23" i="241"/>
  <c r="BH27" i="241"/>
  <c r="BD27" i="255"/>
  <c r="BK27" i="255"/>
  <c r="BJ27" i="255"/>
  <c r="BF27" i="255"/>
  <c r="BE27" i="255"/>
  <c r="BH27" i="255"/>
  <c r="BC25" i="255"/>
  <c r="BE25" i="255"/>
  <c r="BM27" i="255"/>
  <c r="BD25" i="255"/>
  <c r="BL25" i="255"/>
  <c r="BI25" i="255"/>
  <c r="BI27" i="255"/>
  <c r="BG27" i="255"/>
  <c r="BL27" i="255"/>
  <c r="BC27" i="255"/>
  <c r="BM25" i="255"/>
  <c r="BF25" i="255"/>
  <c r="BG23" i="255"/>
  <c r="BJ23" i="255"/>
  <c r="BE23" i="255"/>
  <c r="BH25" i="255"/>
  <c r="BJ25" i="255"/>
  <c r="BD23" i="255"/>
  <c r="BM23" i="255"/>
  <c r="BH23" i="255"/>
  <c r="BG25" i="255"/>
  <c r="BC23" i="255"/>
  <c r="BK23" i="255"/>
  <c r="BI23" i="255"/>
  <c r="BK25" i="255"/>
  <c r="BF23" i="255"/>
  <c r="BI22" i="255"/>
  <c r="BD21" i="255"/>
  <c r="BF21" i="255"/>
  <c r="BL21" i="255"/>
  <c r="BE22" i="255"/>
  <c r="BJ22" i="255"/>
  <c r="BD20" i="255"/>
  <c r="BC19" i="255"/>
  <c r="BF19" i="255"/>
  <c r="BE20" i="255"/>
  <c r="BI19" i="255"/>
  <c r="BL20" i="255"/>
  <c r="BL23" i="255"/>
  <c r="BC21" i="255"/>
  <c r="BK22" i="255"/>
  <c r="BL22" i="255"/>
  <c r="BH22" i="255"/>
  <c r="BM21" i="255"/>
  <c r="BH20" i="255"/>
  <c r="BD19" i="255"/>
  <c r="BG19" i="255"/>
  <c r="BJ19" i="255"/>
  <c r="BG20" i="255"/>
  <c r="BM22" i="255"/>
  <c r="BE21" i="255"/>
  <c r="BG22" i="255"/>
  <c r="BC22" i="255"/>
  <c r="BH21" i="255"/>
  <c r="BC20" i="255"/>
  <c r="BI20" i="255"/>
  <c r="BH19" i="255"/>
  <c r="BK19" i="255"/>
  <c r="BF20" i="255"/>
  <c r="BK16" i="255"/>
  <c r="BD16" i="255"/>
  <c r="BM17" i="255"/>
  <c r="BJ17" i="255"/>
  <c r="BE16" i="255"/>
  <c r="BI16" i="255"/>
  <c r="BG21" i="255"/>
  <c r="BI21" i="255"/>
  <c r="BJ21" i="255"/>
  <c r="BK21" i="255"/>
  <c r="BF22" i="255"/>
  <c r="BD22" i="255"/>
  <c r="BJ20" i="255"/>
  <c r="BM19" i="255"/>
  <c r="BK20" i="255"/>
  <c r="BE19" i="255"/>
  <c r="BL19" i="255"/>
  <c r="BM20" i="255"/>
  <c r="BL16" i="255"/>
  <c r="BF16" i="255"/>
  <c r="BJ16" i="255"/>
  <c r="BI17" i="255"/>
  <c r="BK14" i="255"/>
  <c r="BI15" i="255"/>
  <c r="BJ15" i="255"/>
  <c r="BE14" i="255"/>
  <c r="BH15" i="255"/>
  <c r="BM4" i="255"/>
  <c r="BJ4" i="255"/>
  <c r="BH16" i="255"/>
  <c r="BK17" i="255"/>
  <c r="BE17" i="255"/>
  <c r="BG17" i="255"/>
  <c r="BF14" i="255"/>
  <c r="BC15" i="255"/>
  <c r="BE15" i="255"/>
  <c r="BL15" i="255"/>
  <c r="BM14" i="255"/>
  <c r="BK4" i="255"/>
  <c r="BE4" i="255"/>
  <c r="BD4" i="255"/>
  <c r="BG16" i="255"/>
  <c r="BH17" i="255"/>
  <c r="BC17" i="255"/>
  <c r="BD17" i="255"/>
  <c r="BK15" i="255"/>
  <c r="BJ14" i="255"/>
  <c r="BH14" i="255"/>
  <c r="BI14" i="255"/>
  <c r="BM15" i="255"/>
  <c r="BL14" i="255"/>
  <c r="M11" i="255"/>
  <c r="M10" i="255"/>
  <c r="M37" i="255"/>
  <c r="BF4" i="255"/>
  <c r="BH4" i="255"/>
  <c r="BI4" i="255"/>
  <c r="BC16" i="255"/>
  <c r="BC14" i="255"/>
  <c r="BG4" i="255"/>
  <c r="BE31" i="255"/>
  <c r="BJ9" i="255"/>
  <c r="BE9" i="255"/>
  <c r="BL8" i="255"/>
  <c r="BI8" i="255"/>
  <c r="BH8" i="255"/>
  <c r="BI11" i="255"/>
  <c r="BD31" i="255"/>
  <c r="BD8" i="255"/>
  <c r="BD9" i="255"/>
  <c r="BH31" i="255"/>
  <c r="BC9" i="255"/>
  <c r="BC8" i="255"/>
  <c r="BJ31" i="255"/>
  <c r="BE12" i="255"/>
  <c r="BM10" i="255"/>
  <c r="BC12" i="255"/>
  <c r="BI10" i="255"/>
  <c r="BK30" i="255"/>
  <c r="BD10" i="255"/>
  <c r="BI12" i="255"/>
  <c r="BC10" i="255"/>
  <c r="BF17" i="255"/>
  <c r="BG15" i="255"/>
  <c r="O12" i="255"/>
  <c r="P12" i="255"/>
  <c r="BI13" i="255"/>
  <c r="BE8" i="255"/>
  <c r="BH11" i="255"/>
  <c r="BM8" i="255"/>
  <c r="BH13" i="255"/>
  <c r="BK9" i="255"/>
  <c r="BK13" i="255"/>
  <c r="BL31" i="255"/>
  <c r="BG9" i="255"/>
  <c r="BL11" i="255"/>
  <c r="BE13" i="255"/>
  <c r="BC11" i="255"/>
  <c r="BG31" i="255"/>
  <c r="BJ12" i="255"/>
  <c r="BF30" i="255"/>
  <c r="BF12" i="255"/>
  <c r="BH10" i="255"/>
  <c r="BM12" i="255"/>
  <c r="BI30" i="255"/>
  <c r="BD12" i="255"/>
  <c r="BJ30" i="255"/>
  <c r="BL17" i="255"/>
  <c r="BF15" i="255"/>
  <c r="BG14" i="255"/>
  <c r="BL4" i="255"/>
  <c r="BM16" i="255"/>
  <c r="BD14" i="255"/>
  <c r="BD15" i="255"/>
  <c r="BC4" i="255"/>
  <c r="BM31" i="255"/>
  <c r="BK8" i="255"/>
  <c r="BM13" i="255"/>
  <c r="BD11" i="255"/>
  <c r="BG11" i="255"/>
  <c r="BF9" i="255"/>
  <c r="BI9" i="255"/>
  <c r="BF10" i="255"/>
  <c r="BH12" i="255"/>
  <c r="BL12" i="255"/>
  <c r="BJ10" i="255"/>
  <c r="BJ8" i="255"/>
  <c r="BL13" i="255"/>
  <c r="BK31" i="255"/>
  <c r="BL9" i="255"/>
  <c r="BE11" i="255"/>
  <c r="BG8" i="255"/>
  <c r="BJ13" i="255"/>
  <c r="BE10" i="255"/>
  <c r="BL10" i="255"/>
  <c r="BG10" i="255"/>
  <c r="BK10" i="255"/>
  <c r="BD13" i="255"/>
  <c r="BH9" i="255"/>
  <c r="BM9" i="255"/>
  <c r="BF8" i="255"/>
  <c r="BF31" i="255"/>
  <c r="BJ11" i="255"/>
  <c r="BF13" i="255"/>
  <c r="BL30" i="255"/>
  <c r="BM30" i="255"/>
  <c r="BH30" i="255"/>
  <c r="BE30" i="255"/>
  <c r="BI31" i="255"/>
  <c r="BF11" i="255"/>
  <c r="BM11" i="255"/>
  <c r="BK11" i="255"/>
  <c r="BG13" i="255"/>
  <c r="BC31" i="255"/>
  <c r="BC13" i="255"/>
  <c r="BG12" i="255"/>
  <c r="BC30" i="255"/>
  <c r="BD30" i="255"/>
  <c r="BK12" i="255"/>
  <c r="BG30" i="255"/>
  <c r="O31" i="237"/>
  <c r="P31" i="237"/>
  <c r="BC27" i="237"/>
  <c r="BJ23" i="237"/>
  <c r="BD21" i="237"/>
  <c r="BM22" i="237"/>
  <c r="BD19" i="237"/>
  <c r="BD16" i="237"/>
  <c r="BJ27" i="237"/>
  <c r="BD25" i="237"/>
  <c r="BC22" i="237"/>
  <c r="BE22" i="237"/>
  <c r="BL20" i="237"/>
  <c r="BH16" i="237"/>
  <c r="BI17" i="237"/>
  <c r="BK14" i="237"/>
  <c r="BK4" i="237"/>
  <c r="BG27" i="237"/>
  <c r="BE23" i="237"/>
  <c r="BH21" i="237"/>
  <c r="BF22" i="237"/>
  <c r="BI19" i="237"/>
  <c r="BL16" i="237"/>
  <c r="BI14" i="237"/>
  <c r="BD4" i="237"/>
  <c r="BC19" i="237"/>
  <c r="BE15" i="237"/>
  <c r="BJ21" i="237"/>
  <c r="BJ14" i="237"/>
  <c r="BL21" i="237"/>
  <c r="BK15" i="237"/>
  <c r="BH27" i="237"/>
  <c r="BF19" i="237"/>
  <c r="BH15" i="237"/>
  <c r="BC4" i="237"/>
  <c r="BL30" i="237"/>
  <c r="BE30" i="237"/>
  <c r="BL12" i="237"/>
  <c r="BI31" i="237"/>
  <c r="BJ10" i="237"/>
  <c r="BL31" i="237"/>
  <c r="BF12" i="237"/>
  <c r="BF9" i="237"/>
  <c r="BJ30" i="237"/>
  <c r="BE8" i="237"/>
  <c r="BJ9" i="237"/>
  <c r="BG10" i="237"/>
  <c r="BC11" i="237"/>
  <c r="BG12" i="237"/>
  <c r="BE10" i="237"/>
  <c r="BD9" i="237"/>
  <c r="BM8" i="237"/>
  <c r="BL8" i="237"/>
  <c r="BG31" i="237"/>
  <c r="BH11" i="237"/>
  <c r="BK31" i="237"/>
  <c r="BH25" i="237"/>
  <c r="BK23" i="237"/>
  <c r="BL22" i="237"/>
  <c r="BE20" i="237"/>
  <c r="BJ19" i="237"/>
  <c r="BJ16" i="237"/>
  <c r="BE27" i="237"/>
  <c r="BE25" i="237"/>
  <c r="BK21" i="237"/>
  <c r="BF20" i="237"/>
  <c r="BH20" i="237"/>
  <c r="BL17" i="237"/>
  <c r="BM15" i="237"/>
  <c r="BC14" i="237"/>
  <c r="BH4" i="237"/>
  <c r="BM25" i="237"/>
  <c r="BF23" i="237"/>
  <c r="BC21" i="237"/>
  <c r="BM20" i="237"/>
  <c r="BE19" i="237"/>
  <c r="BI16" i="237"/>
  <c r="BD14" i="237"/>
  <c r="BG4" i="237"/>
  <c r="BJ20" i="237"/>
  <c r="BF14" i="237"/>
  <c r="BD30" i="237"/>
  <c r="BK20" i="237"/>
  <c r="BL4" i="237"/>
  <c r="BI22" i="237"/>
  <c r="BE14" i="237"/>
  <c r="BI25" i="237"/>
  <c r="BC20" i="237"/>
  <c r="BI15" i="237"/>
  <c r="BH9" i="237"/>
  <c r="BJ8" i="237"/>
  <c r="BM13" i="237"/>
  <c r="BD12" i="237"/>
  <c r="BE12" i="237"/>
  <c r="BD11" i="237"/>
  <c r="BG13" i="237"/>
  <c r="BK12" i="237"/>
  <c r="BC10" i="237"/>
  <c r="BG9" i="237"/>
  <c r="BG8" i="237"/>
  <c r="BI9" i="237"/>
  <c r="BI11" i="237"/>
  <c r="BM11" i="237"/>
  <c r="BC12" i="237"/>
  <c r="BE13" i="237"/>
  <c r="BL11" i="237"/>
  <c r="BH13" i="237"/>
  <c r="BH10" i="237"/>
  <c r="BH30" i="237"/>
  <c r="BL9" i="237"/>
  <c r="BK9" i="237"/>
  <c r="BF25" i="237"/>
  <c r="BH23" i="237"/>
  <c r="BI21" i="237"/>
  <c r="BG19" i="237"/>
  <c r="BH17" i="237"/>
  <c r="BJ17" i="237"/>
  <c r="BM27" i="237"/>
  <c r="BD23" i="237"/>
  <c r="BH22" i="237"/>
  <c r="BK19" i="237"/>
  <c r="BD20" i="237"/>
  <c r="BK17" i="237"/>
  <c r="BG15" i="237"/>
  <c r="BJ15" i="237"/>
  <c r="BI27" i="237"/>
  <c r="BK25" i="237"/>
  <c r="BC23" i="237"/>
  <c r="BM21" i="237"/>
  <c r="BI20" i="237"/>
  <c r="BC16" i="237"/>
  <c r="BF17" i="237"/>
  <c r="BG14" i="237"/>
  <c r="BG25" i="237"/>
  <c r="BG17" i="237"/>
  <c r="BF15" i="237"/>
  <c r="BF27" i="237"/>
  <c r="BD17" i="237"/>
  <c r="BK27" i="237"/>
  <c r="BG20" i="237"/>
  <c r="BF4" i="237"/>
  <c r="BG23" i="237"/>
  <c r="BG16" i="237"/>
  <c r="BM14" i="237"/>
  <c r="BG30" i="237"/>
  <c r="BK11" i="237"/>
  <c r="BC31" i="237"/>
  <c r="BF10" i="237"/>
  <c r="BM12" i="237"/>
  <c r="BC13" i="237"/>
  <c r="BD8" i="237"/>
  <c r="BF8" i="237"/>
  <c r="BH31" i="237"/>
  <c r="BF13" i="237"/>
  <c r="BJ11" i="237"/>
  <c r="BI8" i="237"/>
  <c r="BI30" i="237"/>
  <c r="BL10" i="237"/>
  <c r="BJ13" i="237"/>
  <c r="BI12" i="237"/>
  <c r="BD13" i="237"/>
  <c r="BM10" i="237"/>
  <c r="BC8" i="237"/>
  <c r="BM9" i="237"/>
  <c r="BE11" i="237"/>
  <c r="BK8" i="237"/>
  <c r="BD27" i="237"/>
  <c r="BC25" i="237"/>
  <c r="BG22" i="237"/>
  <c r="BF21" i="237"/>
  <c r="BH19" i="237"/>
  <c r="BE16" i="237"/>
  <c r="BL15" i="237"/>
  <c r="BL25" i="237"/>
  <c r="BM23" i="237"/>
  <c r="BE21" i="237"/>
  <c r="BL19" i="237"/>
  <c r="BK16" i="237"/>
  <c r="BF16" i="237"/>
  <c r="BH14" i="237"/>
  <c r="BJ4" i="237"/>
  <c r="BL27" i="237"/>
  <c r="BJ25" i="237"/>
  <c r="BK22" i="237"/>
  <c r="BJ22" i="237"/>
  <c r="BM19" i="237"/>
  <c r="BM16" i="237"/>
  <c r="BC15" i="237"/>
  <c r="BL14" i="237"/>
  <c r="BD22" i="237"/>
  <c r="BM17" i="237"/>
  <c r="BE4" i="237"/>
  <c r="BL23" i="237"/>
  <c r="BD15" i="237"/>
  <c r="BI23" i="237"/>
  <c r="BC17" i="237"/>
  <c r="BM4" i="237"/>
  <c r="BG21" i="237"/>
  <c r="BE17" i="237"/>
  <c r="BI4" i="237"/>
  <c r="BD31" i="237"/>
  <c r="BC30" i="237"/>
  <c r="BF31" i="237"/>
  <c r="BI13" i="237"/>
  <c r="BG11" i="237"/>
  <c r="BE31" i="237"/>
  <c r="BE9" i="237"/>
  <c r="BK10" i="237"/>
  <c r="BM30" i="237"/>
  <c r="BI10" i="237"/>
  <c r="BJ31" i="237"/>
  <c r="BK13" i="237"/>
  <c r="BK30" i="237"/>
  <c r="BM31" i="237"/>
  <c r="BC9" i="237"/>
  <c r="BH12" i="237"/>
  <c r="BF11" i="237"/>
  <c r="BH8" i="237"/>
  <c r="BH7" i="237"/>
  <c r="BD10" i="237"/>
  <c r="BF30" i="237"/>
  <c r="BJ12" i="237"/>
  <c r="BL13" i="237"/>
  <c r="K37" i="255"/>
  <c r="K37" i="245"/>
  <c r="BE27" i="251"/>
  <c r="BL27" i="251"/>
  <c r="BD27" i="251"/>
  <c r="BG25" i="251"/>
  <c r="BD25" i="251"/>
  <c r="BF23" i="251"/>
  <c r="BG23" i="251"/>
  <c r="BD23" i="251"/>
  <c r="BG27" i="251"/>
  <c r="BJ27" i="251"/>
  <c r="BK27" i="251"/>
  <c r="BM25" i="251"/>
  <c r="BK25" i="251"/>
  <c r="BC25" i="251"/>
  <c r="BC23" i="251"/>
  <c r="BL23" i="251"/>
  <c r="BF27" i="251"/>
  <c r="BH27" i="251"/>
  <c r="BH25" i="251"/>
  <c r="BE25" i="251"/>
  <c r="BF25" i="251"/>
  <c r="BI27" i="251"/>
  <c r="BC27" i="251"/>
  <c r="BM27" i="251"/>
  <c r="BE23" i="251"/>
  <c r="BH23" i="251"/>
  <c r="BI22" i="251"/>
  <c r="BJ21" i="251"/>
  <c r="BL21" i="251"/>
  <c r="BM21" i="251"/>
  <c r="BC21" i="251"/>
  <c r="BD22" i="251"/>
  <c r="BL25" i="251"/>
  <c r="BK23" i="251"/>
  <c r="BG21" i="251"/>
  <c r="BK22" i="251"/>
  <c r="BL22" i="251"/>
  <c r="BH21" i="251"/>
  <c r="BK21" i="251"/>
  <c r="BJ22" i="251"/>
  <c r="BI25" i="251"/>
  <c r="BI23" i="251"/>
  <c r="BF21" i="251"/>
  <c r="BF22" i="251"/>
  <c r="BG22" i="251"/>
  <c r="BH22" i="251"/>
  <c r="BI21" i="251"/>
  <c r="BJ25" i="251"/>
  <c r="BJ23" i="251"/>
  <c r="BE22" i="251"/>
  <c r="BG19" i="251"/>
  <c r="BI19" i="251"/>
  <c r="BH19" i="251"/>
  <c r="BC20" i="251"/>
  <c r="BF19" i="251"/>
  <c r="BJ19" i="251"/>
  <c r="BD16" i="251"/>
  <c r="BM16" i="251"/>
  <c r="BE16" i="251"/>
  <c r="BJ16" i="251"/>
  <c r="BE17" i="251"/>
  <c r="BM22" i="251"/>
  <c r="BD19" i="251"/>
  <c r="BK20" i="251"/>
  <c r="BC19" i="251"/>
  <c r="BM20" i="251"/>
  <c r="BI20" i="251"/>
  <c r="BM23" i="251"/>
  <c r="BC22" i="251"/>
  <c r="BK19" i="251"/>
  <c r="BF20" i="251"/>
  <c r="BG20" i="251"/>
  <c r="BL20" i="251"/>
  <c r="BH20" i="251"/>
  <c r="BL16" i="251"/>
  <c r="BG16" i="251"/>
  <c r="BF16" i="251"/>
  <c r="BF17" i="251"/>
  <c r="BD17" i="251"/>
  <c r="BC17" i="251"/>
  <c r="BE21" i="251"/>
  <c r="BD21" i="251"/>
  <c r="BL19" i="251"/>
  <c r="BE19" i="251"/>
  <c r="BM19" i="251"/>
  <c r="BE20" i="251"/>
  <c r="BH16" i="251"/>
  <c r="BM17" i="251"/>
  <c r="BJ17" i="251"/>
  <c r="BF14" i="251"/>
  <c r="BC14" i="251"/>
  <c r="BD15" i="251"/>
  <c r="BH14" i="251"/>
  <c r="BL15" i="251"/>
  <c r="M11" i="251"/>
  <c r="M10" i="251"/>
  <c r="M37" i="251"/>
  <c r="BC4" i="251"/>
  <c r="BE4" i="251"/>
  <c r="BG4" i="251"/>
  <c r="BD20" i="251"/>
  <c r="BK16" i="251"/>
  <c r="BL17" i="251"/>
  <c r="BH17" i="251"/>
  <c r="BK15" i="251"/>
  <c r="BC15" i="251"/>
  <c r="BE14" i="251"/>
  <c r="BI15" i="251"/>
  <c r="BM15" i="251"/>
  <c r="BJ20" i="251"/>
  <c r="BC16" i="251"/>
  <c r="BK17" i="251"/>
  <c r="BI17" i="251"/>
  <c r="BF15" i="251"/>
  <c r="BH15" i="251"/>
  <c r="BD14" i="251"/>
  <c r="BJ14" i="251"/>
  <c r="BG15" i="251"/>
  <c r="BM14" i="251"/>
  <c r="BG17" i="251"/>
  <c r="BE15" i="251"/>
  <c r="BJ4" i="251"/>
  <c r="BH4" i="251"/>
  <c r="BG8" i="251"/>
  <c r="BD13" i="251"/>
  <c r="BJ30" i="251"/>
  <c r="BJ12" i="251"/>
  <c r="BK10" i="251"/>
  <c r="BF8" i="251"/>
  <c r="BF10" i="251"/>
  <c r="BD8" i="251"/>
  <c r="BJ9" i="251"/>
  <c r="BI12" i="251"/>
  <c r="BC10" i="251"/>
  <c r="BE10" i="251"/>
  <c r="BL12" i="251"/>
  <c r="BF11" i="251"/>
  <c r="BF12" i="251"/>
  <c r="BD30" i="251"/>
  <c r="BM31" i="251"/>
  <c r="BH8" i="251"/>
  <c r="BI31" i="251"/>
  <c r="BH31" i="251"/>
  <c r="BH12" i="251"/>
  <c r="BE13" i="251"/>
  <c r="BD9" i="251"/>
  <c r="BI16" i="251"/>
  <c r="BJ15" i="251"/>
  <c r="BI4" i="251"/>
  <c r="BD4" i="251"/>
  <c r="BF30" i="251"/>
  <c r="BI8" i="251"/>
  <c r="BG9" i="251"/>
  <c r="BL30" i="251"/>
  <c r="BE31" i="251"/>
  <c r="BJ31" i="251"/>
  <c r="BG10" i="251"/>
  <c r="BC8" i="251"/>
  <c r="BC9" i="251"/>
  <c r="BH30" i="251"/>
  <c r="BD11" i="251"/>
  <c r="BK31" i="251"/>
  <c r="BI30" i="251"/>
  <c r="BH13" i="251"/>
  <c r="BE11" i="251"/>
  <c r="BG12" i="251"/>
  <c r="BJ11" i="251"/>
  <c r="BE8" i="251"/>
  <c r="BC12" i="251"/>
  <c r="BL11" i="251"/>
  <c r="BH11" i="251"/>
  <c r="BK14" i="251"/>
  <c r="BG14" i="251"/>
  <c r="BM4" i="251"/>
  <c r="BK4" i="251"/>
  <c r="O12" i="251"/>
  <c r="P12" i="251"/>
  <c r="BG13" i="251"/>
  <c r="BK8" i="251"/>
  <c r="BK30" i="251"/>
  <c r="BF9" i="251"/>
  <c r="BM9" i="251"/>
  <c r="BD10" i="251"/>
  <c r="BF31" i="251"/>
  <c r="BM10" i="251"/>
  <c r="BM13" i="251"/>
  <c r="BM11" i="251"/>
  <c r="BK9" i="251"/>
  <c r="BJ13" i="251"/>
  <c r="BL8" i="251"/>
  <c r="BC31" i="251"/>
  <c r="BL10" i="251"/>
  <c r="BI13" i="251"/>
  <c r="BE9" i="251"/>
  <c r="BJ10" i="251"/>
  <c r="BI10" i="251"/>
  <c r="BH10" i="251"/>
  <c r="BI14" i="251"/>
  <c r="BL14" i="251"/>
  <c r="BF4" i="251"/>
  <c r="BL4" i="251"/>
  <c r="BG31" i="251"/>
  <c r="BJ8" i="251"/>
  <c r="BI11" i="251"/>
  <c r="BK12" i="251"/>
  <c r="BL13" i="251"/>
  <c r="BM12" i="251"/>
  <c r="BM30" i="251"/>
  <c r="BK11" i="251"/>
  <c r="BG30" i="251"/>
  <c r="BL9" i="251"/>
  <c r="BK13" i="251"/>
  <c r="BG11" i="251"/>
  <c r="BD12" i="251"/>
  <c r="BM8" i="251"/>
  <c r="BE12" i="251"/>
  <c r="BC13" i="251"/>
  <c r="BI9" i="251"/>
  <c r="BF13" i="251"/>
  <c r="BH9" i="251"/>
  <c r="BC30" i="251"/>
  <c r="BC11" i="251"/>
  <c r="BD31" i="251"/>
  <c r="BL31" i="251"/>
  <c r="BE30" i="251"/>
  <c r="M10" i="237"/>
  <c r="M37" i="237"/>
  <c r="O31" i="252"/>
  <c r="P31" i="252"/>
  <c r="BL25" i="252"/>
  <c r="BF27" i="252"/>
  <c r="BI27" i="252"/>
  <c r="BK27" i="252"/>
  <c r="BI23" i="252"/>
  <c r="BH21" i="252"/>
  <c r="BI25" i="252"/>
  <c r="BG22" i="252"/>
  <c r="BK25" i="252"/>
  <c r="BK21" i="252"/>
  <c r="BF21" i="252"/>
  <c r="BG21" i="252"/>
  <c r="BI19" i="252"/>
  <c r="BM16" i="252"/>
  <c r="BJ17" i="252"/>
  <c r="BF20" i="252"/>
  <c r="BJ20" i="252"/>
  <c r="BL20" i="252"/>
  <c r="BE19" i="252"/>
  <c r="BM17" i="252"/>
  <c r="BH20" i="252"/>
  <c r="BI17" i="252"/>
  <c r="BL15" i="252"/>
  <c r="BG4" i="252"/>
  <c r="BI16" i="252"/>
  <c r="BC15" i="252"/>
  <c r="BG14" i="252"/>
  <c r="BI15" i="252"/>
  <c r="BK14" i="252"/>
  <c r="BD4" i="252"/>
  <c r="BE9" i="252"/>
  <c r="BJ12" i="252"/>
  <c r="BK10" i="252"/>
  <c r="BI10" i="252"/>
  <c r="BF31" i="252"/>
  <c r="BK4" i="252"/>
  <c r="BM9" i="252"/>
  <c r="BG30" i="252"/>
  <c r="BK11" i="252"/>
  <c r="BC31" i="252"/>
  <c r="BH30" i="252"/>
  <c r="BC14" i="252"/>
  <c r="BJ13" i="252"/>
  <c r="BJ31" i="252"/>
  <c r="BK12" i="252"/>
  <c r="BG13" i="252"/>
  <c r="BD12" i="252"/>
  <c r="BG31" i="252"/>
  <c r="BJ14" i="252"/>
  <c r="BC8" i="252"/>
  <c r="BH8" i="252"/>
  <c r="BC11" i="252"/>
  <c r="BL12" i="252"/>
  <c r="BC13" i="252"/>
  <c r="BF10" i="252"/>
  <c r="BJ27" i="252"/>
  <c r="BD25" i="252"/>
  <c r="BJ25" i="252"/>
  <c r="BH27" i="252"/>
  <c r="BM27" i="252"/>
  <c r="BE23" i="252"/>
  <c r="BL22" i="252"/>
  <c r="BD23" i="252"/>
  <c r="BD22" i="252"/>
  <c r="BL23" i="252"/>
  <c r="BC22" i="252"/>
  <c r="BM22" i="252"/>
  <c r="BE22" i="252"/>
  <c r="BF19" i="252"/>
  <c r="BG17" i="252"/>
  <c r="BH23" i="252"/>
  <c r="BC19" i="252"/>
  <c r="BM20" i="252"/>
  <c r="BL19" i="252"/>
  <c r="BK19" i="252"/>
  <c r="BJ16" i="252"/>
  <c r="BG19" i="252"/>
  <c r="BG16" i="252"/>
  <c r="BE14" i="252"/>
  <c r="BL4" i="252"/>
  <c r="BF16" i="252"/>
  <c r="BG15" i="252"/>
  <c r="BJ19" i="252"/>
  <c r="BL14" i="252"/>
  <c r="BK16" i="252"/>
  <c r="BM4" i="252"/>
  <c r="BE13" i="252"/>
  <c r="BK30" i="252"/>
  <c r="BE30" i="252"/>
  <c r="BG12" i="252"/>
  <c r="BH12" i="252"/>
  <c r="BH4" i="252"/>
  <c r="BD9" i="252"/>
  <c r="BC10" i="252"/>
  <c r="BM12" i="252"/>
  <c r="BL30" i="252"/>
  <c r="BL10" i="252"/>
  <c r="BC4" i="252"/>
  <c r="BD30" i="252"/>
  <c r="BF11" i="252"/>
  <c r="BM30" i="252"/>
  <c r="BE12" i="252"/>
  <c r="BJ11" i="252"/>
  <c r="BH9" i="252"/>
  <c r="BE4" i="252"/>
  <c r="BD13" i="252"/>
  <c r="BI11" i="252"/>
  <c r="BK13" i="252"/>
  <c r="BF8" i="252"/>
  <c r="BM8" i="252"/>
  <c r="BI13" i="252"/>
  <c r="BE27" i="252"/>
  <c r="BH25" i="252"/>
  <c r="BK22" i="252"/>
  <c r="BL21" i="252"/>
  <c r="BC20" i="252"/>
  <c r="BF22" i="252"/>
  <c r="BE16" i="252"/>
  <c r="BH15" i="252"/>
  <c r="BM19" i="252"/>
  <c r="BH14" i="252"/>
  <c r="BH11" i="252"/>
  <c r="BG10" i="252"/>
  <c r="BL13" i="252"/>
  <c r="BK9" i="252"/>
  <c r="BM11" i="252"/>
  <c r="BJ9" i="252"/>
  <c r="BF4" i="252"/>
  <c r="BC12" i="252"/>
  <c r="BC25" i="252"/>
  <c r="BC21" i="252"/>
  <c r="BI22" i="252"/>
  <c r="BG23" i="252"/>
  <c r="BF17" i="252"/>
  <c r="BE21" i="252"/>
  <c r="BD21" i="252"/>
  <c r="BI14" i="252"/>
  <c r="BF15" i="252"/>
  <c r="BM14" i="252"/>
  <c r="BH31" i="252"/>
  <c r="BF12" i="252"/>
  <c r="BC9" i="252"/>
  <c r="BL11" i="252"/>
  <c r="BE11" i="252"/>
  <c r="BC17" i="252"/>
  <c r="BE31" i="252"/>
  <c r="BJ8" i="252"/>
  <c r="BD27" i="252"/>
  <c r="BG25" i="252"/>
  <c r="BF25" i="252"/>
  <c r="BG27" i="252"/>
  <c r="BE25" i="252"/>
  <c r="BF23" i="252"/>
  <c r="BI21" i="252"/>
  <c r="BM23" i="252"/>
  <c r="BJ21" i="252"/>
  <c r="BK23" i="252"/>
  <c r="BM21" i="252"/>
  <c r="BM25" i="252"/>
  <c r="BG20" i="252"/>
  <c r="BK20" i="252"/>
  <c r="BL16" i="252"/>
  <c r="BH22" i="252"/>
  <c r="BE20" i="252"/>
  <c r="BJ23" i="252"/>
  <c r="BI20" i="252"/>
  <c r="BH17" i="252"/>
  <c r="BD16" i="252"/>
  <c r="BD19" i="252"/>
  <c r="BE15" i="252"/>
  <c r="BD14" i="252"/>
  <c r="BD11" i="252"/>
  <c r="BH16" i="252"/>
  <c r="BJ15" i="252"/>
  <c r="BK17" i="252"/>
  <c r="BK15" i="252"/>
  <c r="BM15" i="252"/>
  <c r="BD10" i="252"/>
  <c r="BL8" i="252"/>
  <c r="BG9" i="252"/>
  <c r="BH10" i="252"/>
  <c r="BJ10" i="252"/>
  <c r="BF14" i="252"/>
  <c r="BM31" i="252"/>
  <c r="BH13" i="252"/>
  <c r="BL31" i="252"/>
  <c r="BI31" i="252"/>
  <c r="BJ30" i="252"/>
  <c r="BI12" i="252"/>
  <c r="BI4" i="252"/>
  <c r="BK8" i="252"/>
  <c r="BL9" i="252"/>
  <c r="BM13" i="252"/>
  <c r="BF30" i="252"/>
  <c r="BE10" i="252"/>
  <c r="BD8" i="252"/>
  <c r="BJ4" i="252"/>
  <c r="BI9" i="252"/>
  <c r="BI8" i="252"/>
  <c r="BC30" i="252"/>
  <c r="BG8" i="252"/>
  <c r="BE8" i="252"/>
  <c r="BL27" i="252"/>
  <c r="BC27" i="252"/>
  <c r="BJ22" i="252"/>
  <c r="BC23" i="252"/>
  <c r="BE17" i="252"/>
  <c r="BD20" i="252"/>
  <c r="BH19" i="252"/>
  <c r="BD17" i="252"/>
  <c r="BD15" i="252"/>
  <c r="BC16" i="252"/>
  <c r="BI30" i="252"/>
  <c r="BF13" i="252"/>
  <c r="BD31" i="252"/>
  <c r="BL17" i="252"/>
  <c r="BK31" i="252"/>
  <c r="BM10" i="252"/>
  <c r="BG11" i="252"/>
  <c r="BF9" i="252"/>
  <c r="K37" i="251"/>
  <c r="O31" i="245"/>
  <c r="P31" i="245"/>
  <c r="BI25" i="245"/>
  <c r="BF27" i="245"/>
  <c r="BG25" i="245"/>
  <c r="BM27" i="245"/>
  <c r="BK21" i="245"/>
  <c r="BF21" i="245"/>
  <c r="BJ23" i="245"/>
  <c r="BG22" i="245"/>
  <c r="BL25" i="245"/>
  <c r="BI21" i="245"/>
  <c r="BD25" i="245"/>
  <c r="BD19" i="245"/>
  <c r="BC16" i="245"/>
  <c r="BJ16" i="245"/>
  <c r="BD20" i="245"/>
  <c r="BI22" i="245"/>
  <c r="BL19" i="245"/>
  <c r="BK16" i="245"/>
  <c r="BF23" i="245"/>
  <c r="BL16" i="245"/>
  <c r="BE15" i="245"/>
  <c r="BF20" i="245"/>
  <c r="BL15" i="245"/>
  <c r="BK14" i="245"/>
  <c r="BC17" i="245"/>
  <c r="BD15" i="245"/>
  <c r="BC14" i="245"/>
  <c r="BH11" i="245"/>
  <c r="BM12" i="245"/>
  <c r="BM9" i="245"/>
  <c r="BL9" i="245"/>
  <c r="BL13" i="245"/>
  <c r="BG11" i="245"/>
  <c r="BH15" i="245"/>
  <c r="BJ10" i="245"/>
  <c r="BD31" i="245"/>
  <c r="BM30" i="245"/>
  <c r="BI30" i="245"/>
  <c r="BF30" i="245"/>
  <c r="BE8" i="245"/>
  <c r="BI4" i="245"/>
  <c r="BD10" i="245"/>
  <c r="BL30" i="245"/>
  <c r="BC9" i="245"/>
  <c r="BF8" i="245"/>
  <c r="BI31" i="245"/>
  <c r="BE4" i="245"/>
  <c r="BC11" i="245"/>
  <c r="BG10" i="245"/>
  <c r="BI8" i="245"/>
  <c r="BD12" i="245"/>
  <c r="BL10" i="245"/>
  <c r="BM13" i="245"/>
  <c r="BC27" i="245"/>
  <c r="BD27" i="245"/>
  <c r="BK27" i="245"/>
  <c r="BJ25" i="245"/>
  <c r="BJ27" i="245"/>
  <c r="BG23" i="245"/>
  <c r="BI27" i="245"/>
  <c r="BH22" i="245"/>
  <c r="BM22" i="245"/>
  <c r="BD23" i="245"/>
  <c r="BL21" i="245"/>
  <c r="BC23" i="245"/>
  <c r="BM21" i="245"/>
  <c r="BE21" i="245"/>
  <c r="BJ19" i="245"/>
  <c r="BG16" i="245"/>
  <c r="BJ22" i="245"/>
  <c r="BK20" i="245"/>
  <c r="BC19" i="245"/>
  <c r="BH19" i="245"/>
  <c r="BE16" i="245"/>
  <c r="BK22" i="245"/>
  <c r="BG17" i="245"/>
  <c r="BK15" i="245"/>
  <c r="BD4" i="245"/>
  <c r="BL20" i="245"/>
  <c r="BI14" i="245"/>
  <c r="BM20" i="245"/>
  <c r="BI17" i="245"/>
  <c r="BJ14" i="245"/>
  <c r="BK4" i="245"/>
  <c r="BL11" i="245"/>
  <c r="BG30" i="245"/>
  <c r="BJ30" i="245"/>
  <c r="BI10" i="245"/>
  <c r="BJ13" i="245"/>
  <c r="BF31" i="245"/>
  <c r="BM14" i="245"/>
  <c r="BI13" i="245"/>
  <c r="BD11" i="245"/>
  <c r="BK10" i="245"/>
  <c r="BM31" i="245"/>
  <c r="BD13" i="245"/>
  <c r="BD16" i="245"/>
  <c r="BL4" i="245"/>
  <c r="BF9" i="245"/>
  <c r="BG8" i="245"/>
  <c r="BI12" i="245"/>
  <c r="BH13" i="245"/>
  <c r="BL8" i="245"/>
  <c r="BG4" i="245"/>
  <c r="BC10" i="245"/>
  <c r="BC31" i="245"/>
  <c r="BC13" i="245"/>
  <c r="BH10" i="245"/>
  <c r="BE31" i="245"/>
  <c r="BL27" i="245"/>
  <c r="BE27" i="245"/>
  <c r="BL23" i="245"/>
  <c r="BE25" i="245"/>
  <c r="BM23" i="245"/>
  <c r="BF25" i="245"/>
  <c r="BH21" i="245"/>
  <c r="BH25" i="245"/>
  <c r="BG21" i="245"/>
  <c r="BE22" i="245"/>
  <c r="BK23" i="245"/>
  <c r="BD21" i="245"/>
  <c r="BF19" i="245"/>
  <c r="BG20" i="245"/>
  <c r="BI16" i="245"/>
  <c r="BE20" i="245"/>
  <c r="BM19" i="245"/>
  <c r="BG19" i="245"/>
  <c r="BM16" i="245"/>
  <c r="BF16" i="245"/>
  <c r="BI19" i="245"/>
  <c r="BK17" i="245"/>
  <c r="BE14" i="245"/>
  <c r="BJ4" i="245"/>
  <c r="BH17" i="245"/>
  <c r="BG14" i="245"/>
  <c r="BH20" i="245"/>
  <c r="BM15" i="245"/>
  <c r="BL14" i="245"/>
  <c r="BM4" i="245"/>
  <c r="BH30" i="245"/>
  <c r="BM10" i="245"/>
  <c r="BH12" i="245"/>
  <c r="BG9" i="245"/>
  <c r="BF11" i="245"/>
  <c r="BD30" i="245"/>
  <c r="BF4" i="245"/>
  <c r="BC8" i="245"/>
  <c r="BK31" i="245"/>
  <c r="BL12" i="245"/>
  <c r="BD8" i="245"/>
  <c r="BE9" i="245"/>
  <c r="BI15" i="245"/>
  <c r="BF13" i="245"/>
  <c r="BF12" i="245"/>
  <c r="BJ11" i="245"/>
  <c r="BK9" i="245"/>
  <c r="BE12" i="245"/>
  <c r="BF17" i="245"/>
  <c r="BJ12" i="245"/>
  <c r="BM8" i="245"/>
  <c r="BG31" i="245"/>
  <c r="BK30" i="245"/>
  <c r="BJ9" i="245"/>
  <c r="BC12" i="245"/>
  <c r="BH27" i="245"/>
  <c r="BG27" i="245"/>
  <c r="BM25" i="245"/>
  <c r="BH23" i="245"/>
  <c r="BK25" i="245"/>
  <c r="BE23" i="245"/>
  <c r="BI23" i="245"/>
  <c r="BD22" i="245"/>
  <c r="BC25" i="245"/>
  <c r="BC22" i="245"/>
  <c r="BF22" i="245"/>
  <c r="BC21" i="245"/>
  <c r="BJ21" i="245"/>
  <c r="BK19" i="245"/>
  <c r="BC20" i="245"/>
  <c r="BM17" i="245"/>
  <c r="BI20" i="245"/>
  <c r="BL22" i="245"/>
  <c r="BJ20" i="245"/>
  <c r="BD17" i="245"/>
  <c r="BE17" i="245"/>
  <c r="BE19" i="245"/>
  <c r="BC15" i="245"/>
  <c r="BD14" i="245"/>
  <c r="BH4" i="245"/>
  <c r="BL17" i="245"/>
  <c r="BJ15" i="245"/>
  <c r="BH16" i="245"/>
  <c r="BG15" i="245"/>
  <c r="BF14" i="245"/>
  <c r="BD9" i="245"/>
  <c r="BE30" i="245"/>
  <c r="BC30" i="245"/>
  <c r="BG12" i="245"/>
  <c r="BK8" i="245"/>
  <c r="BG13" i="245"/>
  <c r="BJ17" i="245"/>
  <c r="BC4" i="245"/>
  <c r="BI11" i="245"/>
  <c r="BF10" i="245"/>
  <c r="BL31" i="245"/>
  <c r="BH9" i="245"/>
  <c r="BE13" i="245"/>
  <c r="BF15" i="245"/>
  <c r="BK11" i="245"/>
  <c r="BK12" i="245"/>
  <c r="BH8" i="245"/>
  <c r="BE10" i="245"/>
  <c r="BJ8" i="245"/>
  <c r="BH14" i="245"/>
  <c r="BE11" i="245"/>
  <c r="BI9" i="245"/>
  <c r="BM11" i="245"/>
  <c r="BH31" i="245"/>
  <c r="BJ31" i="245"/>
  <c r="BK13" i="245"/>
  <c r="BG12" i="241"/>
  <c r="BI13" i="241"/>
  <c r="BC13" i="241"/>
  <c r="BK8" i="241"/>
  <c r="BC12" i="241"/>
  <c r="BL17" i="241"/>
  <c r="BF8" i="241"/>
  <c r="BF12" i="241"/>
  <c r="BD30" i="241"/>
  <c r="BL8" i="241"/>
  <c r="BE4" i="241"/>
  <c r="BD17" i="241"/>
  <c r="BJ31" i="241"/>
  <c r="BI11" i="241"/>
  <c r="BF13" i="241"/>
  <c r="BK9" i="241"/>
  <c r="BL4" i="241"/>
  <c r="BG13" i="241"/>
  <c r="BG9" i="241"/>
  <c r="BM31" i="241"/>
  <c r="BC8" i="241"/>
  <c r="BF11" i="241"/>
  <c r="BF4" i="241"/>
  <c r="BF15" i="241"/>
  <c r="BI14" i="241"/>
  <c r="BK17" i="241"/>
  <c r="BF14" i="241"/>
  <c r="BG17" i="241"/>
  <c r="BK10" i="241"/>
  <c r="BL30" i="241"/>
  <c r="BE13" i="241"/>
  <c r="BI31" i="241"/>
  <c r="BK14" i="241"/>
  <c r="BI15" i="241"/>
  <c r="BH16" i="241"/>
  <c r="BH20" i="241"/>
  <c r="BG21" i="241"/>
  <c r="BG16" i="241"/>
  <c r="BJ19" i="241"/>
  <c r="BE20" i="241"/>
  <c r="BI19" i="241"/>
  <c r="BD21" i="241"/>
  <c r="BF19" i="241"/>
  <c r="BC25" i="241"/>
  <c r="BM21" i="241"/>
  <c r="BF23" i="241"/>
  <c r="BG22" i="241"/>
  <c r="BK25" i="241"/>
  <c r="BK22" i="241"/>
  <c r="BJ25" i="241"/>
  <c r="BD27" i="241"/>
  <c r="BE23" i="241"/>
  <c r="BD25" i="241"/>
  <c r="BG23" i="241"/>
  <c r="BE25" i="241"/>
  <c r="BL27" i="238"/>
  <c r="BG27" i="238"/>
  <c r="BF27" i="238"/>
  <c r="BC25" i="238"/>
  <c r="BE25" i="238"/>
  <c r="BL25" i="238"/>
  <c r="BF23" i="238"/>
  <c r="BM23" i="238"/>
  <c r="BL23" i="238"/>
  <c r="BK27" i="238"/>
  <c r="BD27" i="238"/>
  <c r="BJ27" i="238"/>
  <c r="BK25" i="238"/>
  <c r="BH25" i="238"/>
  <c r="BM25" i="238"/>
  <c r="BH23" i="238"/>
  <c r="BC23" i="238"/>
  <c r="BC27" i="238"/>
  <c r="BM27" i="238"/>
  <c r="BI27" i="238"/>
  <c r="BH27" i="238"/>
  <c r="BE27" i="238"/>
  <c r="BJ25" i="238"/>
  <c r="BE23" i="238"/>
  <c r="BI23" i="238"/>
  <c r="BK21" i="238"/>
  <c r="BM22" i="238"/>
  <c r="BJ22" i="238"/>
  <c r="BD22" i="238"/>
  <c r="BD21" i="238"/>
  <c r="BD25" i="238"/>
  <c r="BK23" i="238"/>
  <c r="BG21" i="238"/>
  <c r="BF22" i="238"/>
  <c r="BL21" i="238"/>
  <c r="BI21" i="238"/>
  <c r="BC22" i="238"/>
  <c r="BI22" i="238"/>
  <c r="BI25" i="238"/>
  <c r="BG25" i="238"/>
  <c r="BG23" i="238"/>
  <c r="BC21" i="238"/>
  <c r="BH21" i="238"/>
  <c r="BK22" i="238"/>
  <c r="BH22" i="238"/>
  <c r="BM21" i="238"/>
  <c r="BF25" i="238"/>
  <c r="BJ23" i="238"/>
  <c r="BE22" i="238"/>
  <c r="BG19" i="238"/>
  <c r="BE19" i="238"/>
  <c r="BD19" i="238"/>
  <c r="BH20" i="238"/>
  <c r="BJ20" i="238"/>
  <c r="BI20" i="238"/>
  <c r="BD23" i="238"/>
  <c r="BJ21" i="238"/>
  <c r="BL22" i="238"/>
  <c r="BC19" i="238"/>
  <c r="BL20" i="238"/>
  <c r="BK20" i="238"/>
  <c r="BH19" i="238"/>
  <c r="BF20" i="238"/>
  <c r="BG22" i="238"/>
  <c r="BF21" i="238"/>
  <c r="BG20" i="238"/>
  <c r="BD20" i="238"/>
  <c r="BC20" i="238"/>
  <c r="BJ19" i="238"/>
  <c r="BF19" i="238"/>
  <c r="BI17" i="238"/>
  <c r="BD16" i="238"/>
  <c r="BE21" i="238"/>
  <c r="BK19" i="238"/>
  <c r="BM19" i="238"/>
  <c r="BL19" i="238"/>
  <c r="BI19" i="238"/>
  <c r="BM20" i="238"/>
  <c r="BE20" i="238"/>
  <c r="BG16" i="238"/>
  <c r="BJ17" i="238"/>
  <c r="BL16" i="238"/>
  <c r="BE17" i="238"/>
  <c r="BH17" i="238"/>
  <c r="BC15" i="238"/>
  <c r="BI15" i="238"/>
  <c r="BG14" i="238"/>
  <c r="BL14" i="238"/>
  <c r="BF15" i="238"/>
  <c r="BE4" i="238"/>
  <c r="BG4" i="238"/>
  <c r="BJ4" i="238"/>
  <c r="O12" i="238"/>
  <c r="P12" i="238"/>
  <c r="BF16" i="238"/>
  <c r="BE16" i="238"/>
  <c r="BL17" i="238"/>
  <c r="BF17" i="238"/>
  <c r="BC17" i="238"/>
  <c r="BH14" i="238"/>
  <c r="BC14" i="238"/>
  <c r="BD15" i="238"/>
  <c r="BG15" i="238"/>
  <c r="BI14" i="238"/>
  <c r="BI16" i="238"/>
  <c r="BJ16" i="238"/>
  <c r="BG17" i="238"/>
  <c r="BM16" i="238"/>
  <c r="BK16" i="238"/>
  <c r="BE15" i="238"/>
  <c r="BJ15" i="238"/>
  <c r="BE14" i="238"/>
  <c r="BK14" i="238"/>
  <c r="BK15" i="238"/>
  <c r="BL15" i="238"/>
  <c r="BH16" i="238"/>
  <c r="BD14" i="238"/>
  <c r="BM15" i="238"/>
  <c r="M11" i="238"/>
  <c r="M10" i="238"/>
  <c r="M37" i="238"/>
  <c r="BL4" i="238"/>
  <c r="BK4" i="238"/>
  <c r="BG13" i="238"/>
  <c r="BM10" i="238"/>
  <c r="BI13" i="238"/>
  <c r="BD17" i="238"/>
  <c r="BM17" i="238"/>
  <c r="BH15" i="238"/>
  <c r="BH4" i="238"/>
  <c r="BF4" i="238"/>
  <c r="BC11" i="238"/>
  <c r="BL11" i="238"/>
  <c r="BF8" i="238"/>
  <c r="BI31" i="238"/>
  <c r="BC10" i="238"/>
  <c r="BD10" i="238"/>
  <c r="BK17" i="238"/>
  <c r="BM14" i="238"/>
  <c r="BM4" i="238"/>
  <c r="BD4" i="238"/>
  <c r="BC13" i="238"/>
  <c r="BF11" i="238"/>
  <c r="BI12" i="238"/>
  <c r="BM30" i="238"/>
  <c r="BJ12" i="238"/>
  <c r="BH31" i="238"/>
  <c r="BG9" i="238"/>
  <c r="BC16" i="238"/>
  <c r="BJ14" i="238"/>
  <c r="BF14" i="238"/>
  <c r="BI4" i="238"/>
  <c r="BC4" i="238"/>
  <c r="BD30" i="238"/>
  <c r="BM13" i="238"/>
  <c r="BK31" i="238"/>
  <c r="BG31" i="238"/>
  <c r="BF12" i="238"/>
  <c r="BI8" i="238"/>
  <c r="BG8" i="238"/>
  <c r="BD8" i="238"/>
  <c r="BE31" i="238"/>
  <c r="BL31" i="238"/>
  <c r="BE30" i="238"/>
  <c r="BK30" i="238"/>
  <c r="BK12" i="238"/>
  <c r="BK8" i="238"/>
  <c r="BH11" i="238"/>
  <c r="BM11" i="238"/>
  <c r="BK10" i="238"/>
  <c r="BJ10" i="238"/>
  <c r="BI10" i="238"/>
  <c r="BH12" i="238"/>
  <c r="BD12" i="238"/>
  <c r="BM12" i="238"/>
  <c r="BK11" i="238"/>
  <c r="BG11" i="238"/>
  <c r="BI9" i="238"/>
  <c r="BJ8" i="238"/>
  <c r="BH30" i="238"/>
  <c r="BH13" i="238"/>
  <c r="BL30" i="238"/>
  <c r="BI11" i="238"/>
  <c r="BJ9" i="238"/>
  <c r="BE12" i="238"/>
  <c r="BJ30" i="238"/>
  <c r="BL12" i="238"/>
  <c r="BJ11" i="238"/>
  <c r="BE9" i="238"/>
  <c r="BI30" i="238"/>
  <c r="BF13" i="238"/>
  <c r="BH8" i="238"/>
  <c r="BC31" i="238"/>
  <c r="BG30" i="238"/>
  <c r="BM9" i="238"/>
  <c r="BL9" i="238"/>
  <c r="BF9" i="238"/>
  <c r="BD9" i="238"/>
  <c r="BF31" i="238"/>
  <c r="BM31" i="238"/>
  <c r="BG10" i="238"/>
  <c r="BJ13" i="238"/>
  <c r="BH10" i="238"/>
  <c r="BC8" i="238"/>
  <c r="BE11" i="238"/>
  <c r="BL10" i="238"/>
  <c r="BH9" i="238"/>
  <c r="BE10" i="238"/>
  <c r="BD13" i="238"/>
  <c r="BD11" i="238"/>
  <c r="BF10" i="238"/>
  <c r="BE13" i="238"/>
  <c r="BE8" i="238"/>
  <c r="BL13" i="238"/>
  <c r="BK13" i="238"/>
  <c r="BG12" i="238"/>
  <c r="BJ31" i="238"/>
  <c r="BC9" i="238"/>
  <c r="BD31" i="238"/>
  <c r="BK9" i="238"/>
  <c r="BC12" i="238"/>
  <c r="BL8" i="238"/>
  <c r="BF30" i="238"/>
  <c r="BM8" i="238"/>
  <c r="BC30" i="238"/>
  <c r="BL9" i="246"/>
  <c r="BJ7" i="255"/>
  <c r="BE7" i="255"/>
  <c r="BJ7" i="252"/>
  <c r="BL7" i="245"/>
  <c r="BF7" i="255"/>
  <c r="BM7" i="253"/>
  <c r="BD7" i="237"/>
  <c r="BE27" i="249"/>
  <c r="BM9" i="249"/>
  <c r="BC10" i="249"/>
  <c r="BH23" i="249"/>
  <c r="BJ17" i="249"/>
  <c r="BH13" i="249"/>
  <c r="BI11" i="249"/>
  <c r="BC14" i="249"/>
  <c r="BL16" i="249"/>
  <c r="BF19" i="249"/>
  <c r="BI31" i="249"/>
  <c r="BI13" i="249"/>
  <c r="BM14" i="249"/>
  <c r="BL11" i="249"/>
  <c r="BI21" i="249"/>
  <c r="BK20" i="249"/>
  <c r="BH22" i="249"/>
  <c r="BE30" i="249"/>
  <c r="BD10" i="249"/>
  <c r="BH19" i="249"/>
  <c r="BL10" i="249"/>
  <c r="BI22" i="249"/>
  <c r="BD14" i="249"/>
  <c r="BK25" i="249"/>
  <c r="BL31" i="249"/>
  <c r="BE13" i="249"/>
  <c r="BK17" i="249"/>
  <c r="BL19" i="249"/>
  <c r="BL25" i="249"/>
  <c r="BD4" i="249"/>
  <c r="BM4" i="249"/>
  <c r="BE12" i="249"/>
  <c r="BF30" i="249"/>
  <c r="BD16" i="249"/>
  <c r="BE22" i="249"/>
  <c r="BF14" i="249"/>
  <c r="BM27" i="249"/>
  <c r="BE8" i="249"/>
  <c r="BD21" i="249"/>
  <c r="BJ4" i="249"/>
  <c r="BC27" i="249"/>
  <c r="BL15" i="249"/>
  <c r="BD27" i="249"/>
  <c r="BH8" i="249"/>
  <c r="BF9" i="249"/>
  <c r="BH14" i="249"/>
  <c r="BF23" i="249"/>
  <c r="BH30" i="249"/>
  <c r="BE20" i="249"/>
  <c r="BK15" i="249"/>
  <c r="BJ10" i="249"/>
  <c r="BM8" i="249"/>
  <c r="BF16" i="249"/>
  <c r="BH25" i="249"/>
  <c r="BL30" i="249"/>
  <c r="BJ30" i="249"/>
  <c r="BC22" i="249"/>
  <c r="BG4" i="249"/>
  <c r="BM12" i="249"/>
  <c r="BM17" i="249"/>
  <c r="BF31" i="249"/>
  <c r="BI15" i="249"/>
  <c r="BE31" i="249"/>
  <c r="BL17" i="249"/>
  <c r="BG22" i="249"/>
  <c r="BK12" i="249"/>
  <c r="BD23" i="249"/>
  <c r="BC23" i="249"/>
  <c r="BL9" i="249"/>
  <c r="BI8" i="249"/>
  <c r="BJ21" i="249"/>
  <c r="BJ25" i="249"/>
  <c r="O31" i="249"/>
  <c r="P31" i="249"/>
  <c r="BG27" i="249"/>
  <c r="BH20" i="249"/>
  <c r="BF15" i="249"/>
  <c r="BF11" i="249"/>
  <c r="BI30" i="249"/>
  <c r="BG23" i="249"/>
  <c r="BG21" i="249"/>
  <c r="BC21" i="249"/>
  <c r="BC17" i="249"/>
  <c r="BC20" i="249"/>
  <c r="BM15" i="249"/>
  <c r="BD15" i="249"/>
  <c r="BK13" i="249"/>
  <c r="BE4" i="249"/>
  <c r="BH9" i="249"/>
  <c r="BF4" i="249"/>
  <c r="BJ13" i="249"/>
  <c r="BJ9" i="249"/>
  <c r="BD9" i="249"/>
  <c r="BD20" i="249"/>
  <c r="BI16" i="249"/>
  <c r="BI9" i="249"/>
  <c r="BL8" i="249"/>
  <c r="BK21" i="249"/>
  <c r="BD17" i="249"/>
  <c r="BH31" i="249"/>
  <c r="BC11" i="249"/>
  <c r="BH27" i="249"/>
  <c r="BD22" i="249"/>
  <c r="BE17" i="249"/>
  <c r="BE10" i="249"/>
  <c r="BK27" i="249"/>
  <c r="BL23" i="249"/>
  <c r="BL21" i="249"/>
  <c r="BJ20" i="249"/>
  <c r="BM20" i="249"/>
  <c r="BG15" i="249"/>
  <c r="BJ11" i="249"/>
  <c r="BD31" i="249"/>
  <c r="BF13" i="249"/>
  <c r="BK31" i="249"/>
  <c r="BM11" i="249"/>
  <c r="BI19" i="249"/>
  <c r="BG9" i="249"/>
  <c r="BM31" i="249"/>
  <c r="BE21" i="249"/>
  <c r="BI17" i="249"/>
  <c r="BK4" i="249"/>
  <c r="BD25" i="249"/>
  <c r="BK23" i="249"/>
  <c r="BE23" i="249"/>
  <c r="BC16" i="249"/>
  <c r="BG19" i="249"/>
  <c r="BI20" i="249"/>
  <c r="BK14" i="249"/>
  <c r="BK8" i="249"/>
  <c r="BH16" i="249"/>
  <c r="BI10" i="249"/>
  <c r="BI14" i="249"/>
  <c r="BG10" i="249"/>
  <c r="BD30" i="249"/>
  <c r="BJ12" i="249"/>
  <c r="BG25" i="249"/>
  <c r="BL20" i="249"/>
  <c r="BI4" i="249"/>
  <c r="BH4" i="249"/>
  <c r="BI12" i="249"/>
  <c r="BD19" i="249"/>
  <c r="BJ14" i="249"/>
  <c r="BC30" i="249"/>
  <c r="BG12" i="249"/>
  <c r="BL27" i="249"/>
  <c r="BI23" i="249"/>
  <c r="BM16" i="249"/>
  <c r="BH12" i="249"/>
  <c r="BF22" i="249"/>
  <c r="BC15" i="249"/>
  <c r="BG8" i="249"/>
  <c r="BM25" i="249"/>
  <c r="BC25" i="249"/>
  <c r="BM19" i="249"/>
  <c r="BK22" i="249"/>
  <c r="BH15" i="249"/>
  <c r="BG14" i="249"/>
  <c r="BH10" i="249"/>
  <c r="BH11" i="249"/>
  <c r="BJ31" i="249"/>
  <c r="BD13" i="249"/>
  <c r="BF27" i="249"/>
  <c r="BJ19" i="249"/>
  <c r="BD8" i="249"/>
  <c r="BD7" i="249"/>
  <c r="BE9" i="249"/>
  <c r="BJ16" i="249"/>
  <c r="BG13" i="249"/>
  <c r="BG31" i="249"/>
  <c r="BJ27" i="249"/>
  <c r="BL22" i="249"/>
  <c r="BM21" i="249"/>
  <c r="BG17" i="249"/>
  <c r="BF20" i="249"/>
  <c r="BL14" i="249"/>
  <c r="BG16" i="249"/>
  <c r="BL13" i="249"/>
  <c r="BC4" i="249"/>
  <c r="BG11" i="249"/>
  <c r="BG30" i="249"/>
  <c r="BC8" i="249"/>
  <c r="BC12" i="249"/>
  <c r="BK9" i="249"/>
  <c r="BJ23" i="249"/>
  <c r="BE16" i="249"/>
  <c r="BK30" i="249"/>
  <c r="BL12" i="249"/>
  <c r="BE25" i="249"/>
  <c r="BF21" i="249"/>
  <c r="BJ15" i="249"/>
  <c r="BK10" i="249"/>
  <c r="BC9" i="249"/>
  <c r="BM23" i="249"/>
  <c r="BC19" i="249"/>
  <c r="BJ8" i="249"/>
  <c r="BM10" i="249"/>
  <c r="BF10" i="249"/>
  <c r="BC13" i="249"/>
  <c r="BL4" i="249"/>
  <c r="BI27" i="249"/>
  <c r="BD12" i="249"/>
  <c r="BJ22" i="249"/>
  <c r="BF12" i="249"/>
  <c r="BF17" i="249"/>
  <c r="BM13" i="249"/>
  <c r="BE11" i="249"/>
  <c r="BF8" i="249"/>
  <c r="BE14" i="249"/>
  <c r="BK19" i="249"/>
  <c r="BG20" i="249"/>
  <c r="BI25" i="249"/>
  <c r="BC31" i="249"/>
  <c r="BM22" i="249"/>
  <c r="BE15" i="249"/>
  <c r="BM30" i="249"/>
  <c r="BH17" i="249"/>
  <c r="BD11" i="249"/>
  <c r="BH21" i="249"/>
  <c r="BF25" i="249"/>
  <c r="BK11" i="249"/>
  <c r="BK16" i="249"/>
  <c r="M10" i="249"/>
  <c r="M37" i="249"/>
  <c r="BD13" i="244"/>
  <c r="BJ14" i="244"/>
  <c r="BI15" i="244"/>
  <c r="BJ27" i="244"/>
  <c r="BF25" i="244"/>
  <c r="BM30" i="246"/>
  <c r="BH30" i="244"/>
  <c r="BH27" i="244"/>
  <c r="BE16" i="244"/>
  <c r="BG14" i="244"/>
  <c r="BF13" i="244"/>
  <c r="BH10" i="246"/>
  <c r="BK25" i="244"/>
  <c r="BK30" i="246"/>
  <c r="BG16" i="244"/>
  <c r="BI11" i="244"/>
  <c r="BG13" i="244"/>
  <c r="BE4" i="244"/>
  <c r="BJ16" i="244"/>
  <c r="BI23" i="246"/>
  <c r="BM20" i="246"/>
  <c r="BE21" i="246"/>
  <c r="BL27" i="244"/>
  <c r="BC16" i="244"/>
  <c r="BM11" i="244"/>
  <c r="BK31" i="244"/>
  <c r="BH15" i="244"/>
  <c r="BK10" i="244"/>
  <c r="BF31" i="244"/>
  <c r="BM16" i="246"/>
  <c r="BC20" i="246"/>
  <c r="BL23" i="246"/>
  <c r="BK16" i="246"/>
  <c r="BL4" i="244"/>
  <c r="BL11" i="244"/>
  <c r="BG4" i="244"/>
  <c r="BE9" i="244"/>
  <c r="BL19" i="244"/>
  <c r="BE20" i="244"/>
  <c r="BD17" i="244"/>
  <c r="BL31" i="246"/>
  <c r="BM13" i="246"/>
  <c r="O31" i="246"/>
  <c r="P31" i="246"/>
  <c r="BC30" i="246"/>
  <c r="BK20" i="246"/>
  <c r="BF8" i="246"/>
  <c r="BI31" i="246"/>
  <c r="BE14" i="246"/>
  <c r="BG25" i="246"/>
  <c r="BH11" i="246"/>
  <c r="BL16" i="246"/>
  <c r="BK12" i="246"/>
  <c r="BG10" i="246"/>
  <c r="BM8" i="246"/>
  <c r="BF11" i="246"/>
  <c r="BG16" i="246"/>
  <c r="BC11" i="246"/>
  <c r="BJ21" i="246"/>
  <c r="BD19" i="246"/>
  <c r="BG20" i="246"/>
  <c r="BE22" i="246"/>
  <c r="BL27" i="246"/>
  <c r="BL15" i="246"/>
  <c r="BK27" i="246"/>
  <c r="BJ31" i="246"/>
  <c r="BI9" i="246"/>
  <c r="BC14" i="246"/>
  <c r="BF30" i="246"/>
  <c r="BG31" i="246"/>
  <c r="BH4" i="246"/>
  <c r="BH14" i="246"/>
  <c r="BK14" i="246"/>
  <c r="BC17" i="246"/>
  <c r="BE20" i="246"/>
  <c r="BC25" i="246"/>
  <c r="BM23" i="246"/>
  <c r="BM27" i="246"/>
  <c r="BI11" i="246"/>
  <c r="BL4" i="246"/>
  <c r="BL30" i="246"/>
  <c r="BJ9" i="246"/>
  <c r="BK31" i="246"/>
  <c r="BC10" i="246"/>
  <c r="BJ15" i="246"/>
  <c r="BD16" i="246"/>
  <c r="BM15" i="246"/>
  <c r="BH20" i="246"/>
  <c r="BC16" i="246"/>
  <c r="BM21" i="246"/>
  <c r="BK22" i="246"/>
  <c r="BH25" i="246"/>
  <c r="BH31" i="246"/>
  <c r="BM10" i="246"/>
  <c r="BJ10" i="246"/>
  <c r="BL25" i="246"/>
  <c r="BJ30" i="246"/>
  <c r="BE11" i="246"/>
  <c r="BG17" i="246"/>
  <c r="BE30" i="246"/>
  <c r="BH30" i="246"/>
  <c r="BJ22" i="246"/>
  <c r="BD31" i="246"/>
  <c r="BH9" i="246"/>
  <c r="BJ17" i="246"/>
  <c r="BG4" i="246"/>
  <c r="BF15" i="246"/>
  <c r="BD4" i="246"/>
  <c r="BD17" i="246"/>
  <c r="BI19" i="246"/>
  <c r="BI25" i="246"/>
  <c r="BG22" i="246"/>
  <c r="BJ25" i="246"/>
  <c r="BC27" i="246"/>
  <c r="BM9" i="246"/>
  <c r="BI12" i="246"/>
  <c r="BC4" i="246"/>
  <c r="BC13" i="246"/>
  <c r="BD9" i="246"/>
  <c r="BG12" i="246"/>
  <c r="BG13" i="246"/>
  <c r="BL14" i="246"/>
  <c r="BH17" i="246"/>
  <c r="BE15" i="246"/>
  <c r="BM19" i="246"/>
  <c r="BE16" i="246"/>
  <c r="BL21" i="246"/>
  <c r="BH21" i="246"/>
  <c r="BD25" i="246"/>
  <c r="BM11" i="246"/>
  <c r="BG8" i="246"/>
  <c r="BK11" i="246"/>
  <c r="BE12" i="246"/>
  <c r="BI4" i="246"/>
  <c r="BC9" i="246"/>
  <c r="BF16" i="246"/>
  <c r="BI10" i="246"/>
  <c r="BD20" i="246"/>
  <c r="BH22" i="246"/>
  <c r="BH19" i="246"/>
  <c r="BF25" i="246"/>
  <c r="BF23" i="246"/>
  <c r="BL8" i="246"/>
  <c r="BG14" i="246"/>
  <c r="BE25" i="246"/>
  <c r="BI14" i="246"/>
  <c r="BD27" i="246"/>
  <c r="BC23" i="246"/>
  <c r="BK10" i="246"/>
  <c r="BL19" i="246"/>
  <c r="BM14" i="246"/>
  <c r="BH15" i="246"/>
  <c r="BM25" i="246"/>
  <c r="BD10" i="246"/>
  <c r="BC12" i="246"/>
  <c r="BH12" i="246"/>
  <c r="BF17" i="246"/>
  <c r="BE17" i="246"/>
  <c r="BG15" i="246"/>
  <c r="BJ20" i="246"/>
  <c r="BJ16" i="246"/>
  <c r="BI21" i="246"/>
  <c r="BF21" i="246"/>
  <c r="BK23" i="246"/>
  <c r="BL12" i="246"/>
  <c r="BG11" i="246"/>
  <c r="BF10" i="246"/>
  <c r="BH8" i="246"/>
  <c r="BJ13" i="246"/>
  <c r="BD12" i="246"/>
  <c r="BK4" i="246"/>
  <c r="BG9" i="246"/>
  <c r="BC15" i="246"/>
  <c r="BD11" i="246"/>
  <c r="BL20" i="246"/>
  <c r="BG19" i="246"/>
  <c r="BF20" i="246"/>
  <c r="BJ23" i="246"/>
  <c r="BG23" i="246"/>
  <c r="BJ27" i="246"/>
  <c r="BJ8" i="246"/>
  <c r="BC31" i="246"/>
  <c r="BJ4" i="246"/>
  <c r="BI13" i="246"/>
  <c r="BJ12" i="246"/>
  <c r="BF13" i="246"/>
  <c r="BF14" i="246"/>
  <c r="BM31" i="246"/>
  <c r="BE23" i="246"/>
  <c r="BF19" i="246"/>
  <c r="BI22" i="246"/>
  <c r="BC22" i="246"/>
  <c r="BG27" i="246"/>
  <c r="BC31" i="244"/>
  <c r="BD21" i="244"/>
  <c r="BD8" i="244"/>
  <c r="BC11" i="244"/>
  <c r="BJ31" i="244"/>
  <c r="BD30" i="244"/>
  <c r="BH31" i="244"/>
  <c r="BE31" i="244"/>
  <c r="BG10" i="244"/>
  <c r="BG8" i="244"/>
  <c r="BK14" i="244"/>
  <c r="BL21" i="244"/>
  <c r="BG23" i="244"/>
  <c r="BJ12" i="244"/>
  <c r="BH9" i="244"/>
  <c r="BL17" i="244"/>
  <c r="BK27" i="244"/>
  <c r="BL9" i="244"/>
  <c r="BI14" i="244"/>
  <c r="BF21" i="244"/>
  <c r="BF23" i="244"/>
  <c r="BM9" i="244"/>
  <c r="BF4" i="244"/>
  <c r="BM19" i="244"/>
  <c r="BH8" i="244"/>
  <c r="BM8" i="244"/>
  <c r="BI22" i="244"/>
  <c r="BM27" i="244"/>
  <c r="BL25" i="244"/>
  <c r="BK11" i="244"/>
  <c r="BE17" i="244"/>
  <c r="BD22" i="244"/>
  <c r="BD15" i="244"/>
  <c r="BH13" i="244"/>
  <c r="BL31" i="244"/>
  <c r="BL16" i="244"/>
  <c r="BI23" i="244"/>
  <c r="BL22" i="244"/>
  <c r="BK15" i="244"/>
  <c r="BC15" i="244"/>
  <c r="BH4" i="244"/>
  <c r="BH17" i="244"/>
  <c r="BM17" i="244"/>
  <c r="BI17" i="244"/>
  <c r="BC14" i="244"/>
  <c r="BL13" i="244"/>
  <c r="BK4" i="244"/>
  <c r="BG20" i="244"/>
  <c r="BH21" i="244"/>
  <c r="BI9" i="244"/>
  <c r="BE15" i="244"/>
  <c r="BF20" i="244"/>
  <c r="M10" i="244"/>
  <c r="M37" i="244"/>
  <c r="BC10" i="244"/>
  <c r="BG22" i="244"/>
  <c r="BH23" i="244"/>
  <c r="BC27" i="244"/>
  <c r="BH12" i="244"/>
  <c r="BF14" i="244"/>
  <c r="BH19" i="244"/>
  <c r="BH10" i="244"/>
  <c r="BM4" i="244"/>
  <c r="BM22" i="244"/>
  <c r="BH20" i="244"/>
  <c r="BE13" i="244"/>
  <c r="BF9" i="244"/>
  <c r="BC19" i="244"/>
  <c r="BK23" i="244"/>
  <c r="BM30" i="244"/>
  <c r="BI4" i="244"/>
  <c r="BF16" i="244"/>
  <c r="BF8" i="244"/>
  <c r="BD27" i="244"/>
  <c r="BD9" i="244"/>
  <c r="BI20" i="244"/>
  <c r="BC22" i="244"/>
  <c r="BJ25" i="244"/>
  <c r="BK17" i="244"/>
  <c r="BH25" i="244"/>
  <c r="BE22" i="244"/>
  <c r="BF10" i="244"/>
  <c r="BD20" i="244"/>
  <c r="BL23" i="244"/>
  <c r="BD25" i="244"/>
  <c r="BE30" i="244"/>
  <c r="BD4" i="244"/>
  <c r="BG17" i="244"/>
  <c r="BD10" i="244"/>
  <c r="BL14" i="244"/>
  <c r="BG21" i="244"/>
  <c r="BG27" i="244"/>
  <c r="BM31" i="244"/>
  <c r="BC8" i="244"/>
  <c r="BC7" i="244"/>
  <c r="BJ19" i="244"/>
  <c r="BE23" i="244"/>
  <c r="BG11" i="244"/>
  <c r="BD14" i="244"/>
  <c r="BJ17" i="244"/>
  <c r="BJ20" i="244"/>
  <c r="BK8" i="244"/>
  <c r="BK13" i="244"/>
  <c r="BE19" i="244"/>
  <c r="BG25" i="244"/>
  <c r="BM15" i="244"/>
  <c r="BL30" i="244"/>
  <c r="BJ15" i="244"/>
  <c r="BI13" i="244"/>
  <c r="BK20" i="244"/>
  <c r="BE8" i="244"/>
  <c r="BE7" i="244"/>
  <c r="BG30" i="244"/>
  <c r="BD19" i="244"/>
  <c r="BD12" i="244"/>
  <c r="BI8" i="244"/>
  <c r="BC17" i="244"/>
  <c r="BJ30" i="244"/>
  <c r="BM21" i="244"/>
  <c r="BI10" i="244"/>
  <c r="BI31" i="244"/>
  <c r="BE14" i="244"/>
  <c r="BE12" i="244"/>
  <c r="BM23" i="244"/>
  <c r="BF15" i="244"/>
  <c r="BM12" i="244"/>
  <c r="BI16" i="244"/>
  <c r="BD11" i="244"/>
  <c r="BF27" i="244"/>
  <c r="BJ23" i="244"/>
  <c r="BF19" i="244"/>
  <c r="BG12" i="244"/>
  <c r="BH11" i="244"/>
  <c r="BK12" i="244"/>
  <c r="BK9" i="244"/>
  <c r="BE27" i="244"/>
  <c r="BI30" i="244"/>
  <c r="O31" i="244"/>
  <c r="P31" i="244"/>
  <c r="BL20" i="244"/>
  <c r="BD23" i="246"/>
  <c r="BJ14" i="246"/>
  <c r="BG30" i="246"/>
  <c r="BK13" i="246"/>
  <c r="BJ19" i="246"/>
  <c r="BJ11" i="246"/>
  <c r="BL13" i="246"/>
  <c r="BI16" i="246"/>
  <c r="BD15" i="246"/>
  <c r="BH23" i="246"/>
  <c r="BE31" i="246"/>
  <c r="BE8" i="246"/>
  <c r="BG9" i="244"/>
  <c r="BH14" i="244"/>
  <c r="BE10" i="244"/>
  <c r="BK16" i="244"/>
  <c r="BC4" i="244"/>
  <c r="BL12" i="244"/>
  <c r="BC21" i="244"/>
  <c r="BD16" i="244"/>
  <c r="BG31" i="244"/>
  <c r="BD23" i="244"/>
  <c r="BD31" i="244"/>
  <c r="BK21" i="244"/>
  <c r="BL15" i="244"/>
  <c r="BC13" i="244"/>
  <c r="BG19" i="244"/>
  <c r="BL8" i="244"/>
  <c r="BJ8" i="244"/>
  <c r="BM14" i="244"/>
  <c r="BC30" i="244"/>
  <c r="BK19" i="244"/>
  <c r="BJ4" i="244"/>
  <c r="BM13" i="244"/>
  <c r="BI25" i="244"/>
  <c r="BM25" i="244"/>
  <c r="BF17" i="244"/>
  <c r="BC23" i="244"/>
  <c r="BI27" i="244"/>
  <c r="BC25" i="244"/>
  <c r="BH22" i="244"/>
  <c r="BF22" i="246"/>
  <c r="BK15" i="246"/>
  <c r="BL17" i="246"/>
  <c r="BF27" i="246"/>
  <c r="BG21" i="246"/>
  <c r="BF9" i="246"/>
  <c r="BC8" i="246"/>
  <c r="BE27" i="246"/>
  <c r="BE19" i="246"/>
  <c r="BL10" i="246"/>
  <c r="BD14" i="246"/>
  <c r="BE10" i="246"/>
  <c r="BF11" i="244"/>
  <c r="BI21" i="244"/>
  <c r="BF30" i="244"/>
  <c r="BJ13" i="244"/>
  <c r="BK22" i="244"/>
  <c r="BE11" i="244"/>
  <c r="BJ9" i="244"/>
  <c r="BM16" i="244"/>
  <c r="BC12" i="244"/>
  <c r="BJ11" i="244"/>
  <c r="BJ10" i="244"/>
  <c r="BI19" i="244"/>
  <c r="BF12" i="244"/>
  <c r="BG15" i="244"/>
  <c r="BM10" i="244"/>
  <c r="BJ22" i="244"/>
  <c r="BI12" i="244"/>
  <c r="BK30" i="244"/>
  <c r="BE21" i="244"/>
  <c r="BF22" i="244"/>
  <c r="BE25" i="244"/>
  <c r="BM20" i="244"/>
  <c r="BJ21" i="244"/>
  <c r="BH16" i="244"/>
  <c r="BC20" i="244"/>
  <c r="BL10" i="244"/>
  <c r="BD21" i="246"/>
  <c r="BM4" i="246"/>
  <c r="BE9" i="246"/>
  <c r="BM22" i="246"/>
  <c r="BD30" i="246"/>
  <c r="BL11" i="246"/>
  <c r="BI27" i="246"/>
  <c r="BC21" i="246"/>
  <c r="BH16" i="246"/>
  <c r="BD13" i="246"/>
  <c r="BE13" i="246"/>
  <c r="BK9" i="246"/>
  <c r="BI17" i="246"/>
  <c r="BK7" i="254"/>
  <c r="BH7" i="254"/>
  <c r="BK17" i="246"/>
  <c r="BK8" i="246"/>
  <c r="BK21" i="246"/>
  <c r="BD8" i="246"/>
  <c r="BM12" i="246"/>
  <c r="BF31" i="246"/>
  <c r="BH13" i="246"/>
  <c r="BH27" i="246"/>
  <c r="BM17" i="246"/>
  <c r="BI15" i="246"/>
  <c r="BI30" i="246"/>
  <c r="BD22" i="246"/>
  <c r="BF4" i="246"/>
  <c r="BI8" i="246"/>
  <c r="BK25" i="246"/>
  <c r="BF12" i="246"/>
  <c r="BI20" i="246"/>
  <c r="BE4" i="246"/>
  <c r="BL22" i="246"/>
  <c r="BC19" i="246"/>
  <c r="BK19" i="246"/>
  <c r="BL7" i="254"/>
  <c r="M10" i="246"/>
  <c r="M37" i="246"/>
  <c r="BG7" i="254"/>
  <c r="BI7" i="254"/>
  <c r="BM7" i="254"/>
  <c r="BC7" i="254"/>
  <c r="BF7" i="254"/>
  <c r="BJ7" i="254"/>
  <c r="BE7" i="254"/>
  <c r="BE7" i="238"/>
  <c r="BH30" i="242"/>
  <c r="BG8" i="242"/>
  <c r="BE19" i="242"/>
  <c r="BK17" i="242"/>
  <c r="BM22" i="242"/>
  <c r="BG16" i="242"/>
  <c r="BH11" i="242"/>
  <c r="BD9" i="242"/>
  <c r="BM9" i="242"/>
  <c r="BG13" i="242"/>
  <c r="BI14" i="242"/>
  <c r="BF4" i="242"/>
  <c r="BL4" i="242"/>
  <c r="BI19" i="242"/>
  <c r="BH13" i="242"/>
  <c r="BH9" i="242"/>
  <c r="BI15" i="242"/>
  <c r="BC25" i="242"/>
  <c r="BM12" i="242"/>
  <c r="BC14" i="242"/>
  <c r="BI20" i="242"/>
  <c r="BL9" i="242"/>
  <c r="BL12" i="242"/>
  <c r="BH21" i="242"/>
  <c r="BH27" i="242"/>
  <c r="BE12" i="242"/>
  <c r="BE20" i="242"/>
  <c r="BL25" i="242"/>
  <c r="BI30" i="242"/>
  <c r="BI17" i="242"/>
  <c r="BJ21" i="242"/>
  <c r="BM25" i="242"/>
  <c r="BH8" i="242"/>
  <c r="BD17" i="242"/>
  <c r="BK23" i="242"/>
  <c r="BC11" i="242"/>
  <c r="BC16" i="242"/>
  <c r="BD21" i="242"/>
  <c r="BG27" i="242"/>
  <c r="BG9" i="242"/>
  <c r="BF17" i="242"/>
  <c r="BL27" i="242"/>
  <c r="BJ12" i="242"/>
  <c r="BL11" i="242"/>
  <c r="BK21" i="242"/>
  <c r="BD10" i="242"/>
  <c r="BL13" i="242"/>
  <c r="BD16" i="242"/>
  <c r="BI25" i="242"/>
  <c r="BG12" i="242"/>
  <c r="BF15" i="242"/>
  <c r="BI23" i="242"/>
  <c r="BD11" i="242"/>
  <c r="BI4" i="242"/>
  <c r="BC19" i="242"/>
  <c r="BJ10" i="242"/>
  <c r="BC9" i="242"/>
  <c r="BE30" i="242"/>
  <c r="BE8" i="242"/>
  <c r="BE11" i="242"/>
  <c r="BI12" i="242"/>
  <c r="BJ31" i="242"/>
  <c r="BI16" i="242"/>
  <c r="BM4" i="242"/>
  <c r="BE17" i="242"/>
  <c r="BK16" i="242"/>
  <c r="BH19" i="242"/>
  <c r="BF20" i="242"/>
  <c r="BC23" i="242"/>
  <c r="BG25" i="242"/>
  <c r="BK13" i="242"/>
  <c r="BM31" i="242"/>
  <c r="BC30" i="242"/>
  <c r="BM8" i="242"/>
  <c r="BC4" i="242"/>
  <c r="BD15" i="242"/>
  <c r="BL14" i="242"/>
  <c r="BC20" i="242"/>
  <c r="BF19" i="242"/>
  <c r="BG21" i="242"/>
  <c r="BG19" i="242"/>
  <c r="BD23" i="242"/>
  <c r="BD27" i="242"/>
  <c r="BG30" i="242"/>
  <c r="BL10" i="242"/>
  <c r="BM10" i="242"/>
  <c r="BF12" i="242"/>
  <c r="BG11" i="242"/>
  <c r="BM13" i="242"/>
  <c r="BC15" i="242"/>
  <c r="BG4" i="242"/>
  <c r="BM14" i="242"/>
  <c r="BE16" i="242"/>
  <c r="BE22" i="242"/>
  <c r="BJ17" i="242"/>
  <c r="BE23" i="242"/>
  <c r="BK27" i="242"/>
  <c r="BC12" i="242"/>
  <c r="BK12" i="242"/>
  <c r="BI31" i="242"/>
  <c r="BL30" i="242"/>
  <c r="BG15" i="242"/>
  <c r="BH14" i="242"/>
  <c r="BF16" i="242"/>
  <c r="BK19" i="242"/>
  <c r="BK20" i="242"/>
  <c r="BD22" i="242"/>
  <c r="BM21" i="242"/>
  <c r="BJ25" i="242"/>
  <c r="BC27" i="242"/>
  <c r="BD8" i="242"/>
  <c r="BD12" i="242"/>
  <c r="BM11" i="242"/>
  <c r="BH10" i="242"/>
  <c r="BE9" i="242"/>
  <c r="BI10" i="242"/>
  <c r="BD30" i="242"/>
  <c r="BC13" i="242"/>
  <c r="M10" i="242"/>
  <c r="M37" i="242"/>
  <c r="BD14" i="242"/>
  <c r="BG20" i="242"/>
  <c r="BJ20" i="242"/>
  <c r="BC21" i="242"/>
  <c r="BL19" i="242"/>
  <c r="BG23" i="242"/>
  <c r="BM27" i="242"/>
  <c r="BF30" i="242"/>
  <c r="BF11" i="242"/>
  <c r="BG31" i="242"/>
  <c r="BK11" i="242"/>
  <c r="BH15" i="242"/>
  <c r="BJ15" i="242"/>
  <c r="BK4" i="242"/>
  <c r="BH22" i="242"/>
  <c r="BC22" i="242"/>
  <c r="BI22" i="242"/>
  <c r="BG22" i="242"/>
  <c r="BE27" i="242"/>
  <c r="BH31" i="242"/>
  <c r="BK30" i="242"/>
  <c r="BL31" i="242"/>
  <c r="BD31" i="242"/>
  <c r="BJ30" i="242"/>
  <c r="BJ11" i="242"/>
  <c r="BF31" i="242"/>
  <c r="BD4" i="242"/>
  <c r="BK14" i="242"/>
  <c r="BJ19" i="242"/>
  <c r="BJ16" i="242"/>
  <c r="BD19" i="242"/>
  <c r="BM19" i="242"/>
  <c r="BF23" i="242"/>
  <c r="BF27" i="242"/>
  <c r="BC8" i="242"/>
  <c r="BJ13" i="242"/>
  <c r="BK31" i="242"/>
  <c r="BL8" i="242"/>
  <c r="BE15" i="242"/>
  <c r="BM16" i="242"/>
  <c r="BE14" i="242"/>
  <c r="BF21" i="242"/>
  <c r="BF22" i="242"/>
  <c r="BC17" i="242"/>
  <c r="BH23" i="242"/>
  <c r="BD25" i="242"/>
  <c r="BI27" i="242"/>
  <c r="BI11" i="242"/>
  <c r="BF9" i="242"/>
  <c r="BF10" i="242"/>
  <c r="BH12" i="242"/>
  <c r="BD13" i="242"/>
  <c r="BC31" i="242"/>
  <c r="BK8" i="242"/>
  <c r="BE4" i="242"/>
  <c r="BL15" i="242"/>
  <c r="BL17" i="242"/>
  <c r="BJ22" i="242"/>
  <c r="BL20" i="242"/>
  <c r="BE21" i="242"/>
  <c r="BL22" i="242"/>
  <c r="BE25" i="242"/>
  <c r="BE13" i="242"/>
  <c r="BF8" i="242"/>
  <c r="BG10" i="242"/>
  <c r="BI13" i="242"/>
  <c r="BF13" i="242"/>
  <c r="BJ4" i="242"/>
  <c r="BH16" i="242"/>
  <c r="BF14" i="242"/>
  <c r="BL23" i="242"/>
  <c r="BL21" i="242"/>
  <c r="BM17" i="242"/>
  <c r="BM23" i="242"/>
  <c r="BK25" i="242"/>
  <c r="BE10" i="242"/>
  <c r="BK9" i="242"/>
  <c r="BI8" i="242"/>
  <c r="BE31" i="242"/>
  <c r="BJ8" i="242"/>
  <c r="BK10" i="242"/>
  <c r="BG14" i="242"/>
  <c r="BK15" i="242"/>
  <c r="BG17" i="242"/>
  <c r="BD20" i="242"/>
  <c r="BH20" i="242"/>
  <c r="BK22" i="242"/>
  <c r="BI21" i="242"/>
  <c r="BJ23" i="242"/>
  <c r="BJ27" i="242"/>
  <c r="BI9" i="242"/>
  <c r="BM30" i="242"/>
  <c r="BC10" i="242"/>
  <c r="BJ9" i="242"/>
  <c r="BM15" i="242"/>
  <c r="BH4" i="242"/>
  <c r="BJ14" i="242"/>
  <c r="BL16" i="242"/>
  <c r="BM20" i="242"/>
  <c r="BH17" i="242"/>
  <c r="BH25" i="242"/>
  <c r="BF25" i="242"/>
  <c r="BD7" i="247"/>
  <c r="T14" i="253"/>
  <c r="F38" i="253"/>
  <c r="F39" i="253"/>
  <c r="F38" i="255"/>
  <c r="T14" i="255"/>
  <c r="BI22" i="159"/>
  <c r="BI20" i="159"/>
  <c r="BC17" i="159"/>
  <c r="BL17" i="159"/>
  <c r="BK22" i="159"/>
  <c r="BF4" i="159"/>
  <c r="BK17" i="159"/>
  <c r="BJ22" i="159"/>
  <c r="BI17" i="159"/>
  <c r="BC19" i="159"/>
  <c r="BH15" i="159"/>
  <c r="BH13" i="159"/>
  <c r="BH10" i="159"/>
  <c r="BC10" i="159"/>
  <c r="BI15" i="159"/>
  <c r="BC15" i="159"/>
  <c r="BH14" i="159"/>
  <c r="BM31" i="159"/>
  <c r="BI30" i="159"/>
  <c r="BJ8" i="159"/>
  <c r="BD31" i="159"/>
  <c r="BJ30" i="159"/>
  <c r="BC13" i="159"/>
  <c r="BE8" i="159"/>
  <c r="BL30" i="159"/>
  <c r="BJ10" i="159"/>
  <c r="BK30" i="159"/>
  <c r="BG31" i="159"/>
  <c r="BD12" i="159"/>
  <c r="BC12" i="159"/>
  <c r="BM9" i="159"/>
  <c r="BC31" i="159"/>
  <c r="BF11" i="159"/>
  <c r="BD10" i="159"/>
  <c r="BL12" i="159"/>
  <c r="BD30" i="159"/>
  <c r="BK4" i="159"/>
  <c r="BK27" i="159"/>
  <c r="BF17" i="159"/>
  <c r="BC16" i="159"/>
  <c r="BD19" i="159"/>
  <c r="BM22" i="159"/>
  <c r="BC22" i="159"/>
  <c r="BD23" i="159"/>
  <c r="BF25" i="159"/>
  <c r="BC14" i="159"/>
  <c r="BH16" i="159"/>
  <c r="BJ17" i="159"/>
  <c r="BC27" i="159"/>
  <c r="BD15" i="159"/>
  <c r="BG25" i="159"/>
  <c r="BI4" i="159"/>
  <c r="BH25" i="159"/>
  <c r="BJ21" i="159"/>
  <c r="BD21" i="159"/>
  <c r="BL27" i="159"/>
  <c r="BE27" i="159"/>
  <c r="BK8" i="159"/>
  <c r="BI12" i="159"/>
  <c r="BI13" i="159"/>
  <c r="BG4" i="159"/>
  <c r="BH17" i="159"/>
  <c r="BF14" i="159"/>
  <c r="BL20" i="159"/>
  <c r="BI14" i="159"/>
  <c r="BJ23" i="159"/>
  <c r="BM19" i="159"/>
  <c r="BI10" i="159"/>
  <c r="BE19" i="159"/>
  <c r="BL13" i="159"/>
  <c r="BK11" i="159"/>
  <c r="BF12" i="159"/>
  <c r="BE13" i="159"/>
  <c r="BD13" i="159"/>
  <c r="BD25" i="159"/>
  <c r="BM20" i="159"/>
  <c r="BK25" i="159"/>
  <c r="BJ4" i="159"/>
  <c r="BI21" i="159"/>
  <c r="BK23" i="159"/>
  <c r="BM16" i="159"/>
  <c r="BG15" i="159"/>
  <c r="BM21" i="159"/>
  <c r="BL21" i="159"/>
  <c r="BJ14" i="159"/>
  <c r="BH4" i="159"/>
  <c r="BG23" i="159"/>
  <c r="BM17" i="159"/>
  <c r="BG14" i="159"/>
  <c r="BL14" i="159"/>
  <c r="BL10" i="159"/>
  <c r="BJ31" i="159"/>
  <c r="BG21" i="159"/>
  <c r="BM14" i="159"/>
  <c r="BG19" i="159"/>
  <c r="BL19" i="159"/>
  <c r="BH12" i="159"/>
  <c r="BE12" i="159"/>
  <c r="BH9" i="159"/>
  <c r="BC30" i="159"/>
  <c r="BH30" i="159"/>
  <c r="BG10" i="159"/>
  <c r="BM8" i="159"/>
  <c r="BM7" i="159"/>
  <c r="BK9" i="159"/>
  <c r="BL8" i="159"/>
  <c r="BJ9" i="159"/>
  <c r="BI8" i="159"/>
  <c r="BJ12" i="159"/>
  <c r="BH8" i="159"/>
  <c r="BM13" i="159"/>
  <c r="BK31" i="159"/>
  <c r="BD11" i="159"/>
  <c r="BM11" i="159"/>
  <c r="BL11" i="159"/>
  <c r="BF13" i="159"/>
  <c r="BH20" i="159"/>
  <c r="BI25" i="159"/>
  <c r="BE20" i="159"/>
  <c r="BK20" i="159"/>
  <c r="BD27" i="159"/>
  <c r="BE25" i="159"/>
  <c r="BJ27" i="159"/>
  <c r="BE23" i="159"/>
  <c r="BJ19" i="159"/>
  <c r="BD14" i="159"/>
  <c r="BI27" i="159"/>
  <c r="BI19" i="159"/>
  <c r="BF19" i="159"/>
  <c r="BC20" i="159"/>
  <c r="BE22" i="159"/>
  <c r="BH21" i="159"/>
  <c r="BE14" i="159"/>
  <c r="BF21" i="159"/>
  <c r="BE11" i="159"/>
  <c r="BJ11" i="159"/>
  <c r="BC8" i="159"/>
  <c r="BF22" i="159"/>
  <c r="BL25" i="159"/>
  <c r="BC25" i="159"/>
  <c r="BI23" i="159"/>
  <c r="BK16" i="159"/>
  <c r="BL23" i="159"/>
  <c r="BJ20" i="159"/>
  <c r="BJ16" i="159"/>
  <c r="BL9" i="159"/>
  <c r="BE9" i="159"/>
  <c r="BI11" i="159"/>
  <c r="BG8" i="159"/>
  <c r="BH31" i="159"/>
  <c r="BE17" i="159"/>
  <c r="BM4" i="159"/>
  <c r="BK19" i="159"/>
  <c r="BE21" i="159"/>
  <c r="BL22" i="159"/>
  <c r="BF16" i="159"/>
  <c r="BD16" i="159"/>
  <c r="BF23" i="159"/>
  <c r="BE15" i="159"/>
  <c r="BC4" i="159"/>
  <c r="BL15" i="159"/>
  <c r="BD22" i="159"/>
  <c r="BF20" i="159"/>
  <c r="BK14" i="159"/>
  <c r="BE31" i="159"/>
  <c r="BM30" i="159"/>
  <c r="BK12" i="159"/>
  <c r="BH23" i="159"/>
  <c r="BF15" i="159"/>
  <c r="BK15" i="159"/>
  <c r="BF9" i="159"/>
  <c r="BF30" i="159"/>
  <c r="BG30" i="159"/>
  <c r="BK13" i="159"/>
  <c r="BJ13" i="159"/>
  <c r="BL31" i="159"/>
  <c r="BI31" i="159"/>
  <c r="BM10" i="159"/>
  <c r="BK10" i="159"/>
  <c r="BI9" i="159"/>
  <c r="BG9" i="159"/>
  <c r="BE10" i="159"/>
  <c r="BH11" i="159"/>
  <c r="BK21" i="159"/>
  <c r="BG27" i="159"/>
  <c r="BH22" i="159"/>
  <c r="BM23" i="159"/>
  <c r="BH27" i="159"/>
  <c r="BM27" i="159"/>
  <c r="BD4" i="159"/>
  <c r="BF8" i="159"/>
  <c r="BE30" i="159"/>
  <c r="BF31" i="159"/>
  <c r="BC11" i="159"/>
  <c r="BG11" i="159"/>
  <c r="BD8" i="159"/>
  <c r="BD20" i="159"/>
  <c r="BF27" i="159"/>
  <c r="BC21" i="159"/>
  <c r="BG20" i="159"/>
  <c r="BG22" i="159"/>
  <c r="M10" i="159"/>
  <c r="M37" i="159"/>
  <c r="BE16" i="159"/>
  <c r="BJ15" i="159"/>
  <c r="BH19" i="159"/>
  <c r="BC23" i="159"/>
  <c r="BI16" i="159"/>
  <c r="BG16" i="159"/>
  <c r="BL16" i="159"/>
  <c r="BE4" i="159"/>
  <c r="BM12" i="159"/>
  <c r="BD17" i="159"/>
  <c r="BG12" i="159"/>
  <c r="BD9" i="159"/>
  <c r="BF10" i="159"/>
  <c r="BG13" i="159"/>
  <c r="BC9" i="159"/>
  <c r="BG17" i="159"/>
  <c r="BM25" i="159"/>
  <c r="BJ25" i="159"/>
  <c r="BL4" i="159"/>
  <c r="BM15" i="159"/>
  <c r="F38" i="256"/>
  <c r="T14" i="256"/>
  <c r="O31" i="248"/>
  <c r="P31" i="248"/>
  <c r="BI27" i="248"/>
  <c r="BC27" i="248"/>
  <c r="BF25" i="248"/>
  <c r="BG25" i="248"/>
  <c r="BF23" i="248"/>
  <c r="BE23" i="248"/>
  <c r="BM21" i="248"/>
  <c r="BM25" i="248"/>
  <c r="BC23" i="248"/>
  <c r="BD21" i="248"/>
  <c r="BH21" i="248"/>
  <c r="BK20" i="248"/>
  <c r="BM16" i="248"/>
  <c r="BM17" i="248"/>
  <c r="BM22" i="248"/>
  <c r="BJ20" i="248"/>
  <c r="BL22" i="248"/>
  <c r="BH19" i="248"/>
  <c r="BL16" i="248"/>
  <c r="BC16" i="248"/>
  <c r="BL20" i="248"/>
  <c r="BC20" i="248"/>
  <c r="BH16" i="248"/>
  <c r="BE14" i="248"/>
  <c r="BC4" i="248"/>
  <c r="BC15" i="248"/>
  <c r="BJ15" i="248"/>
  <c r="BJ14" i="248"/>
  <c r="BC14" i="248"/>
  <c r="BK17" i="248"/>
  <c r="BM8" i="248"/>
  <c r="BC11" i="248"/>
  <c r="BD11" i="248"/>
  <c r="BG12" i="248"/>
  <c r="BC12" i="248"/>
  <c r="BG13" i="248"/>
  <c r="BG14" i="248"/>
  <c r="BG17" i="248"/>
  <c r="BF4" i="248"/>
  <c r="BI12" i="248"/>
  <c r="BK9" i="248"/>
  <c r="BD10" i="248"/>
  <c r="BM13" i="248"/>
  <c r="BJ10" i="248"/>
  <c r="BK12" i="248"/>
  <c r="BI30" i="248"/>
  <c r="BK13" i="248"/>
  <c r="BM11" i="248"/>
  <c r="BF11" i="248"/>
  <c r="BK10" i="248"/>
  <c r="BF13" i="248"/>
  <c r="BH8" i="248"/>
  <c r="BI11" i="248"/>
  <c r="BK8" i="248"/>
  <c r="BE10" i="248"/>
  <c r="BL27" i="248"/>
  <c r="BG27" i="248"/>
  <c r="BH27" i="248"/>
  <c r="BD23" i="248"/>
  <c r="BM23" i="248"/>
  <c r="BL21" i="248"/>
  <c r="BC25" i="248"/>
  <c r="BC21" i="248"/>
  <c r="BJ22" i="248"/>
  <c r="BI22" i="248"/>
  <c r="BG20" i="248"/>
  <c r="BI17" i="248"/>
  <c r="BH23" i="248"/>
  <c r="BH20" i="248"/>
  <c r="BG19" i="248"/>
  <c r="BJ21" i="248"/>
  <c r="BD19" i="248"/>
  <c r="BD17" i="248"/>
  <c r="BC22" i="248"/>
  <c r="BF19" i="248"/>
  <c r="BL19" i="248"/>
  <c r="BK15" i="248"/>
  <c r="BF15" i="248"/>
  <c r="BE16" i="248"/>
  <c r="BI14" i="248"/>
  <c r="BJ16" i="248"/>
  <c r="BM15" i="248"/>
  <c r="BG15" i="248"/>
  <c r="BL14" i="248"/>
  <c r="BJ11" i="248"/>
  <c r="BK31" i="248"/>
  <c r="BG31" i="248"/>
  <c r="BG9" i="248"/>
  <c r="BG8" i="248"/>
  <c r="BI13" i="248"/>
  <c r="BD14" i="248"/>
  <c r="BE8" i="248"/>
  <c r="BH31" i="248"/>
  <c r="BM10" i="248"/>
  <c r="BJ31" i="248"/>
  <c r="BJ13" i="248"/>
  <c r="BD12" i="248"/>
  <c r="BM30" i="248"/>
  <c r="BG11" i="248"/>
  <c r="BH13" i="248"/>
  <c r="BJ8" i="248"/>
  <c r="BC30" i="248"/>
  <c r="BM12" i="248"/>
  <c r="BC13" i="248"/>
  <c r="BH11" i="248"/>
  <c r="BI31" i="248"/>
  <c r="BE9" i="248"/>
  <c r="BL13" i="248"/>
  <c r="BD27" i="248"/>
  <c r="BE25" i="248"/>
  <c r="BL25" i="248"/>
  <c r="BE27" i="248"/>
  <c r="BG23" i="248"/>
  <c r="BG21" i="248"/>
  <c r="BF22" i="248"/>
  <c r="BL23" i="248"/>
  <c r="BH22" i="248"/>
  <c r="BD25" i="248"/>
  <c r="BE20" i="248"/>
  <c r="BJ19" i="248"/>
  <c r="BE17" i="248"/>
  <c r="BK21" i="248"/>
  <c r="BF20" i="248"/>
  <c r="BI23" i="248"/>
  <c r="BM19" i="248"/>
  <c r="BI20" i="248"/>
  <c r="BK16" i="248"/>
  <c r="BD22" i="248"/>
  <c r="BC19" i="248"/>
  <c r="BI16" i="248"/>
  <c r="BH15" i="248"/>
  <c r="BI4" i="248"/>
  <c r="BC17" i="248"/>
  <c r="BL15" i="248"/>
  <c r="BJ17" i="248"/>
  <c r="BE15" i="248"/>
  <c r="BG4" i="248"/>
  <c r="BD4" i="248"/>
  <c r="BD9" i="248"/>
  <c r="BL30" i="248"/>
  <c r="BH30" i="248"/>
  <c r="BD30" i="248"/>
  <c r="BH10" i="248"/>
  <c r="BG16" i="248"/>
  <c r="BE4" i="248"/>
  <c r="BH14" i="248"/>
  <c r="BL8" i="248"/>
  <c r="BM9" i="248"/>
  <c r="BF12" i="248"/>
  <c r="BK30" i="248"/>
  <c r="BL31" i="248"/>
  <c r="BC8" i="248"/>
  <c r="BE11" i="248"/>
  <c r="BM31" i="248"/>
  <c r="BJ12" i="248"/>
  <c r="BG30" i="248"/>
  <c r="BK11" i="248"/>
  <c r="BC9" i="248"/>
  <c r="BL9" i="248"/>
  <c r="BE31" i="248"/>
  <c r="BF8" i="248"/>
  <c r="BH12" i="248"/>
  <c r="BD13" i="248"/>
  <c r="BF27" i="248"/>
  <c r="BJ27" i="248"/>
  <c r="BH25" i="248"/>
  <c r="BJ25" i="248"/>
  <c r="BI25" i="248"/>
  <c r="BK25" i="248"/>
  <c r="BI21" i="248"/>
  <c r="BE22" i="248"/>
  <c r="BK23" i="248"/>
  <c r="BE21" i="248"/>
  <c r="BJ23" i="248"/>
  <c r="BM20" i="248"/>
  <c r="BE19" i="248"/>
  <c r="BD16" i="248"/>
  <c r="BG22" i="248"/>
  <c r="BD20" i="248"/>
  <c r="BK22" i="248"/>
  <c r="BK19" i="248"/>
  <c r="BF17" i="248"/>
  <c r="BH17" i="248"/>
  <c r="BF21" i="248"/>
  <c r="BI19" i="248"/>
  <c r="BF16" i="248"/>
  <c r="BF14" i="248"/>
  <c r="BL4" i="248"/>
  <c r="BL17" i="248"/>
  <c r="BK14" i="248"/>
  <c r="BI15" i="248"/>
  <c r="BM14" i="248"/>
  <c r="BJ4" i="248"/>
  <c r="BM4" i="248"/>
  <c r="BC10" i="248"/>
  <c r="BL10" i="248"/>
  <c r="BJ9" i="248"/>
  <c r="BL11" i="248"/>
  <c r="BE13" i="248"/>
  <c r="BD15" i="248"/>
  <c r="BH4" i="248"/>
  <c r="BK4" i="248"/>
  <c r="BJ30" i="248"/>
  <c r="BE12" i="248"/>
  <c r="BG10" i="248"/>
  <c r="BF10" i="248"/>
  <c r="BD8" i="248"/>
  <c r="BI10" i="248"/>
  <c r="BC31" i="248"/>
  <c r="BI9" i="248"/>
  <c r="BI8" i="248"/>
  <c r="BF31" i="248"/>
  <c r="BD31" i="248"/>
  <c r="BF9" i="248"/>
  <c r="BH9" i="248"/>
  <c r="BF30" i="248"/>
  <c r="BL12" i="248"/>
  <c r="BE30" i="248"/>
  <c r="BM27" i="248"/>
  <c r="BK27" i="248"/>
  <c r="M10" i="248"/>
  <c r="M37" i="248"/>
  <c r="T14" i="159"/>
  <c r="F38" i="159"/>
  <c r="O31" i="239"/>
  <c r="P31" i="239"/>
  <c r="BD11" i="239"/>
  <c r="BM30" i="239"/>
  <c r="BL21" i="239"/>
  <c r="BH12" i="239"/>
  <c r="BH30" i="239"/>
  <c r="BD8" i="239"/>
  <c r="BF8" i="239"/>
  <c r="BE9" i="239"/>
  <c r="BE13" i="239"/>
  <c r="BG11" i="239"/>
  <c r="BF4" i="239"/>
  <c r="BI22" i="239"/>
  <c r="BG25" i="239"/>
  <c r="BC13" i="239"/>
  <c r="BH31" i="239"/>
  <c r="BD10" i="239"/>
  <c r="BE11" i="239"/>
  <c r="BJ16" i="239"/>
  <c r="BI17" i="239"/>
  <c r="BF27" i="239"/>
  <c r="BJ13" i="239"/>
  <c r="BC31" i="239"/>
  <c r="BE30" i="239"/>
  <c r="BL31" i="239"/>
  <c r="BL4" i="239"/>
  <c r="BM20" i="239"/>
  <c r="BG15" i="239"/>
  <c r="BD20" i="239"/>
  <c r="BG16" i="239"/>
  <c r="BF22" i="239"/>
  <c r="BJ22" i="239"/>
  <c r="BH23" i="239"/>
  <c r="BE27" i="239"/>
  <c r="BG8" i="239"/>
  <c r="BL13" i="239"/>
  <c r="BH9" i="239"/>
  <c r="BC14" i="239"/>
  <c r="BI15" i="239"/>
  <c r="BM16" i="239"/>
  <c r="BL20" i="239"/>
  <c r="BL19" i="239"/>
  <c r="BK23" i="239"/>
  <c r="BG27" i="239"/>
  <c r="BK12" i="239"/>
  <c r="BE10" i="239"/>
  <c r="BJ4" i="239"/>
  <c r="BH11" i="239"/>
  <c r="BH17" i="239"/>
  <c r="BJ14" i="239"/>
  <c r="BK22" i="239"/>
  <c r="BM23" i="239"/>
  <c r="BJ20" i="239"/>
  <c r="BK21" i="239"/>
  <c r="BC27" i="239"/>
  <c r="BC4" i="239"/>
  <c r="BE12" i="239"/>
  <c r="BM10" i="239"/>
  <c r="BI4" i="239"/>
  <c r="BD31" i="239"/>
  <c r="BF20" i="239"/>
  <c r="BL10" i="239"/>
  <c r="BD30" i="239"/>
  <c r="BJ8" i="239"/>
  <c r="BF31" i="239"/>
  <c r="BJ30" i="239"/>
  <c r="BJ21" i="239"/>
  <c r="BL27" i="239"/>
  <c r="BC9" i="239"/>
  <c r="BL30" i="239"/>
  <c r="BJ10" i="239"/>
  <c r="BK31" i="239"/>
  <c r="BG4" i="239"/>
  <c r="BI19" i="239"/>
  <c r="BL9" i="239"/>
  <c r="BF12" i="239"/>
  <c r="BC11" i="239"/>
  <c r="BD17" i="239"/>
  <c r="BL15" i="239"/>
  <c r="BK19" i="239"/>
  <c r="BF14" i="239"/>
  <c r="BK16" i="239"/>
  <c r="BE19" i="239"/>
  <c r="BF19" i="239"/>
  <c r="BD23" i="239"/>
  <c r="BE23" i="239"/>
  <c r="BG23" i="239"/>
  <c r="BE25" i="239"/>
  <c r="BF30" i="239"/>
  <c r="BF11" i="239"/>
  <c r="BH14" i="239"/>
  <c r="BD15" i="239"/>
  <c r="BC20" i="239"/>
  <c r="BD19" i="239"/>
  <c r="BH22" i="239"/>
  <c r="BL22" i="239"/>
  <c r="BJ23" i="239"/>
  <c r="BD27" i="239"/>
  <c r="BL8" i="239"/>
  <c r="BH13" i="239"/>
  <c r="BI11" i="239"/>
  <c r="BK11" i="239"/>
  <c r="BI9" i="239"/>
  <c r="BG14" i="239"/>
  <c r="BE16" i="239"/>
  <c r="BI16" i="239"/>
  <c r="BK20" i="239"/>
  <c r="BJ19" i="239"/>
  <c r="BH25" i="239"/>
  <c r="BC25" i="239"/>
  <c r="BF13" i="239"/>
  <c r="BM11" i="239"/>
  <c r="BF10" i="239"/>
  <c r="BG12" i="239"/>
  <c r="BC17" i="239"/>
  <c r="BL11" i="239"/>
  <c r="BI23" i="239"/>
  <c r="BC12" i="239"/>
  <c r="BD13" i="239"/>
  <c r="BD12" i="239"/>
  <c r="BI8" i="239"/>
  <c r="BI14" i="239"/>
  <c r="BH16" i="239"/>
  <c r="BI10" i="239"/>
  <c r="BH10" i="239"/>
  <c r="BM12" i="239"/>
  <c r="BL14" i="239"/>
  <c r="BC16" i="239"/>
  <c r="BG19" i="239"/>
  <c r="BG10" i="239"/>
  <c r="BI13" i="239"/>
  <c r="BK30" i="239"/>
  <c r="BG31" i="239"/>
  <c r="BE8" i="239"/>
  <c r="BD16" i="239"/>
  <c r="BF23" i="239"/>
  <c r="BM15" i="239"/>
  <c r="BK14" i="239"/>
  <c r="BE21" i="239"/>
  <c r="BM21" i="239"/>
  <c r="BK17" i="239"/>
  <c r="BD22" i="239"/>
  <c r="BJ27" i="239"/>
  <c r="BK9" i="239"/>
  <c r="BE4" i="239"/>
  <c r="BD4" i="239"/>
  <c r="BF15" i="239"/>
  <c r="BK4" i="239"/>
  <c r="BE20" i="239"/>
  <c r="BC19" i="239"/>
  <c r="BE17" i="239"/>
  <c r="BF25" i="239"/>
  <c r="BL23" i="239"/>
  <c r="BM25" i="239"/>
  <c r="BC30" i="239"/>
  <c r="BG30" i="239"/>
  <c r="BE31" i="239"/>
  <c r="BI12" i="239"/>
  <c r="BH15" i="239"/>
  <c r="BF17" i="239"/>
  <c r="BI20" i="239"/>
  <c r="BH20" i="239"/>
  <c r="BC21" i="239"/>
  <c r="BG21" i="239"/>
  <c r="BI25" i="239"/>
  <c r="BK27" i="239"/>
  <c r="BL25" i="239"/>
  <c r="BG13" i="239"/>
  <c r="BG20" i="239"/>
  <c r="BG17" i="239"/>
  <c r="BM8" i="239"/>
  <c r="BG22" i="239"/>
  <c r="BK13" i="239"/>
  <c r="BF9" i="239"/>
  <c r="BK10" i="239"/>
  <c r="BL12" i="239"/>
  <c r="BK15" i="239"/>
  <c r="BM4" i="239"/>
  <c r="BM22" i="239"/>
  <c r="BJ11" i="239"/>
  <c r="BC10" i="239"/>
  <c r="BM31" i="239"/>
  <c r="BJ9" i="239"/>
  <c r="BJ12" i="239"/>
  <c r="BE14" i="239"/>
  <c r="BC22" i="239"/>
  <c r="BD9" i="239"/>
  <c r="BH8" i="239"/>
  <c r="BM9" i="239"/>
  <c r="BJ31" i="239"/>
  <c r="BC8" i="239"/>
  <c r="BL16" i="239"/>
  <c r="BD25" i="239"/>
  <c r="BM14" i="239"/>
  <c r="BC15" i="239"/>
  <c r="BJ17" i="239"/>
  <c r="BH19" i="239"/>
  <c r="BM19" i="239"/>
  <c r="BC23" i="239"/>
  <c r="BI27" i="239"/>
  <c r="BG9" i="239"/>
  <c r="BI30" i="239"/>
  <c r="BM13" i="239"/>
  <c r="BF16" i="239"/>
  <c r="BJ15" i="239"/>
  <c r="BD21" i="239"/>
  <c r="BH21" i="239"/>
  <c r="BL17" i="239"/>
  <c r="BI21" i="239"/>
  <c r="BM27" i="239"/>
  <c r="BI31" i="239"/>
  <c r="BK8" i="239"/>
  <c r="M10" i="239"/>
  <c r="M37" i="239"/>
  <c r="BE15" i="239"/>
  <c r="BD14" i="239"/>
  <c r="BH4" i="239"/>
  <c r="BE22" i="239"/>
  <c r="BF21" i="239"/>
  <c r="BM17" i="239"/>
  <c r="BK25" i="239"/>
  <c r="BJ25" i="239"/>
  <c r="BH27" i="239"/>
  <c r="BL7" i="241"/>
  <c r="BI7" i="247"/>
  <c r="BE7" i="241"/>
  <c r="BM7" i="247"/>
  <c r="BK7" i="247"/>
  <c r="BG7" i="247"/>
  <c r="BD7" i="241"/>
  <c r="BE7" i="247"/>
  <c r="BG7" i="241"/>
  <c r="BL7" i="247"/>
  <c r="BF7" i="241"/>
  <c r="BG7" i="238"/>
  <c r="BJ7" i="247"/>
  <c r="BI7" i="241"/>
  <c r="BF12" i="256"/>
  <c r="BH7" i="247"/>
  <c r="BI27" i="256"/>
  <c r="BI14" i="256"/>
  <c r="BC11" i="256"/>
  <c r="BF14" i="256"/>
  <c r="BK14" i="256"/>
  <c r="BM31" i="256"/>
  <c r="BE21" i="256"/>
  <c r="BG17" i="256"/>
  <c r="BL20" i="256"/>
  <c r="BD23" i="256"/>
  <c r="BF30" i="256"/>
  <c r="BM23" i="256"/>
  <c r="BC31" i="256"/>
  <c r="BM11" i="256"/>
  <c r="BD11" i="256"/>
  <c r="BL10" i="256"/>
  <c r="BD10" i="256"/>
  <c r="BC8" i="256"/>
  <c r="BF16" i="256"/>
  <c r="BJ15" i="256"/>
  <c r="BL23" i="256"/>
  <c r="BJ22" i="256"/>
  <c r="BE20" i="256"/>
  <c r="BM13" i="256"/>
  <c r="BM17" i="256"/>
  <c r="BC15" i="256"/>
  <c r="BG27" i="256"/>
  <c r="BG19" i="256"/>
  <c r="BG10" i="256"/>
  <c r="BG12" i="256"/>
  <c r="BG15" i="256"/>
  <c r="BG9" i="256"/>
  <c r="BE4" i="256"/>
  <c r="BL30" i="256"/>
  <c r="BL13" i="256"/>
  <c r="BK30" i="256"/>
  <c r="BD8" i="256"/>
  <c r="BK25" i="256"/>
  <c r="BE22" i="256"/>
  <c r="BC17" i="256"/>
  <c r="BC7" i="247"/>
  <c r="BC22" i="256"/>
  <c r="BF9" i="256"/>
  <c r="BL31" i="256"/>
  <c r="BK12" i="256"/>
  <c r="BI15" i="256"/>
  <c r="BD20" i="256"/>
  <c r="BM16" i="256"/>
  <c r="BL12" i="256"/>
  <c r="BF23" i="256"/>
  <c r="BD9" i="256"/>
  <c r="BI16" i="256"/>
  <c r="BH17" i="256"/>
  <c r="BG31" i="256"/>
  <c r="BJ23" i="256"/>
  <c r="BE31" i="256"/>
  <c r="BK27" i="256"/>
  <c r="BF13" i="256"/>
  <c r="BG13" i="256"/>
  <c r="BG22" i="256"/>
  <c r="BJ16" i="256"/>
  <c r="BL21" i="256"/>
  <c r="BJ9" i="256"/>
  <c r="BK21" i="256"/>
  <c r="BH27" i="256"/>
  <c r="BL22" i="256"/>
  <c r="BG8" i="256"/>
  <c r="BE12" i="256"/>
  <c r="BG4" i="256"/>
  <c r="BJ8" i="256"/>
  <c r="BI30" i="256"/>
  <c r="BI21" i="256"/>
  <c r="BK23" i="256"/>
  <c r="BK13" i="256"/>
  <c r="BD21" i="256"/>
  <c r="BC10" i="256"/>
  <c r="BF19" i="256"/>
  <c r="BD17" i="256"/>
  <c r="BF21" i="256"/>
  <c r="BC12" i="256"/>
  <c r="BJ31" i="256"/>
  <c r="BF4" i="256"/>
  <c r="BH7" i="250"/>
  <c r="BG7" i="250"/>
  <c r="BI7" i="250"/>
  <c r="BI7" i="237"/>
  <c r="BM7" i="250"/>
  <c r="BJ7" i="250"/>
  <c r="BK7" i="250"/>
  <c r="BI7" i="240"/>
  <c r="BI8" i="256"/>
  <c r="BH31" i="256"/>
  <c r="BL15" i="256"/>
  <c r="BJ20" i="256"/>
  <c r="BK17" i="256"/>
  <c r="BC16" i="256"/>
  <c r="BF17" i="256"/>
  <c r="BJ30" i="256"/>
  <c r="BJ25" i="256"/>
  <c r="BC25" i="256"/>
  <c r="BM10" i="256"/>
  <c r="BD22" i="256"/>
  <c r="BE25" i="256"/>
  <c r="BH15" i="256"/>
  <c r="BF27" i="256"/>
  <c r="BG16" i="256"/>
  <c r="BM15" i="256"/>
  <c r="BI4" i="256"/>
  <c r="BG14" i="256"/>
  <c r="BD30" i="256"/>
  <c r="BH25" i="256"/>
  <c r="BL9" i="256"/>
  <c r="BD13" i="256"/>
  <c r="BI13" i="256"/>
  <c r="BG11" i="256"/>
  <c r="BJ11" i="256"/>
  <c r="BM20" i="256"/>
  <c r="BG20" i="256"/>
  <c r="BH7" i="240"/>
  <c r="BK7" i="240"/>
  <c r="BE7" i="250"/>
  <c r="BD7" i="250"/>
  <c r="BL7" i="250"/>
  <c r="BJ7" i="253"/>
  <c r="BM7" i="241"/>
  <c r="BC7" i="253"/>
  <c r="BL7" i="253"/>
  <c r="BI7" i="253"/>
  <c r="BD7" i="253"/>
  <c r="BH7" i="253"/>
  <c r="BC7" i="240"/>
  <c r="BL7" i="240"/>
  <c r="BC7" i="241"/>
  <c r="BL7" i="252"/>
  <c r="BK7" i="251"/>
  <c r="BC7" i="251"/>
  <c r="BC7" i="238"/>
  <c r="BI7" i="238"/>
  <c r="BC9" i="256"/>
  <c r="BM19" i="256"/>
  <c r="BE11" i="256"/>
  <c r="BH23" i="256"/>
  <c r="BH30" i="256"/>
  <c r="BK15" i="256"/>
  <c r="BF8" i="256"/>
  <c r="BE15" i="256"/>
  <c r="BG30" i="256"/>
  <c r="BE8" i="256"/>
  <c r="BM8" i="256"/>
  <c r="BM4" i="256"/>
  <c r="BC27" i="256"/>
  <c r="BF11" i="256"/>
  <c r="BD16" i="256"/>
  <c r="BJ21" i="256"/>
  <c r="BD15" i="256"/>
  <c r="BI23" i="256"/>
  <c r="BJ17" i="256"/>
  <c r="BI31" i="256"/>
  <c r="BC14" i="256"/>
  <c r="BK16" i="256"/>
  <c r="BM25" i="256"/>
  <c r="BH20" i="256"/>
  <c r="BM21" i="256"/>
  <c r="BK10" i="256"/>
  <c r="BE19" i="256"/>
  <c r="BC19" i="256"/>
  <c r="BK9" i="256"/>
  <c r="BD4" i="256"/>
  <c r="BD31" i="256"/>
  <c r="BC4" i="256"/>
  <c r="BG25" i="256"/>
  <c r="BM12" i="256"/>
  <c r="BI25" i="256"/>
  <c r="BF31" i="256"/>
  <c r="BG23" i="256"/>
  <c r="BJ12" i="256"/>
  <c r="BE14" i="256"/>
  <c r="BM22" i="256"/>
  <c r="BI22" i="256"/>
  <c r="BL8" i="256"/>
  <c r="BH22" i="256"/>
  <c r="BK11" i="256"/>
  <c r="BL19" i="256"/>
  <c r="BI9" i="256"/>
  <c r="BH19" i="256"/>
  <c r="BH13" i="256"/>
  <c r="BL17" i="256"/>
  <c r="BI12" i="256"/>
  <c r="BF10" i="256"/>
  <c r="BI20" i="256"/>
  <c r="BL27" i="256"/>
  <c r="BK20" i="256"/>
  <c r="BD27" i="256"/>
  <c r="BG7" i="253"/>
  <c r="BF7" i="240"/>
  <c r="BE7" i="240"/>
  <c r="BM7" i="240"/>
  <c r="BJ7" i="240"/>
  <c r="BG7" i="240"/>
  <c r="BJ7" i="237"/>
  <c r="BH14" i="256"/>
  <c r="BE23" i="256"/>
  <c r="BE9" i="256"/>
  <c r="BL14" i="256"/>
  <c r="BH21" i="256"/>
  <c r="BC30" i="256"/>
  <c r="BC23" i="256"/>
  <c r="BH12" i="256"/>
  <c r="BF22" i="256"/>
  <c r="BH9" i="256"/>
  <c r="BD19" i="256"/>
  <c r="BM30" i="256"/>
  <c r="BF20" i="256"/>
  <c r="BK8" i="256"/>
  <c r="BH4" i="256"/>
  <c r="BI19" i="256"/>
  <c r="BM27" i="256"/>
  <c r="BK19" i="256"/>
  <c r="BJ27" i="256"/>
  <c r="BM9" i="256"/>
  <c r="BK22" i="256"/>
  <c r="BI10" i="256"/>
  <c r="BJ4" i="256"/>
  <c r="BL4" i="256"/>
  <c r="BE30" i="256"/>
  <c r="BH16" i="256"/>
  <c r="BE27" i="256"/>
  <c r="BJ10" i="256"/>
  <c r="BE17" i="256"/>
  <c r="BJ13" i="256"/>
  <c r="BC20" i="256"/>
  <c r="BE10" i="256"/>
  <c r="BJ19" i="256"/>
  <c r="BE13" i="256"/>
  <c r="BE16" i="256"/>
  <c r="BH10" i="256"/>
  <c r="BL16" i="256"/>
  <c r="BI11" i="256"/>
  <c r="BD12" i="256"/>
  <c r="BI17" i="256"/>
  <c r="BD14" i="256"/>
  <c r="BH8" i="256"/>
  <c r="BJ14" i="256"/>
  <c r="BK31" i="256"/>
  <c r="BK4" i="256"/>
  <c r="BD25" i="256"/>
  <c r="BL11" i="256"/>
  <c r="BF25" i="256"/>
  <c r="BC13" i="256"/>
  <c r="BL25" i="256"/>
  <c r="BH11" i="256"/>
  <c r="BM14" i="256"/>
  <c r="BC21" i="256"/>
  <c r="BF15" i="256"/>
  <c r="BG21" i="256"/>
  <c r="BJ7" i="241"/>
  <c r="BK7" i="253"/>
  <c r="BF7" i="253"/>
  <c r="BD7" i="240"/>
  <c r="BK7" i="238"/>
  <c r="BE7" i="252"/>
  <c r="BE7" i="251"/>
  <c r="BG7" i="251"/>
  <c r="BK7" i="237"/>
  <c r="BC7" i="245"/>
  <c r="BD7" i="245"/>
  <c r="BI7" i="245"/>
  <c r="BG7" i="252"/>
  <c r="BF7" i="252"/>
  <c r="BL7" i="237"/>
  <c r="BE7" i="237"/>
  <c r="BJ7" i="238"/>
  <c r="BK7" i="245"/>
  <c r="BM7" i="251"/>
  <c r="BJ7" i="251"/>
  <c r="BF7" i="237"/>
  <c r="BG7" i="237"/>
  <c r="BM7" i="238"/>
  <c r="BH7" i="238"/>
  <c r="BK7" i="241"/>
  <c r="BH7" i="245"/>
  <c r="BM7" i="252"/>
  <c r="BC7" i="252"/>
  <c r="BD7" i="251"/>
  <c r="BG7" i="255"/>
  <c r="BM7" i="237"/>
  <c r="BH7" i="255"/>
  <c r="BL7" i="238"/>
  <c r="BF7" i="238"/>
  <c r="BJ7" i="245"/>
  <c r="BF7" i="245"/>
  <c r="BD7" i="252"/>
  <c r="BL7" i="251"/>
  <c r="BH7" i="251"/>
  <c r="BF7" i="251"/>
  <c r="BC7" i="237"/>
  <c r="BM7" i="255"/>
  <c r="BC7" i="255"/>
  <c r="BD7" i="255"/>
  <c r="BI7" i="255"/>
  <c r="BH7" i="241"/>
  <c r="BD7" i="238"/>
  <c r="BM7" i="245"/>
  <c r="BG7" i="245"/>
  <c r="BE7" i="245"/>
  <c r="BI7" i="252"/>
  <c r="BK7" i="252"/>
  <c r="BH7" i="252"/>
  <c r="BI7" i="251"/>
  <c r="BK7" i="255"/>
  <c r="BL7" i="255"/>
  <c r="BL7" i="246"/>
  <c r="BF7" i="159"/>
  <c r="BL7" i="239"/>
  <c r="BK7" i="239"/>
  <c r="BH7" i="246"/>
  <c r="BD7" i="248"/>
  <c r="BM7" i="244"/>
  <c r="BM7" i="249"/>
  <c r="BL7" i="249"/>
  <c r="BG7" i="249"/>
  <c r="BE7" i="249"/>
  <c r="BC7" i="249"/>
  <c r="BH7" i="249"/>
  <c r="BJ7" i="249"/>
  <c r="BK7" i="249"/>
  <c r="BI7" i="249"/>
  <c r="BE7" i="242"/>
  <c r="BF7" i="249"/>
  <c r="BK7" i="244"/>
  <c r="BK7" i="246"/>
  <c r="BF7" i="246"/>
  <c r="BJ7" i="244"/>
  <c r="BJ7" i="246"/>
  <c r="BE7" i="246"/>
  <c r="BD7" i="244"/>
  <c r="BL7" i="244"/>
  <c r="BC7" i="246"/>
  <c r="BG7" i="246"/>
  <c r="BI7" i="246"/>
  <c r="BM7" i="246"/>
  <c r="BD7" i="246"/>
  <c r="BI7" i="244"/>
  <c r="BG7" i="244"/>
  <c r="BL7" i="242"/>
  <c r="BF7" i="244"/>
  <c r="BH7" i="244"/>
  <c r="BH7" i="256"/>
  <c r="BC7" i="242"/>
  <c r="BF7" i="242"/>
  <c r="BM7" i="242"/>
  <c r="BG7" i="242"/>
  <c r="BD7" i="242"/>
  <c r="BH7" i="242"/>
  <c r="BJ7" i="242"/>
  <c r="BI7" i="242"/>
  <c r="BK7" i="242"/>
  <c r="BK7" i="248"/>
  <c r="BH7" i="239"/>
  <c r="BC7" i="239"/>
  <c r="BE7" i="239"/>
  <c r="BG7" i="248"/>
  <c r="BH7" i="159"/>
  <c r="BI7" i="239"/>
  <c r="BJ7" i="239"/>
  <c r="BF7" i="239"/>
  <c r="BI7" i="248"/>
  <c r="BL7" i="248"/>
  <c r="BM7" i="248"/>
  <c r="BD7" i="159"/>
  <c r="BI7" i="159"/>
  <c r="BM7" i="239"/>
  <c r="BG7" i="239"/>
  <c r="BD7" i="239"/>
  <c r="BK7" i="159"/>
  <c r="BF7" i="248"/>
  <c r="BJ7" i="248"/>
  <c r="BL7" i="159"/>
  <c r="BC7" i="248"/>
  <c r="BE7" i="248"/>
  <c r="BH7" i="248"/>
  <c r="BG7" i="159"/>
  <c r="BC7" i="159"/>
  <c r="BE7" i="159"/>
  <c r="BJ7" i="159"/>
  <c r="BL7" i="256"/>
  <c r="BJ7" i="256"/>
  <c r="BD7" i="256"/>
  <c r="BF7" i="256"/>
  <c r="BG7" i="256"/>
  <c r="BC7" i="256"/>
  <c r="BI7" i="256"/>
  <c r="BE7" i="256"/>
  <c r="BM7" i="256"/>
  <c r="BK7" i="256"/>
</calcChain>
</file>

<file path=xl/sharedStrings.xml><?xml version="1.0" encoding="utf-8"?>
<sst xmlns="http://schemas.openxmlformats.org/spreadsheetml/2006/main" count="5033" uniqueCount="201">
  <si>
    <t>Total payments</t>
  </si>
  <si>
    <t>Date</t>
  </si>
  <si>
    <t>Tax</t>
  </si>
  <si>
    <t>Original</t>
  </si>
  <si>
    <t>Adjust</t>
  </si>
  <si>
    <t>Final</t>
  </si>
  <si>
    <t>Comment</t>
  </si>
  <si>
    <t>Amount</t>
  </si>
  <si>
    <t>Rec. no.</t>
  </si>
  <si>
    <t>N°</t>
  </si>
  <si>
    <t>Per Company</t>
  </si>
  <si>
    <t>Per Government</t>
  </si>
  <si>
    <t>No.</t>
  </si>
  <si>
    <t>Comments</t>
  </si>
  <si>
    <t>Total differences</t>
  </si>
  <si>
    <t>Tax paid reported but outside the period covered</t>
  </si>
  <si>
    <t>Total Extractive company Adjustments</t>
  </si>
  <si>
    <t>Total Government Adjustments</t>
  </si>
  <si>
    <t>Reporting period:</t>
  </si>
  <si>
    <t>Description of Payment</t>
  </si>
  <si>
    <t>Final difference</t>
  </si>
  <si>
    <t>Company name:</t>
  </si>
  <si>
    <t>Company Adjustments</t>
  </si>
  <si>
    <t>Government adjustments</t>
  </si>
  <si>
    <t>Adjustment Company</t>
  </si>
  <si>
    <t>Adjustment Govt</t>
  </si>
  <si>
    <t>Total adjustment</t>
  </si>
  <si>
    <t>Company adjustment summary</t>
  </si>
  <si>
    <t>Government adjustment summary</t>
  </si>
  <si>
    <t>Total adjustments</t>
  </si>
  <si>
    <t>Tax not reported by the extractive company</t>
  </si>
  <si>
    <t>Tax not reported by the Govt Body</t>
  </si>
  <si>
    <t>Revenu stream</t>
  </si>
  <si>
    <t xml:space="preserve">Total </t>
  </si>
  <si>
    <t>Final difference breakdown</t>
  </si>
  <si>
    <t>other</t>
  </si>
  <si>
    <t>Revenu Stream</t>
  </si>
  <si>
    <t>Ref.</t>
  </si>
  <si>
    <t>CCNN Plc</t>
  </si>
  <si>
    <t>TIN</t>
  </si>
  <si>
    <t>B- Unilateral company disclosures</t>
  </si>
  <si>
    <t xml:space="preserve">8.4- Withholding Tax  </t>
  </si>
  <si>
    <t>BAR/SSI/125/VOL/159</t>
  </si>
  <si>
    <t>No evidence of payment</t>
  </si>
  <si>
    <t>Sale Split</t>
  </si>
  <si>
    <t>Supervision Fees</t>
  </si>
  <si>
    <t>Other significant payments (&gt; 50,000 USD)</t>
  </si>
  <si>
    <t>Royalties (10%)</t>
  </si>
  <si>
    <t xml:space="preserve">      Royalties 3% for MGE</t>
  </si>
  <si>
    <t xml:space="preserve">      Royalties 7% for IRD</t>
  </si>
  <si>
    <t>Emporium Fees / Sale Fees</t>
  </si>
  <si>
    <t>Contribution to the State/region social development fund</t>
  </si>
  <si>
    <t>Registry number</t>
  </si>
  <si>
    <t>Mandatory Corporate Social Responsibility</t>
  </si>
  <si>
    <t>Voluntary Corporate Social Responsibility</t>
  </si>
  <si>
    <t>978/2005-2006</t>
  </si>
  <si>
    <t>1047/2007-2008 ( 23.11.2007 )</t>
  </si>
  <si>
    <t>7/2000-2001</t>
  </si>
  <si>
    <t>952/1995-1996</t>
  </si>
  <si>
    <t>1630/1999-2000</t>
  </si>
  <si>
    <t>363/ 1995-1996</t>
  </si>
  <si>
    <t>872/2007-2008</t>
  </si>
  <si>
    <t>1043 / 1995-1996</t>
  </si>
  <si>
    <t>448/95-96</t>
  </si>
  <si>
    <t>1273 of 1996-1997</t>
  </si>
  <si>
    <t>742/1994-1995</t>
  </si>
  <si>
    <t>1999/2010-2011</t>
  </si>
  <si>
    <t>Not material difference &lt; 5 Million Kyats</t>
  </si>
  <si>
    <t>Type of payment/Revenue</t>
  </si>
  <si>
    <t>Received Amount</t>
  </si>
  <si>
    <t>Kyat</t>
  </si>
  <si>
    <t>USD</t>
  </si>
  <si>
    <t>EUR</t>
  </si>
  <si>
    <t>Ministry of Mines
Myanmar Gems Enterprise (MGE)</t>
  </si>
  <si>
    <t>States/Regions</t>
  </si>
  <si>
    <t>Unilateral disclosure of MGE</t>
  </si>
  <si>
    <t>Amount in MMK</t>
  </si>
  <si>
    <t>Amount in EUR</t>
  </si>
  <si>
    <t>Total Amount in MMK</t>
  </si>
  <si>
    <t>Production Split (Government and SOEs share)</t>
  </si>
  <si>
    <t>Ministry of Natural Resources and Environmental Conservation (MONREC)
Myanmar Gems Enterprise (MGE)
Dept of Mines (DOM)
Forest Department</t>
  </si>
  <si>
    <t>Royalties on production - 20% collected by/paid to  MGE</t>
  </si>
  <si>
    <t>Royalties on production- 20% collected by/paid to  DOM</t>
  </si>
  <si>
    <t>Sale Split - 40%</t>
  </si>
  <si>
    <t>Royalties on Sales- 7%</t>
  </si>
  <si>
    <t>Service  Fees - 3%, 1%</t>
  </si>
  <si>
    <t>Permit fees</t>
  </si>
  <si>
    <t>Incentive fees 1%, 2%</t>
  </si>
  <si>
    <t>Commercial Tax - 15%, 5% collected by (paid to) MGE</t>
  </si>
  <si>
    <t>Land rental fees</t>
  </si>
  <si>
    <t>Environmental / Plantation fees</t>
  </si>
  <si>
    <t>Ministry of Planing and Finance
IRD
Customs department</t>
  </si>
  <si>
    <t>Corporate Income Tax (CIT)</t>
  </si>
  <si>
    <t>Commercial Tax</t>
  </si>
  <si>
    <t>Custom Duties</t>
  </si>
  <si>
    <t>Royalties on Sales</t>
  </si>
  <si>
    <t>Central Committee (MONREC)</t>
  </si>
  <si>
    <t>Ministry of Natural Resources and Environmental Conservation (MONREC)
Department of Mines
MGE</t>
  </si>
  <si>
    <t>Payments in Kind</t>
  </si>
  <si>
    <t>Payments in Cash</t>
  </si>
  <si>
    <t xml:space="preserve">Social  Payments </t>
  </si>
  <si>
    <t>Myanmar Win Gate Gems &amp; Jewellery Mining</t>
  </si>
  <si>
    <t>Sein Lom Taung Tan Gems Ltd. (*)</t>
  </si>
  <si>
    <t>Yar Za Htar Ne Gems Co;Ltd. (*)</t>
  </si>
  <si>
    <t>Myanmar Imperial Jade(Gems &amp; Jewellery) (*)</t>
  </si>
  <si>
    <t>Wai Aung Gabar Gems Co; Ltd. (*)</t>
  </si>
  <si>
    <t>Ayar Jade Co; Ltd.</t>
  </si>
  <si>
    <t>Myat Yamon Gems Co;Ltd. (*)</t>
  </si>
  <si>
    <t>Myanmar Sithu Jewellery (*)</t>
  </si>
  <si>
    <t>Linn Lett Win Yadanar Gems (*)</t>
  </si>
  <si>
    <t>Khin Zaw Aung &amp; Brothers Gems &amp; Jewellery (*)</t>
  </si>
  <si>
    <t>Shwe Gaung Gaung Gems</t>
  </si>
  <si>
    <t>Great Genesis Gems Co; Ltd. (*)</t>
  </si>
  <si>
    <t>Richest Gems Co;Ltd. (*)</t>
  </si>
  <si>
    <t>Kyaing International Gems (*)</t>
  </si>
  <si>
    <t>Phyo Thiha Kyaw Gems</t>
  </si>
  <si>
    <t>Kyay Sin Phyu</t>
  </si>
  <si>
    <t xml:space="preserve">Chaow Brothers Gemstone </t>
  </si>
  <si>
    <t>Pang Huke Duwa Co; Ltd.</t>
  </si>
  <si>
    <t>Khun Pa-Oh Gems &amp; Jewellery</t>
  </si>
  <si>
    <t>Kachin National Development</t>
  </si>
  <si>
    <t xml:space="preserve">Silver Elephant Gems </t>
  </si>
  <si>
    <t>Myo Nwe Gems &amp; Jewellery</t>
  </si>
  <si>
    <t>Shining Star Light Gems &amp; Jewellery (*)</t>
  </si>
  <si>
    <t>Myanma Seinn Lei Aung Gems</t>
  </si>
  <si>
    <t>Thi Raw Mani Gems &amp; Jewellery (*)</t>
  </si>
  <si>
    <t>Yadanar San Shwin Gems Co., Ltd</t>
  </si>
  <si>
    <t>SHWE BYAIN PHYU CO</t>
  </si>
  <si>
    <t>NILAR YOMA TRADING</t>
  </si>
  <si>
    <t>Jade Mountain Gems Co;Ltd. (*)</t>
  </si>
  <si>
    <t>Kyay Lin</t>
  </si>
  <si>
    <t>Yadanar Kaung Kin Gems &amp;JewelleryCo;Ltd</t>
  </si>
  <si>
    <t>Golden Wallet Jewellery Co.,Ltd</t>
  </si>
  <si>
    <t>636 / 2007 - 2008</t>
  </si>
  <si>
    <t>696/2005-2006</t>
  </si>
  <si>
    <t>92 /2009-2010</t>
  </si>
  <si>
    <t>787 / 2000-2001</t>
  </si>
  <si>
    <t>919/ 1996-1997 (13-9-1996)</t>
  </si>
  <si>
    <t>1117/2007-2008</t>
  </si>
  <si>
    <t>990/ 2006-2007</t>
  </si>
  <si>
    <t>737/2007-2008</t>
  </si>
  <si>
    <t xml:space="preserve">780/2014-2015 </t>
  </si>
  <si>
    <t>942/1999-2000 (8-October-1999)</t>
  </si>
  <si>
    <t>4361/2012-2013</t>
  </si>
  <si>
    <t>357/1995-1996</t>
  </si>
  <si>
    <t>268/2001-2002</t>
  </si>
  <si>
    <t>901/2011-2012</t>
  </si>
  <si>
    <t>2302/2011-2012</t>
  </si>
  <si>
    <t>164/2002-2003</t>
  </si>
  <si>
    <t>1066/2012-2013</t>
  </si>
  <si>
    <t>462 ( 1995 - 1996 )</t>
  </si>
  <si>
    <t>598 / 1999-2000</t>
  </si>
  <si>
    <t>432/1999-2000</t>
  </si>
  <si>
    <t>220/3004-2005</t>
  </si>
  <si>
    <t>1675/1999-2000</t>
  </si>
  <si>
    <t>252/2003-2004</t>
  </si>
  <si>
    <t>816/1995-1996</t>
  </si>
  <si>
    <t>2098 / 2005-2006</t>
  </si>
  <si>
    <t>1113/20067-2007</t>
  </si>
  <si>
    <t>2145 / 2005- 2006</t>
  </si>
  <si>
    <t>31 / 2006 -2007</t>
  </si>
  <si>
    <t>34 / 2006-2007</t>
  </si>
  <si>
    <t>51 / 2006-2007</t>
  </si>
  <si>
    <t>1188/2000-2001</t>
  </si>
  <si>
    <t>786/2002-2003(11.3.2003)</t>
  </si>
  <si>
    <t>1297 / 1995-1996</t>
  </si>
  <si>
    <t>203/2000-2001</t>
  </si>
  <si>
    <t>1161/2003-2004</t>
  </si>
  <si>
    <t>155/2004-2005 ( 5.4.2004 )</t>
  </si>
  <si>
    <t>792/2002-2003</t>
  </si>
  <si>
    <t>602 of 2011-2012</t>
  </si>
  <si>
    <t>88 / 2000-2001</t>
  </si>
  <si>
    <t>617 ( 2004 - 2005 )</t>
  </si>
  <si>
    <t>67/2008-2009 (8.4.2008) 1685/MCO</t>
  </si>
  <si>
    <t>137 /2010-2011</t>
  </si>
  <si>
    <t>250/1999-2000</t>
  </si>
  <si>
    <t>Shwe Pyi Tha Gems Trading &amp; Faceting</t>
  </si>
  <si>
    <t xml:space="preserve">Yadanar Taung Tann Gems </t>
  </si>
  <si>
    <t>Kan Pwint Oo Gems &amp; Jewellery</t>
  </si>
  <si>
    <t xml:space="preserve">Green Comet Gems </t>
  </si>
  <si>
    <t>Nay La Pwint Gems Co; Ltd. (*)</t>
  </si>
  <si>
    <t>Khaing Lon Gems Co;Ltd.</t>
  </si>
  <si>
    <t>Yadanar Yaung Chi Gems Co;Ltd. (*)</t>
  </si>
  <si>
    <t>SEIN THURA SAN GEMS COMPANY</t>
  </si>
  <si>
    <t>Lucky Star</t>
  </si>
  <si>
    <t>San Taw Win Gems &amp; Jewellery</t>
  </si>
  <si>
    <t>Mega Stone Co;Ltd</t>
  </si>
  <si>
    <t>Ayar Yadanar</t>
  </si>
  <si>
    <t>Kaung Myat Thukha</t>
  </si>
  <si>
    <t>Unity Gems Co;Ltd.</t>
  </si>
  <si>
    <t>Thiha &amp; Three Brothers Gems &amp; Jewellery</t>
  </si>
  <si>
    <t>Emerald Garden</t>
  </si>
  <si>
    <t>Green Light Treasure 
Co.,Ltd</t>
  </si>
  <si>
    <t>Xie Family Co.,Ltd (*)</t>
  </si>
  <si>
    <t>*</t>
  </si>
  <si>
    <t>Sale Split - 40% 25%</t>
  </si>
  <si>
    <t>April 2015 to March 2016</t>
  </si>
  <si>
    <t>Myanma Gon Yi Gems &amp; Jewellery</t>
  </si>
  <si>
    <t>Other significant payments (&gt; 50,000 USD) IRD</t>
  </si>
  <si>
    <t/>
  </si>
  <si>
    <t>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</si>
</sst>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_-;\-* #,##0.00_-;_-* &quot;-&quot;_-;_-@_-"/>
    <numFmt numFmtId="168" formatCode="[$-40C]dddd\ d\ mmmm\ yyyy"/>
    <numFmt numFmtId="169" formatCode="#,##0\ &quot;€&quot;"/>
    <numFmt numFmtId="170" formatCode="#,##0_);\(&quot;&quot;#,##0\);_-* &quot;-&quot;??_-;_-@_-"/>
    <numFmt numFmtId="171" formatCode="#,##0_ ;[Red]\-#,##0\ "/>
    <numFmt numFmtId="172" formatCode="dd/mm/yy;@"/>
    <numFmt numFmtId="174" formatCode="_(* #,##0_);_(* \(#,##0\);_(* &quot;-&quot;??_);_(@_)"/>
    <numFmt numFmtId="175" formatCode="#,##0.00_);\(&quot;&quot;#,##0.00\);_-* &quot;-&quot;??_-;_-@_-"/>
    <numFmt numFmtId="176" formatCode="_-* #,##0\ _€_-;\-* #,##0\ _€_-;_-* &quot;-&quot;??\ _€_-;_-@_-"/>
    <numFmt numFmtId="177" formatCode="#,##0.0"/>
    <numFmt numFmtId="178" formatCode="#,##0.000"/>
    <numFmt numFmtId="180" formatCode="_-* #,##0_-;\-* #,##0_-;_-* &quot;-&quot;??_-;_-@_-"/>
  </numFmts>
  <fonts count="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9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u val="singleAccounting"/>
      <sz val="8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Arial"/>
      <family val="2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b/>
      <sz val="10"/>
      <color theme="0"/>
      <name val="Arial"/>
      <family val="2"/>
    </font>
    <font>
      <b/>
      <i/>
      <sz val="10"/>
      <color theme="0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24406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mediumGray">
        <bgColor theme="0" tint="-0.249977111117893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 style="thick">
        <color rgb="FF4F81BD"/>
      </top>
      <bottom/>
      <diagonal/>
    </border>
    <border>
      <left/>
      <right/>
      <top style="thick">
        <color theme="4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8" tint="-0.24994659260841701"/>
      </bottom>
      <diagonal/>
    </border>
  </borders>
  <cellStyleXfs count="1879">
    <xf numFmtId="0" fontId="0" fillId="0" borderId="0"/>
    <xf numFmtId="0" fontId="21" fillId="0" borderId="0"/>
    <xf numFmtId="0" fontId="22" fillId="0" borderId="0"/>
    <xf numFmtId="0" fontId="23" fillId="0" borderId="0"/>
    <xf numFmtId="0" fontId="21" fillId="0" borderId="0"/>
    <xf numFmtId="0" fontId="24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2" fillId="21" borderId="3" applyNumberFormat="0" applyFon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0" fontId="37" fillId="7" borderId="1" applyNumberFormat="0" applyAlignment="0" applyProtection="0"/>
    <xf numFmtId="164" fontId="21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167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28" fillId="0" borderId="0" applyFont="0" applyFill="0" applyBorder="0" applyAlignment="0" applyProtection="0"/>
    <xf numFmtId="168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2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0" fillId="0" borderId="0"/>
    <xf numFmtId="0" fontId="31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wrapText="1"/>
    </xf>
    <xf numFmtId="0" fontId="3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1" fillId="20" borderId="4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0" fontId="47" fillId="23" borderId="9" applyNumberFormat="0" applyAlignment="0" applyProtection="0"/>
    <xf numFmtId="165" fontId="49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9" fillId="0" borderId="0"/>
    <xf numFmtId="9" fontId="49" fillId="0" borderId="0" applyFont="0" applyFill="0" applyBorder="0" applyAlignment="0" applyProtection="0"/>
    <xf numFmtId="0" fontId="49" fillId="0" borderId="0"/>
    <xf numFmtId="0" fontId="18" fillId="0" borderId="0"/>
    <xf numFmtId="0" fontId="18" fillId="0" borderId="0"/>
    <xf numFmtId="43" fontId="21" fillId="0" borderId="0" applyFont="0" applyFill="0" applyBorder="0" applyAlignment="0" applyProtection="0"/>
    <xf numFmtId="0" fontId="28" fillId="0" borderId="0"/>
    <xf numFmtId="0" fontId="50" fillId="0" borderId="0"/>
    <xf numFmtId="0" fontId="51" fillId="2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1" fillId="0" borderId="0"/>
    <xf numFmtId="0" fontId="50" fillId="0" borderId="0"/>
    <xf numFmtId="0" fontId="53" fillId="0" borderId="0" applyNumberFormat="0" applyFill="0" applyBorder="0" applyAlignment="0" applyProtection="0">
      <alignment vertical="center"/>
    </xf>
    <xf numFmtId="0" fontId="54" fillId="0" borderId="5" applyNumberFormat="0" applyFill="0" applyAlignment="0" applyProtection="0">
      <alignment vertical="center"/>
    </xf>
    <xf numFmtId="0" fontId="55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21" fillId="0" borderId="0"/>
    <xf numFmtId="0" fontId="58" fillId="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0" fillId="20" borderId="1" applyNumberFormat="0" applyAlignment="0" applyProtection="0">
      <alignment vertical="center"/>
    </xf>
    <xf numFmtId="0" fontId="61" fillId="23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2" applyNumberFormat="0" applyFill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6" fillId="20" borderId="4" applyNumberFormat="0" applyAlignment="0" applyProtection="0">
      <alignment vertical="center"/>
    </xf>
    <xf numFmtId="0" fontId="67" fillId="7" borderId="1" applyNumberFormat="0" applyAlignment="0" applyProtection="0">
      <alignment vertical="center"/>
    </xf>
    <xf numFmtId="0" fontId="21" fillId="21" borderId="3" applyNumberFormat="0" applyFont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43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18" fillId="0" borderId="0"/>
    <xf numFmtId="165" fontId="21" fillId="0" borderId="0" applyFont="0" applyFill="0" applyBorder="0" applyAlignment="0" applyProtection="0"/>
    <xf numFmtId="0" fontId="18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7" fillId="0" borderId="0"/>
    <xf numFmtId="0" fontId="17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7" fillId="0" borderId="0"/>
    <xf numFmtId="9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43" fontId="2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21" fillId="0" borderId="0"/>
    <xf numFmtId="168" fontId="77" fillId="0" borderId="0"/>
    <xf numFmtId="168" fontId="21" fillId="0" borderId="0"/>
    <xf numFmtId="168" fontId="77" fillId="0" borderId="0"/>
    <xf numFmtId="168" fontId="9" fillId="0" borderId="0"/>
    <xf numFmtId="168" fontId="9" fillId="0" borderId="0"/>
    <xf numFmtId="165" fontId="21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5" fontId="68" fillId="0" borderId="0" applyFont="0" applyFill="0" applyBorder="0" applyAlignment="0" applyProtection="0"/>
    <xf numFmtId="0" fontId="5" fillId="0" borderId="0"/>
    <xf numFmtId="0" fontId="5" fillId="0" borderId="0"/>
    <xf numFmtId="0" fontId="68" fillId="0" borderId="0"/>
    <xf numFmtId="165" fontId="68" fillId="0" borderId="0" applyFont="0" applyFill="0" applyBorder="0" applyAlignment="0" applyProtection="0"/>
    <xf numFmtId="0" fontId="4" fillId="0" borderId="0"/>
    <xf numFmtId="0" fontId="4" fillId="0" borderId="0"/>
    <xf numFmtId="165" fontId="21" fillId="0" borderId="0" applyFont="0" applyFill="0" applyBorder="0" applyAlignment="0" applyProtection="0"/>
    <xf numFmtId="0" fontId="3" fillId="0" borderId="0"/>
    <xf numFmtId="165" fontId="21" fillId="0" borderId="0" applyFont="0" applyFill="0" applyBorder="0" applyAlignment="0" applyProtection="0"/>
    <xf numFmtId="0" fontId="3" fillId="0" borderId="0"/>
    <xf numFmtId="0" fontId="3" fillId="0" borderId="0"/>
    <xf numFmtId="166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0" borderId="0"/>
    <xf numFmtId="0" fontId="2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" fillId="0" borderId="0"/>
    <xf numFmtId="0" fontId="2" fillId="0" borderId="0"/>
    <xf numFmtId="165" fontId="68" fillId="0" borderId="0" applyFont="0" applyFill="0" applyBorder="0" applyAlignment="0" applyProtection="0"/>
    <xf numFmtId="0" fontId="1" fillId="0" borderId="0"/>
    <xf numFmtId="0" fontId="1" fillId="0" borderId="0"/>
  </cellStyleXfs>
  <cellXfs count="246">
    <xf numFmtId="0" fontId="0" fillId="0" borderId="0" xfId="0"/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0" xfId="0" applyFo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Fill="1" applyAlignment="1">
      <alignment vertical="center"/>
    </xf>
    <xf numFmtId="171" fontId="26" fillId="0" borderId="0" xfId="4" applyNumberFormat="1" applyFont="1" applyFill="1" applyBorder="1" applyAlignment="1">
      <alignment horizontal="left" vertical="center" wrapText="1"/>
    </xf>
    <xf numFmtId="0" fontId="26" fillId="26" borderId="0" xfId="0" applyFont="1" applyFill="1" applyBorder="1" applyAlignment="1">
      <alignment horizontal="center" vertical="center"/>
    </xf>
    <xf numFmtId="171" fontId="26" fillId="26" borderId="0" xfId="4" applyNumberFormat="1" applyFont="1" applyFill="1" applyBorder="1" applyAlignment="1">
      <alignment horizontal="left" vertical="center" wrapText="1"/>
    </xf>
    <xf numFmtId="170" fontId="26" fillId="26" borderId="0" xfId="5" applyNumberFormat="1" applyFont="1" applyFill="1" applyBorder="1" applyAlignment="1">
      <alignment vertical="center"/>
    </xf>
    <xf numFmtId="170" fontId="26" fillId="0" borderId="0" xfId="5" applyNumberFormat="1" applyFont="1" applyFill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5" fillId="30" borderId="0" xfId="0" applyFont="1" applyFill="1" applyAlignment="1">
      <alignment horizontal="right" vertical="center"/>
    </xf>
    <xf numFmtId="170" fontId="73" fillId="30" borderId="0" xfId="0" applyNumberFormat="1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0" fontId="27" fillId="0" borderId="0" xfId="0" applyFont="1" applyAlignment="1">
      <alignment vertical="center"/>
    </xf>
    <xf numFmtId="0" fontId="25" fillId="24" borderId="0" xfId="0" applyFont="1" applyFill="1" applyAlignment="1">
      <alignment horizontal="right" vertical="center"/>
    </xf>
    <xf numFmtId="0" fontId="27" fillId="28" borderId="0" xfId="0" applyFont="1" applyFill="1" applyAlignment="1">
      <alignment vertical="center"/>
    </xf>
    <xf numFmtId="0" fontId="26" fillId="0" borderId="0" xfId="0" applyFont="1" applyAlignment="1">
      <alignment horizontal="left" vertical="center"/>
    </xf>
    <xf numFmtId="0" fontId="69" fillId="31" borderId="0" xfId="0" applyFont="1" applyFill="1" applyBorder="1" applyAlignment="1">
      <alignment horizontal="left" vertical="center" wrapText="1"/>
    </xf>
    <xf numFmtId="0" fontId="69" fillId="25" borderId="10" xfId="0" applyFont="1" applyFill="1" applyBorder="1" applyAlignment="1">
      <alignment horizontal="center" vertical="center" wrapText="1"/>
    </xf>
    <xf numFmtId="170" fontId="25" fillId="28" borderId="12" xfId="5" applyNumberFormat="1" applyFont="1" applyFill="1" applyBorder="1" applyAlignment="1">
      <alignment vertical="center"/>
    </xf>
    <xf numFmtId="170" fontId="71" fillId="29" borderId="11" xfId="5" applyNumberFormat="1" applyFont="1" applyFill="1" applyBorder="1" applyAlignment="1">
      <alignment vertical="center"/>
    </xf>
    <xf numFmtId="0" fontId="71" fillId="29" borderId="12" xfId="0" applyFont="1" applyFill="1" applyBorder="1" applyAlignment="1">
      <alignment vertical="center"/>
    </xf>
    <xf numFmtId="0" fontId="69" fillId="31" borderId="0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28" borderId="12" xfId="0" applyFont="1" applyFill="1" applyBorder="1" applyAlignment="1">
      <alignment horizontal="center" vertical="center"/>
    </xf>
    <xf numFmtId="0" fontId="25" fillId="28" borderId="12" xfId="0" applyFont="1" applyFill="1" applyBorder="1" applyAlignment="1">
      <alignment vertical="center"/>
    </xf>
    <xf numFmtId="170" fontId="25" fillId="0" borderId="0" xfId="0" applyNumberFormat="1" applyFont="1" applyAlignment="1">
      <alignment vertical="center"/>
    </xf>
    <xf numFmtId="0" fontId="74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69" fillId="25" borderId="0" xfId="0" applyFont="1" applyFill="1" applyBorder="1" applyAlignment="1">
      <alignment horizontal="center" vertical="center" wrapText="1"/>
    </xf>
    <xf numFmtId="0" fontId="69" fillId="29" borderId="0" xfId="0" applyFont="1" applyFill="1" applyAlignment="1">
      <alignment horizontal="center" vertical="center" wrapText="1"/>
    </xf>
    <xf numFmtId="0" fontId="71" fillId="33" borderId="0" xfId="0" applyFont="1" applyFill="1" applyBorder="1" applyAlignment="1">
      <alignment vertical="center"/>
    </xf>
    <xf numFmtId="0" fontId="25" fillId="33" borderId="0" xfId="0" applyFont="1" applyFill="1" applyBorder="1" applyAlignment="1">
      <alignment vertical="center"/>
    </xf>
    <xf numFmtId="0" fontId="72" fillId="33" borderId="0" xfId="0" applyFont="1" applyFill="1" applyBorder="1" applyAlignment="1">
      <alignment horizontal="left" vertical="center"/>
    </xf>
    <xf numFmtId="170" fontId="25" fillId="33" borderId="0" xfId="0" applyNumberFormat="1" applyFont="1" applyFill="1" applyBorder="1" applyAlignment="1">
      <alignment vertical="center"/>
    </xf>
    <xf numFmtId="170" fontId="25" fillId="0" borderId="0" xfId="0" applyNumberFormat="1" applyFont="1" applyAlignment="1">
      <alignment vertical="center"/>
    </xf>
    <xf numFmtId="0" fontId="74" fillId="0" borderId="0" xfId="0" applyFont="1" applyAlignment="1">
      <alignment horizontal="left" vertical="center"/>
    </xf>
    <xf numFmtId="0" fontId="26" fillId="0" borderId="0" xfId="0" applyFont="1" applyFill="1" applyAlignment="1">
      <alignment vertical="center"/>
    </xf>
    <xf numFmtId="0" fontId="26" fillId="26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69" fillId="29" borderId="1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172" fontId="26" fillId="0" borderId="0" xfId="0" applyNumberFormat="1" applyFont="1" applyAlignment="1">
      <alignment horizontal="center" vertical="center"/>
    </xf>
    <xf numFmtId="170" fontId="26" fillId="0" borderId="0" xfId="5" applyNumberFormat="1" applyFont="1" applyFill="1" applyBorder="1" applyAlignment="1">
      <alignment vertical="center"/>
    </xf>
    <xf numFmtId="170" fontId="26" fillId="26" borderId="0" xfId="5" applyNumberFormat="1" applyFont="1" applyFill="1" applyBorder="1" applyAlignment="1">
      <alignment vertical="center"/>
    </xf>
    <xf numFmtId="0" fontId="71" fillId="29" borderId="0" xfId="0" applyFont="1" applyFill="1" applyBorder="1" applyAlignment="1">
      <alignment vertical="center"/>
    </xf>
    <xf numFmtId="0" fontId="69" fillId="29" borderId="10" xfId="0" applyFont="1" applyFill="1" applyBorder="1" applyAlignment="1">
      <alignment vertical="center" wrapText="1"/>
    </xf>
    <xf numFmtId="0" fontId="26" fillId="0" borderId="0" xfId="0" applyFont="1" applyAlignment="1">
      <alignment vertical="center"/>
    </xf>
    <xf numFmtId="170" fontId="26" fillId="0" borderId="0" xfId="0" applyNumberFormat="1" applyFont="1" applyAlignment="1">
      <alignment vertical="center"/>
    </xf>
    <xf numFmtId="0" fontId="69" fillId="25" borderId="0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71" fillId="29" borderId="0" xfId="0" applyFont="1" applyFill="1" applyBorder="1" applyAlignment="1">
      <alignment horizontal="left" vertical="center"/>
    </xf>
    <xf numFmtId="0" fontId="69" fillId="29" borderId="0" xfId="0" applyFont="1" applyFill="1" applyAlignment="1">
      <alignment horizontal="center" vertical="center" wrapText="1"/>
    </xf>
    <xf numFmtId="0" fontId="71" fillId="34" borderId="0" xfId="0" applyFont="1" applyFill="1" applyBorder="1" applyAlignment="1">
      <alignment horizontal="left" vertical="center"/>
    </xf>
    <xf numFmtId="171" fontId="71" fillId="34" borderId="0" xfId="4" applyNumberFormat="1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center"/>
    </xf>
    <xf numFmtId="171" fontId="78" fillId="34" borderId="0" xfId="4" applyNumberFormat="1" applyFont="1" applyFill="1" applyBorder="1" applyAlignment="1">
      <alignment horizontal="left" vertical="center" wrapText="1"/>
    </xf>
    <xf numFmtId="170" fontId="69" fillId="25" borderId="0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 wrapText="1"/>
    </xf>
    <xf numFmtId="3" fontId="26" fillId="0" borderId="0" xfId="5" applyNumberFormat="1" applyFont="1" applyFill="1" applyBorder="1" applyAlignment="1">
      <alignment vertical="center"/>
    </xf>
    <xf numFmtId="0" fontId="69" fillId="25" borderId="0" xfId="0" applyFont="1" applyFill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4" fontId="26" fillId="0" borderId="0" xfId="5" applyNumberFormat="1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3" fontId="70" fillId="27" borderId="0" xfId="0" applyNumberFormat="1" applyFont="1" applyFill="1" applyAlignment="1">
      <alignment horizontal="right" vertical="center"/>
    </xf>
    <xf numFmtId="0" fontId="70" fillId="27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69" fillId="25" borderId="10" xfId="0" applyFont="1" applyFill="1" applyBorder="1" applyAlignment="1">
      <alignment vertical="center"/>
    </xf>
    <xf numFmtId="0" fontId="69" fillId="25" borderId="0" xfId="0" applyFont="1" applyFill="1" applyBorder="1" applyAlignment="1">
      <alignment vertical="center"/>
    </xf>
    <xf numFmtId="171" fontId="26" fillId="26" borderId="0" xfId="4" applyNumberFormat="1" applyFont="1" applyFill="1" applyBorder="1" applyAlignment="1">
      <alignment horizontal="left" vertical="center"/>
    </xf>
    <xf numFmtId="171" fontId="26" fillId="0" borderId="0" xfId="4" applyNumberFormat="1" applyFont="1" applyFill="1" applyBorder="1" applyAlignment="1">
      <alignment horizontal="left" vertical="center"/>
    </xf>
    <xf numFmtId="0" fontId="26" fillId="0" borderId="0" xfId="0" applyFont="1" applyAlignment="1"/>
    <xf numFmtId="0" fontId="25" fillId="24" borderId="0" xfId="0" applyFont="1" applyFill="1" applyAlignment="1">
      <alignment vertical="center" wrapText="1"/>
    </xf>
    <xf numFmtId="0" fontId="25" fillId="28" borderId="0" xfId="0" applyFont="1" applyFill="1" applyAlignment="1">
      <alignment horizontal="right" vertical="center" wrapText="1"/>
    </xf>
    <xf numFmtId="0" fontId="69" fillId="29" borderId="10" xfId="0" applyFont="1" applyFill="1" applyBorder="1" applyAlignment="1">
      <alignment vertical="center"/>
    </xf>
    <xf numFmtId="0" fontId="71" fillId="33" borderId="0" xfId="0" applyFont="1" applyFill="1" applyBorder="1" applyAlignment="1">
      <alignment vertical="center" wrapText="1"/>
    </xf>
    <xf numFmtId="0" fontId="69" fillId="25" borderId="0" xfId="0" applyFont="1" applyFill="1" applyBorder="1" applyAlignment="1">
      <alignment horizontal="center" vertical="center" wrapText="1"/>
    </xf>
    <xf numFmtId="0" fontId="69" fillId="25" borderId="10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79" fillId="0" borderId="0" xfId="3" applyFont="1" applyFill="1" applyBorder="1" applyAlignment="1">
      <alignment horizontal="center" vertical="center"/>
    </xf>
    <xf numFmtId="172" fontId="26" fillId="0" borderId="0" xfId="0" applyNumberFormat="1" applyFont="1" applyFill="1" applyBorder="1" applyAlignment="1">
      <alignment horizontal="center" vertical="center"/>
    </xf>
    <xf numFmtId="174" fontId="79" fillId="0" borderId="0" xfId="3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horizontal="right" vertical="center"/>
    </xf>
    <xf numFmtId="172" fontId="26" fillId="0" borderId="0" xfId="0" applyNumberFormat="1" applyFont="1" applyFill="1" applyBorder="1" applyAlignment="1">
      <alignment horizontal="right" vertical="center"/>
    </xf>
    <xf numFmtId="4" fontId="26" fillId="0" borderId="0" xfId="0" applyNumberFormat="1" applyFont="1" applyFill="1" applyBorder="1" applyAlignment="1">
      <alignment horizontal="right"/>
    </xf>
    <xf numFmtId="4" fontId="26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left" vertical="center"/>
    </xf>
    <xf numFmtId="170" fontId="26" fillId="36" borderId="0" xfId="5" applyNumberFormat="1" applyFont="1" applyFill="1" applyBorder="1" applyAlignment="1">
      <alignment vertical="center"/>
    </xf>
    <xf numFmtId="170" fontId="26" fillId="37" borderId="0" xfId="5" applyNumberFormat="1" applyFont="1" applyFill="1" applyBorder="1" applyAlignment="1">
      <alignment vertical="center"/>
    </xf>
    <xf numFmtId="0" fontId="26" fillId="37" borderId="0" xfId="0" applyFont="1" applyFill="1" applyAlignment="1">
      <alignment horizontal="left" vertical="center"/>
    </xf>
    <xf numFmtId="165" fontId="26" fillId="0" borderId="0" xfId="1842" applyFont="1" applyAlignment="1">
      <alignment vertical="center"/>
    </xf>
    <xf numFmtId="165" fontId="26" fillId="0" borderId="0" xfId="1842" applyFont="1" applyAlignment="1">
      <alignment horizontal="center" vertical="center"/>
    </xf>
    <xf numFmtId="0" fontId="26" fillId="36" borderId="0" xfId="0" applyFont="1" applyFill="1" applyAlignment="1">
      <alignment horizontal="left" vertical="center"/>
    </xf>
    <xf numFmtId="0" fontId="26" fillId="36" borderId="0" xfId="0" applyFont="1" applyFill="1" applyAlignment="1">
      <alignment horizontal="center" vertical="center"/>
    </xf>
    <xf numFmtId="0" fontId="26" fillId="36" borderId="0" xfId="0" applyFont="1" applyFill="1" applyAlignment="1">
      <alignment vertical="center"/>
    </xf>
    <xf numFmtId="2" fontId="80" fillId="29" borderId="15" xfId="0" applyNumberFormat="1" applyFont="1" applyFill="1" applyBorder="1" applyAlignment="1">
      <alignment horizontal="center" vertical="center" wrapText="1"/>
    </xf>
    <xf numFmtId="0" fontId="80" fillId="29" borderId="15" xfId="0" applyFont="1" applyFill="1" applyBorder="1" applyAlignment="1">
      <alignment horizontal="center" vertical="center" wrapText="1"/>
    </xf>
    <xf numFmtId="174" fontId="80" fillId="29" borderId="15" xfId="0" applyNumberFormat="1" applyFont="1" applyFill="1" applyBorder="1" applyAlignment="1">
      <alignment vertical="center" wrapText="1"/>
    </xf>
    <xf numFmtId="0" fontId="81" fillId="29" borderId="15" xfId="0" applyFont="1" applyFill="1" applyBorder="1" applyAlignment="1">
      <alignment vertical="center" wrapText="1"/>
    </xf>
    <xf numFmtId="165" fontId="81" fillId="29" borderId="15" xfId="1842" applyFont="1" applyFill="1" applyBorder="1" applyAlignment="1">
      <alignment vertical="center"/>
    </xf>
    <xf numFmtId="165" fontId="31" fillId="36" borderId="15" xfId="1842" applyFont="1" applyFill="1" applyBorder="1" applyAlignment="1">
      <alignment vertical="center"/>
    </xf>
    <xf numFmtId="165" fontId="80" fillId="29" borderId="15" xfId="1842" applyFont="1" applyFill="1" applyBorder="1" applyAlignment="1">
      <alignment vertical="center" wrapText="1"/>
    </xf>
    <xf numFmtId="0" fontId="0" fillId="36" borderId="0" xfId="0" applyFill="1"/>
    <xf numFmtId="0" fontId="0" fillId="36" borderId="15" xfId="0" applyFont="1" applyFill="1" applyBorder="1" applyAlignment="1">
      <alignment horizontal="center" vertical="center" wrapText="1"/>
    </xf>
    <xf numFmtId="0" fontId="82" fillId="36" borderId="15" xfId="0" applyFont="1" applyFill="1" applyBorder="1" applyAlignment="1">
      <alignment horizontal="right" vertical="center" wrapText="1"/>
    </xf>
    <xf numFmtId="0" fontId="82" fillId="36" borderId="16" xfId="0" applyFont="1" applyFill="1" applyBorder="1" applyAlignment="1">
      <alignment horizontal="left" vertical="center" wrapText="1"/>
    </xf>
    <xf numFmtId="0" fontId="0" fillId="36" borderId="21" xfId="0" applyFont="1" applyFill="1" applyBorder="1" applyAlignment="1">
      <alignment horizontal="left" vertical="center" wrapText="1"/>
    </xf>
    <xf numFmtId="0" fontId="0" fillId="36" borderId="22" xfId="0" applyFont="1" applyFill="1" applyBorder="1" applyAlignment="1">
      <alignment horizontal="left" vertical="center" wrapText="1"/>
    </xf>
    <xf numFmtId="165" fontId="31" fillId="36" borderId="16" xfId="1842" applyFont="1" applyFill="1" applyBorder="1" applyAlignment="1">
      <alignment vertical="center"/>
    </xf>
    <xf numFmtId="174" fontId="31" fillId="36" borderId="16" xfId="3" applyNumberFormat="1" applyFont="1" applyFill="1" applyBorder="1" applyAlignment="1">
      <alignment horizontal="center" vertical="center"/>
    </xf>
    <xf numFmtId="174" fontId="31" fillId="36" borderId="22" xfId="3" applyNumberFormat="1" applyFont="1" applyFill="1" applyBorder="1" applyAlignment="1">
      <alignment horizontal="center" vertical="center"/>
    </xf>
    <xf numFmtId="0" fontId="0" fillId="35" borderId="0" xfId="0" applyFill="1"/>
    <xf numFmtId="0" fontId="83" fillId="35" borderId="0" xfId="0" applyFont="1" applyFill="1"/>
    <xf numFmtId="4" fontId="31" fillId="36" borderId="16" xfId="1842" applyNumberFormat="1" applyFont="1" applyFill="1" applyBorder="1" applyAlignment="1">
      <alignment vertical="center"/>
    </xf>
    <xf numFmtId="4" fontId="31" fillId="36" borderId="16" xfId="3" applyNumberFormat="1" applyFont="1" applyFill="1" applyBorder="1" applyAlignment="1">
      <alignment horizontal="center" vertical="center"/>
    </xf>
    <xf numFmtId="4" fontId="31" fillId="36" borderId="22" xfId="3" applyNumberFormat="1" applyFont="1" applyFill="1" applyBorder="1" applyAlignment="1">
      <alignment horizontal="center" vertical="center"/>
    </xf>
    <xf numFmtId="4" fontId="0" fillId="36" borderId="0" xfId="0" applyNumberFormat="1" applyFill="1"/>
    <xf numFmtId="4" fontId="0" fillId="32" borderId="0" xfId="0" applyNumberFormat="1" applyFill="1"/>
    <xf numFmtId="177" fontId="26" fillId="0" borderId="0" xfId="5" applyNumberFormat="1" applyFont="1" applyFill="1" applyBorder="1" applyAlignment="1">
      <alignment vertical="center"/>
    </xf>
    <xf numFmtId="177" fontId="26" fillId="0" borderId="0" xfId="0" applyNumberFormat="1" applyFont="1" applyFill="1" applyBorder="1" applyAlignment="1">
      <alignment vertical="center"/>
    </xf>
    <xf numFmtId="0" fontId="69" fillId="29" borderId="10" xfId="0" applyFont="1" applyFill="1" applyBorder="1" applyAlignment="1">
      <alignment horizontal="center" vertical="center" wrapText="1"/>
    </xf>
    <xf numFmtId="176" fontId="25" fillId="28" borderId="12" xfId="1842" applyNumberFormat="1" applyFont="1" applyFill="1" applyBorder="1" applyAlignment="1">
      <alignment vertical="center"/>
    </xf>
    <xf numFmtId="165" fontId="0" fillId="36" borderId="0" xfId="0" applyNumberFormat="1" applyFill="1"/>
    <xf numFmtId="0" fontId="26" fillId="26" borderId="26" xfId="0" applyFont="1" applyFill="1" applyBorder="1" applyAlignment="1">
      <alignment horizontal="center" vertical="center"/>
    </xf>
    <xf numFmtId="171" fontId="26" fillId="26" borderId="26" xfId="4" applyNumberFormat="1" applyFont="1" applyFill="1" applyBorder="1" applyAlignment="1">
      <alignment horizontal="left" vertical="center" wrapText="1"/>
    </xf>
    <xf numFmtId="170" fontId="26" fillId="26" borderId="26" xfId="5" applyNumberFormat="1" applyFont="1" applyFill="1" applyBorder="1" applyAlignment="1">
      <alignment vertical="center"/>
    </xf>
    <xf numFmtId="3" fontId="0" fillId="36" borderId="0" xfId="0" applyNumberFormat="1" applyFill="1"/>
    <xf numFmtId="170" fontId="26" fillId="26" borderId="0" xfId="5" applyNumberFormat="1" applyFont="1" applyFill="1" applyBorder="1" applyAlignment="1">
      <alignment vertical="center"/>
    </xf>
    <xf numFmtId="0" fontId="69" fillId="25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69" fillId="31" borderId="0" xfId="0" applyFont="1" applyFill="1" applyBorder="1" applyAlignment="1">
      <alignment horizontal="center" vertical="center" wrapText="1"/>
    </xf>
    <xf numFmtId="0" fontId="69" fillId="25" borderId="10" xfId="0" applyFont="1" applyFill="1" applyBorder="1" applyAlignment="1">
      <alignment horizontal="center" vertical="center" wrapText="1"/>
    </xf>
    <xf numFmtId="0" fontId="69" fillId="25" borderId="0" xfId="0" applyFont="1" applyFill="1" applyBorder="1" applyAlignment="1">
      <alignment horizontal="left" vertical="center" wrapText="1"/>
    </xf>
    <xf numFmtId="0" fontId="71" fillId="29" borderId="0" xfId="0" applyFont="1" applyFill="1" applyBorder="1" applyAlignment="1">
      <alignment horizontal="left" vertical="center"/>
    </xf>
    <xf numFmtId="0" fontId="69" fillId="29" borderId="0" xfId="0" applyFont="1" applyFill="1" applyBorder="1" applyAlignment="1">
      <alignment horizontal="center" vertical="center" wrapText="1"/>
    </xf>
    <xf numFmtId="0" fontId="69" fillId="29" borderId="10" xfId="0" applyFont="1" applyFill="1" applyBorder="1" applyAlignment="1">
      <alignment horizontal="center" vertical="center" wrapText="1"/>
    </xf>
    <xf numFmtId="0" fontId="69" fillId="29" borderId="0" xfId="0" applyFont="1" applyFill="1" applyAlignment="1">
      <alignment horizontal="center" vertical="center" wrapText="1"/>
    </xf>
    <xf numFmtId="0" fontId="69" fillId="29" borderId="0" xfId="0" applyFont="1" applyFill="1" applyBorder="1" applyAlignment="1">
      <alignment vertical="center"/>
    </xf>
    <xf numFmtId="166" fontId="26" fillId="26" borderId="0" xfId="5" applyNumberFormat="1" applyFont="1" applyFill="1" applyBorder="1" applyAlignment="1">
      <alignment vertical="center"/>
    </xf>
    <xf numFmtId="180" fontId="26" fillId="0" borderId="0" xfId="5" applyNumberFormat="1" applyFont="1" applyFill="1" applyBorder="1" applyAlignment="1">
      <alignment vertical="center"/>
    </xf>
    <xf numFmtId="174" fontId="26" fillId="0" borderId="0" xfId="5" applyNumberFormat="1" applyFont="1" applyFill="1" applyBorder="1" applyAlignment="1">
      <alignment vertical="center"/>
    </xf>
    <xf numFmtId="174" fontId="26" fillId="26" borderId="0" xfId="5" applyNumberFormat="1" applyFont="1" applyFill="1" applyBorder="1" applyAlignment="1">
      <alignment vertical="center"/>
    </xf>
    <xf numFmtId="170" fontId="26" fillId="26" borderId="0" xfId="5" applyNumberFormat="1" applyFont="1" applyFill="1" applyBorder="1" applyAlignment="1">
      <alignment vertical="center" wrapText="1"/>
    </xf>
    <xf numFmtId="0" fontId="25" fillId="0" borderId="0" xfId="0" applyFont="1" applyFill="1" applyAlignment="1">
      <alignment horizontal="left" vertical="center"/>
    </xf>
    <xf numFmtId="170" fontId="26" fillId="24" borderId="0" xfId="5" applyNumberFormat="1" applyFont="1" applyFill="1" applyBorder="1" applyAlignment="1">
      <alignment vertical="center"/>
    </xf>
    <xf numFmtId="0" fontId="69" fillId="25" borderId="10" xfId="0" applyFont="1" applyFill="1" applyBorder="1" applyAlignment="1">
      <alignment horizontal="center" vertical="center" wrapText="1"/>
    </xf>
    <xf numFmtId="0" fontId="69" fillId="25" borderId="0" xfId="0" applyFont="1" applyFill="1" applyBorder="1" applyAlignment="1">
      <alignment horizontal="left" vertical="center" wrapText="1"/>
    </xf>
    <xf numFmtId="0" fontId="71" fillId="29" borderId="0" xfId="0" applyFont="1" applyFill="1" applyBorder="1" applyAlignment="1">
      <alignment horizontal="left" vertical="center"/>
    </xf>
    <xf numFmtId="0" fontId="69" fillId="25" borderId="0" xfId="0" applyFont="1" applyFill="1" applyBorder="1" applyAlignment="1">
      <alignment horizontal="center" vertical="center" wrapText="1"/>
    </xf>
    <xf numFmtId="0" fontId="25" fillId="33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/>
    </xf>
    <xf numFmtId="0" fontId="69" fillId="31" borderId="0" xfId="0" applyFont="1" applyFill="1" applyBorder="1" applyAlignment="1">
      <alignment horizontal="center" vertical="center" wrapText="1"/>
    </xf>
    <xf numFmtId="0" fontId="25" fillId="24" borderId="0" xfId="0" applyFont="1" applyFill="1" applyAlignment="1">
      <alignment horizontal="center" vertical="center"/>
    </xf>
    <xf numFmtId="0" fontId="69" fillId="25" borderId="13" xfId="0" applyFont="1" applyFill="1" applyBorder="1" applyAlignment="1">
      <alignment horizontal="center" vertical="center" wrapText="1"/>
    </xf>
    <xf numFmtId="0" fontId="69" fillId="25" borderId="10" xfId="0" applyFont="1" applyFill="1" applyBorder="1" applyAlignment="1">
      <alignment horizontal="center" vertical="center" wrapText="1"/>
    </xf>
    <xf numFmtId="0" fontId="69" fillId="25" borderId="0" xfId="0" applyFont="1" applyFill="1" applyBorder="1" applyAlignment="1">
      <alignment horizontal="left" vertical="center" wrapText="1"/>
    </xf>
    <xf numFmtId="0" fontId="69" fillId="25" borderId="10" xfId="0" applyFont="1" applyFill="1" applyBorder="1" applyAlignment="1">
      <alignment horizontal="left" vertical="center" wrapText="1"/>
    </xf>
    <xf numFmtId="0" fontId="71" fillId="29" borderId="0" xfId="0" applyFont="1" applyFill="1" applyBorder="1" applyAlignment="1">
      <alignment horizontal="center" vertical="center"/>
    </xf>
    <xf numFmtId="0" fontId="71" fillId="29" borderId="10" xfId="0" applyFont="1" applyFill="1" applyBorder="1" applyAlignment="1">
      <alignment horizontal="center" vertical="center"/>
    </xf>
    <xf numFmtId="0" fontId="71" fillId="29" borderId="0" xfId="0" applyFont="1" applyFill="1" applyBorder="1" applyAlignment="1">
      <alignment horizontal="left" vertical="center"/>
    </xf>
    <xf numFmtId="0" fontId="71" fillId="29" borderId="10" xfId="0" applyFont="1" applyFill="1" applyBorder="1" applyAlignment="1">
      <alignment horizontal="left" vertical="center"/>
    </xf>
    <xf numFmtId="0" fontId="80" fillId="29" borderId="16" xfId="0" applyFont="1" applyFill="1" applyBorder="1" applyAlignment="1">
      <alignment horizontal="left" vertical="center" wrapText="1"/>
    </xf>
    <xf numFmtId="0" fontId="80" fillId="29" borderId="21" xfId="0" applyFont="1" applyFill="1" applyBorder="1" applyAlignment="1">
      <alignment horizontal="left" vertical="center" wrapText="1"/>
    </xf>
    <xf numFmtId="0" fontId="80" fillId="29" borderId="22" xfId="0" applyFont="1" applyFill="1" applyBorder="1" applyAlignment="1">
      <alignment horizontal="left" vertical="center" wrapText="1"/>
    </xf>
    <xf numFmtId="0" fontId="0" fillId="36" borderId="16" xfId="0" applyFont="1" applyFill="1" applyBorder="1" applyAlignment="1">
      <alignment horizontal="left" vertical="center" wrapText="1"/>
    </xf>
    <xf numFmtId="0" fontId="0" fillId="36" borderId="21" xfId="0" applyFont="1" applyFill="1" applyBorder="1" applyAlignment="1">
      <alignment horizontal="left" vertical="center" wrapText="1"/>
    </xf>
    <xf numFmtId="0" fontId="0" fillId="36" borderId="22" xfId="0" applyFont="1" applyFill="1" applyBorder="1" applyAlignment="1">
      <alignment horizontal="left" vertical="center" wrapText="1"/>
    </xf>
    <xf numFmtId="174" fontId="31" fillId="36" borderId="16" xfId="3" applyNumberFormat="1" applyFont="1" applyFill="1" applyBorder="1" applyAlignment="1">
      <alignment horizontal="center" vertical="center"/>
    </xf>
    <xf numFmtId="174" fontId="31" fillId="36" borderId="22" xfId="3" applyNumberFormat="1" applyFont="1" applyFill="1" applyBorder="1" applyAlignment="1">
      <alignment horizontal="center" vertical="center"/>
    </xf>
    <xf numFmtId="0" fontId="81" fillId="29" borderId="16" xfId="0" applyFont="1" applyFill="1" applyBorder="1" applyAlignment="1">
      <alignment horizontal="left" vertical="center" wrapText="1"/>
    </xf>
    <xf numFmtId="0" fontId="81" fillId="29" borderId="21" xfId="0" applyFont="1" applyFill="1" applyBorder="1" applyAlignment="1">
      <alignment horizontal="left" vertical="center" wrapText="1"/>
    </xf>
    <xf numFmtId="0" fontId="81" fillId="29" borderId="22" xfId="0" applyFont="1" applyFill="1" applyBorder="1" applyAlignment="1">
      <alignment horizontal="left" vertical="center" wrapText="1"/>
    </xf>
    <xf numFmtId="174" fontId="81" fillId="29" borderId="16" xfId="3" applyNumberFormat="1" applyFont="1" applyFill="1" applyBorder="1" applyAlignment="1">
      <alignment horizontal="center" vertical="center"/>
    </xf>
    <xf numFmtId="174" fontId="81" fillId="29" borderId="22" xfId="3" applyNumberFormat="1" applyFont="1" applyFill="1" applyBorder="1" applyAlignment="1">
      <alignment horizontal="center" vertical="center"/>
    </xf>
    <xf numFmtId="0" fontId="80" fillId="29" borderId="17" xfId="0" applyFont="1" applyFill="1" applyBorder="1" applyAlignment="1">
      <alignment horizontal="center" vertical="center" wrapText="1"/>
    </xf>
    <xf numFmtId="0" fontId="80" fillId="29" borderId="23" xfId="0" applyFont="1" applyFill="1" applyBorder="1" applyAlignment="1">
      <alignment horizontal="center" vertical="center" wrapText="1"/>
    </xf>
    <xf numFmtId="0" fontId="80" fillId="29" borderId="18" xfId="0" applyFont="1" applyFill="1" applyBorder="1" applyAlignment="1">
      <alignment horizontal="left" vertical="center" wrapText="1"/>
    </xf>
    <xf numFmtId="0" fontId="80" fillId="29" borderId="19" xfId="0" applyFont="1" applyFill="1" applyBorder="1" applyAlignment="1">
      <alignment horizontal="left" vertical="center" wrapText="1"/>
    </xf>
    <xf numFmtId="0" fontId="80" fillId="29" borderId="20" xfId="0" applyFont="1" applyFill="1" applyBorder="1" applyAlignment="1">
      <alignment horizontal="left" vertical="center" wrapText="1"/>
    </xf>
    <xf numFmtId="0" fontId="80" fillId="29" borderId="24" xfId="0" applyFont="1" applyFill="1" applyBorder="1" applyAlignment="1">
      <alignment horizontal="left" vertical="center" wrapText="1"/>
    </xf>
    <xf numFmtId="0" fontId="80" fillId="29" borderId="14" xfId="0" applyFont="1" applyFill="1" applyBorder="1" applyAlignment="1">
      <alignment horizontal="left" vertical="center" wrapText="1"/>
    </xf>
    <xf numFmtId="0" fontId="80" fillId="29" borderId="25" xfId="0" applyFont="1" applyFill="1" applyBorder="1" applyAlignment="1">
      <alignment horizontal="left" vertical="center" wrapText="1"/>
    </xf>
    <xf numFmtId="0" fontId="80" fillId="29" borderId="16" xfId="0" applyFont="1" applyFill="1" applyBorder="1" applyAlignment="1">
      <alignment horizontal="center" vertical="center" wrapText="1"/>
    </xf>
    <xf numFmtId="0" fontId="80" fillId="29" borderId="21" xfId="0" applyFont="1" applyFill="1" applyBorder="1" applyAlignment="1">
      <alignment horizontal="center" vertical="center" wrapText="1"/>
    </xf>
    <xf numFmtId="0" fontId="80" fillId="29" borderId="22" xfId="0" applyFont="1" applyFill="1" applyBorder="1" applyAlignment="1">
      <alignment horizontal="center" vertical="center" wrapText="1"/>
    </xf>
    <xf numFmtId="0" fontId="80" fillId="29" borderId="18" xfId="0" applyFont="1" applyFill="1" applyBorder="1" applyAlignment="1">
      <alignment horizontal="center" vertical="center" wrapText="1"/>
    </xf>
    <xf numFmtId="0" fontId="80" fillId="29" borderId="20" xfId="0" applyFont="1" applyFill="1" applyBorder="1" applyAlignment="1">
      <alignment horizontal="center" vertical="center" wrapText="1"/>
    </xf>
    <xf numFmtId="0" fontId="80" fillId="29" borderId="24" xfId="0" applyFont="1" applyFill="1" applyBorder="1" applyAlignment="1">
      <alignment horizontal="center" vertical="center" wrapText="1"/>
    </xf>
    <xf numFmtId="0" fontId="80" fillId="29" borderId="25" xfId="0" applyFont="1" applyFill="1" applyBorder="1" applyAlignment="1">
      <alignment horizontal="center" vertical="center" wrapText="1"/>
    </xf>
    <xf numFmtId="0" fontId="26" fillId="36" borderId="0" xfId="0" applyFont="1" applyFill="1" applyAlignment="1">
      <alignment horizontal="center"/>
    </xf>
    <xf numFmtId="0" fontId="26" fillId="36" borderId="0" xfId="0" applyFont="1" applyFill="1" applyBorder="1" applyAlignment="1">
      <alignment horizontal="center" vertical="center"/>
    </xf>
    <xf numFmtId="4" fontId="26" fillId="36" borderId="0" xfId="0" applyNumberFormat="1" applyFont="1" applyFill="1" applyBorder="1" applyAlignment="1">
      <alignment horizontal="center" vertical="center"/>
    </xf>
    <xf numFmtId="178" fontId="26" fillId="36" borderId="0" xfId="5" applyNumberFormat="1" applyFont="1" applyFill="1" applyBorder="1" applyAlignment="1">
      <alignment vertical="center"/>
    </xf>
    <xf numFmtId="0" fontId="26" fillId="36" borderId="0" xfId="0" applyFont="1" applyFill="1" applyBorder="1" applyAlignment="1">
      <alignment vertical="center"/>
    </xf>
    <xf numFmtId="0" fontId="26" fillId="36" borderId="0" xfId="0" applyFont="1" applyFill="1" applyBorder="1" applyAlignment="1">
      <alignment horizontal="left" vertical="center"/>
    </xf>
    <xf numFmtId="4" fontId="26" fillId="36" borderId="0" xfId="5" applyNumberFormat="1" applyFont="1" applyFill="1" applyBorder="1" applyAlignment="1">
      <alignment vertical="center"/>
    </xf>
    <xf numFmtId="0" fontId="0" fillId="36" borderId="0" xfId="0" applyFill="1" applyBorder="1"/>
    <xf numFmtId="172" fontId="26" fillId="36" borderId="0" xfId="0" applyNumberFormat="1" applyFont="1" applyFill="1" applyBorder="1" applyAlignment="1">
      <alignment horizontal="center" vertical="center"/>
    </xf>
    <xf numFmtId="4" fontId="0" fillId="36" borderId="0" xfId="0" applyNumberFormat="1" applyFill="1" applyBorder="1"/>
    <xf numFmtId="4" fontId="26" fillId="36" borderId="0" xfId="0" applyNumberFormat="1" applyFont="1" applyFill="1" applyBorder="1" applyAlignment="1">
      <alignment vertical="center"/>
    </xf>
    <xf numFmtId="0" fontId="0" fillId="36" borderId="0" xfId="3" applyFont="1" applyFill="1" applyBorder="1" applyAlignment="1">
      <alignment vertical="center"/>
    </xf>
    <xf numFmtId="4" fontId="79" fillId="36" borderId="0" xfId="1572" applyNumberFormat="1" applyFont="1" applyFill="1" applyBorder="1" applyAlignment="1">
      <alignment horizontal="center" vertical="center"/>
    </xf>
    <xf numFmtId="0" fontId="26" fillId="36" borderId="0" xfId="3" applyFont="1" applyFill="1" applyBorder="1" applyAlignment="1">
      <alignment horizontal="center" vertical="center"/>
    </xf>
    <xf numFmtId="14" fontId="26" fillId="36" borderId="0" xfId="3" applyNumberFormat="1" applyFont="1" applyFill="1" applyBorder="1" applyAlignment="1">
      <alignment horizontal="center" vertical="center"/>
    </xf>
    <xf numFmtId="4" fontId="79" fillId="36" borderId="0" xfId="1842" applyNumberFormat="1" applyFont="1" applyFill="1" applyBorder="1" applyAlignment="1">
      <alignment horizontal="center" vertical="center"/>
    </xf>
    <xf numFmtId="0" fontId="79" fillId="36" borderId="0" xfId="3" applyFont="1" applyFill="1" applyBorder="1" applyAlignment="1">
      <alignment horizontal="center" vertical="center"/>
    </xf>
    <xf numFmtId="4" fontId="79" fillId="36" borderId="0" xfId="3" applyNumberFormat="1" applyFont="1" applyFill="1" applyBorder="1" applyAlignment="1">
      <alignment vertical="center"/>
    </xf>
    <xf numFmtId="0" fontId="26" fillId="36" borderId="0" xfId="0" applyFont="1" applyFill="1" applyBorder="1" applyAlignment="1">
      <alignment vertical="center"/>
    </xf>
    <xf numFmtId="0" fontId="25" fillId="36" borderId="0" xfId="0" applyFont="1" applyFill="1" applyAlignment="1">
      <alignment horizontal="right" vertical="center"/>
    </xf>
    <xf numFmtId="0" fontId="27" fillId="36" borderId="0" xfId="0" applyFont="1" applyFill="1" applyAlignment="1">
      <alignment horizontal="right" vertical="center"/>
    </xf>
    <xf numFmtId="170" fontId="73" fillId="36" borderId="0" xfId="0" applyNumberFormat="1" applyFont="1" applyFill="1" applyAlignment="1">
      <alignment vertical="center"/>
    </xf>
    <xf numFmtId="170" fontId="26" fillId="36" borderId="0" xfId="0" applyNumberFormat="1" applyFont="1" applyFill="1" applyAlignment="1">
      <alignment vertical="center"/>
    </xf>
    <xf numFmtId="177" fontId="26" fillId="36" borderId="0" xfId="5" applyNumberFormat="1" applyFont="1" applyFill="1" applyBorder="1" applyAlignment="1">
      <alignment vertical="center"/>
    </xf>
    <xf numFmtId="0" fontId="26" fillId="36" borderId="0" xfId="0" quotePrefix="1" applyFont="1" applyFill="1" applyBorder="1" applyAlignment="1">
      <alignment horizontal="center" vertical="center"/>
    </xf>
    <xf numFmtId="176" fontId="26" fillId="36" borderId="0" xfId="1842" applyNumberFormat="1" applyFont="1" applyFill="1" applyBorder="1" applyAlignment="1">
      <alignment horizontal="center" vertical="center"/>
    </xf>
    <xf numFmtId="176" fontId="25" fillId="36" borderId="0" xfId="1842" applyNumberFormat="1" applyFont="1" applyFill="1" applyBorder="1" applyAlignment="1">
      <alignment horizontal="center" vertical="center"/>
    </xf>
    <xf numFmtId="1" fontId="26" fillId="36" borderId="0" xfId="0" applyNumberFormat="1" applyFont="1" applyFill="1" applyBorder="1" applyAlignment="1">
      <alignment horizontal="center" vertical="center"/>
    </xf>
    <xf numFmtId="177" fontId="79" fillId="36" borderId="0" xfId="3" applyNumberFormat="1" applyFont="1" applyFill="1" applyBorder="1" applyAlignment="1">
      <alignment vertical="center"/>
    </xf>
    <xf numFmtId="175" fontId="26" fillId="36" borderId="0" xfId="5" applyNumberFormat="1" applyFont="1" applyFill="1" applyBorder="1" applyAlignment="1">
      <alignment vertical="center"/>
    </xf>
    <xf numFmtId="3" fontId="26" fillId="36" borderId="0" xfId="5" applyNumberFormat="1" applyFont="1" applyFill="1" applyBorder="1" applyAlignment="1">
      <alignment vertical="center"/>
    </xf>
    <xf numFmtId="14" fontId="26" fillId="36" borderId="0" xfId="0" applyNumberFormat="1" applyFont="1" applyFill="1" applyBorder="1" applyAlignment="1">
      <alignment horizontal="center"/>
    </xf>
    <xf numFmtId="177" fontId="76" fillId="36" borderId="0" xfId="1572" applyNumberFormat="1" applyFont="1" applyFill="1" applyBorder="1"/>
    <xf numFmtId="4" fontId="76" fillId="36" borderId="0" xfId="1572" applyNumberFormat="1" applyFont="1" applyFill="1" applyBorder="1"/>
    <xf numFmtId="174" fontId="76" fillId="36" borderId="0" xfId="1572" applyNumberFormat="1" applyFont="1" applyFill="1" applyBorder="1"/>
    <xf numFmtId="177" fontId="26" fillId="36" borderId="0" xfId="0" applyNumberFormat="1" applyFont="1" applyFill="1" applyBorder="1" applyAlignment="1">
      <alignment vertical="center"/>
    </xf>
    <xf numFmtId="4" fontId="26" fillId="36" borderId="0" xfId="0" applyNumberFormat="1" applyFont="1" applyFill="1" applyAlignment="1">
      <alignment vertical="center"/>
    </xf>
    <xf numFmtId="177" fontId="26" fillId="36" borderId="0" xfId="1842" applyNumberFormat="1" applyFont="1" applyFill="1" applyBorder="1"/>
    <xf numFmtId="4" fontId="26" fillId="36" borderId="0" xfId="1842" applyNumberFormat="1" applyFont="1" applyFill="1" applyBorder="1"/>
    <xf numFmtId="0" fontId="26" fillId="36" borderId="0" xfId="0" applyFont="1" applyFill="1" applyBorder="1" applyAlignment="1">
      <alignment horizontal="right" vertical="center"/>
    </xf>
    <xf numFmtId="172" fontId="26" fillId="36" borderId="0" xfId="0" applyNumberFormat="1" applyFont="1" applyFill="1" applyBorder="1" applyAlignment="1">
      <alignment horizontal="right" vertical="center"/>
    </xf>
    <xf numFmtId="4" fontId="26" fillId="36" borderId="0" xfId="0" applyNumberFormat="1" applyFont="1" applyFill="1" applyBorder="1" applyAlignment="1">
      <alignment horizontal="right"/>
    </xf>
    <xf numFmtId="3" fontId="24" fillId="36" borderId="0" xfId="0" applyNumberFormat="1" applyFont="1" applyFill="1" applyBorder="1" applyAlignment="1">
      <alignment vertical="center" wrapText="1"/>
    </xf>
  </cellXfs>
  <cellStyles count="1879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1" xfId="1441"/>
    <cellStyle name="Comma 2" xfId="1409"/>
    <cellStyle name="Comma 2 2" xfId="1835"/>
    <cellStyle name="Comma 3" xfId="1465"/>
    <cellStyle name="Comma 3 2" xfId="1872"/>
    <cellStyle name="Comma 5" xfId="1865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3" xfId="1851"/>
    <cellStyle name="Milliers [0] 2" xfId="967"/>
    <cellStyle name="Milliers [0] 3" xfId="968"/>
    <cellStyle name="Milliers 10" xfId="1418"/>
    <cellStyle name="Milliers 100" xfId="1572"/>
    <cellStyle name="Milliers 100 2" xfId="1861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2" xfId="1359"/>
    <cellStyle name="Milliers 2 3" xfId="1422"/>
    <cellStyle name="Milliers 2 4" xfId="1852"/>
    <cellStyle name="Milliers 2 5" xfId="1856"/>
    <cellStyle name="Milliers 2 6" xfId="1866"/>
    <cellStyle name="Milliers 2 7" xfId="187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2" xfId="971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845"/>
    <cellStyle name="Milliers 364" xfId="1849"/>
    <cellStyle name="Milliers 365" xfId="1859"/>
    <cellStyle name="Milliers 366" xfId="1864"/>
    <cellStyle name="Milliers 367" xfId="1869"/>
    <cellStyle name="Milliers 368" xfId="1871"/>
    <cellStyle name="Milliers 369" xfId="1870"/>
    <cellStyle name="Milliers 37" xfId="1487"/>
    <cellStyle name="Milliers 370" xfId="1873"/>
    <cellStyle name="Milliers 38" xfId="1488"/>
    <cellStyle name="Milliers 39" xfId="1489"/>
    <cellStyle name="Milliers 4" xfId="972"/>
    <cellStyle name="Milliers 40" xfId="1490"/>
    <cellStyle name="Milliers 41" xfId="1491"/>
    <cellStyle name="Milliers 42" xfId="1492"/>
    <cellStyle name="Milliers 43" xfId="1493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3" xfId="1497"/>
    <cellStyle name="Normal 18 3" xfId="1443"/>
    <cellStyle name="Normal 18 4" xfId="1496"/>
    <cellStyle name="Normal 19" xfId="2"/>
    <cellStyle name="Normal 2" xfId="3"/>
    <cellStyle name="Normal 2 10" xfId="1445"/>
    <cellStyle name="Normal 2 11" xfId="1498"/>
    <cellStyle name="Normal 2 12" xfId="1847"/>
    <cellStyle name="Normal 2 13" xfId="1853"/>
    <cellStyle name="Normal 2 14" xfId="1857"/>
    <cellStyle name="Normal 2 15" xfId="1860"/>
    <cellStyle name="Normal 2 16" xfId="1867"/>
    <cellStyle name="Normal 2 17" xfId="1877"/>
    <cellStyle name="Normal 2 2" xfId="1016"/>
    <cellStyle name="Normal 2 2 2" xfId="1854"/>
    <cellStyle name="Normal 2 2 3" xfId="1858"/>
    <cellStyle name="Normal 2 2 4" xfId="1868"/>
    <cellStyle name="Normal 2 2 5" xfId="1878"/>
    <cellStyle name="Normal 2 3" xfId="1017"/>
    <cellStyle name="Normal 2 4" xfId="1018"/>
    <cellStyle name="Normal 2 4 2" xfId="1019"/>
    <cellStyle name="Normal 2 5" xfId="4"/>
    <cellStyle name="Normal 2 6" xfId="1358"/>
    <cellStyle name="Normal 2 6 2" xfId="1427"/>
    <cellStyle name="Normal 2 6 2 2" xfId="1447"/>
    <cellStyle name="Normal 2 6 2 3" xfId="1500"/>
    <cellStyle name="Normal 2 6 3" xfId="1446"/>
    <cellStyle name="Normal 2 6 4" xfId="1499"/>
    <cellStyle name="Normal 2 7" xfId="1380"/>
    <cellStyle name="Normal 2 8" xfId="1420"/>
    <cellStyle name="Normal 2 8 2" xfId="1448"/>
    <cellStyle name="Normal 2 8 3" xfId="1501"/>
    <cellStyle name="Normal 2 9" xfId="1434"/>
    <cellStyle name="Normal 2 9 2" xfId="1449"/>
    <cellStyle name="Normal 2 9 3" xfId="1502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3" xfId="1503"/>
    <cellStyle name="Normal 27" xfId="1433"/>
    <cellStyle name="Normal 27 2" xfId="1451"/>
    <cellStyle name="Normal 27 3" xfId="1504"/>
    <cellStyle name="Normal 28" xfId="1435"/>
    <cellStyle name="Normal 28 2" xfId="1452"/>
    <cellStyle name="Normal 28 3" xfId="1505"/>
    <cellStyle name="Normal 29" xfId="1436"/>
    <cellStyle name="Normal 29 2" xfId="1453"/>
    <cellStyle name="Normal 29 3" xfId="1506"/>
    <cellStyle name="Normal 3" xfId="1020"/>
    <cellStyle name="Normal 3 2" xfId="1021"/>
    <cellStyle name="Normal 3 3" xfId="1855"/>
    <cellStyle name="Normal 3 4" xfId="1863"/>
    <cellStyle name="Normal 30" xfId="1437"/>
    <cellStyle name="Normal 30 2" xfId="1454"/>
    <cellStyle name="Normal 30 3" xfId="1507"/>
    <cellStyle name="Normal 31" xfId="1438"/>
    <cellStyle name="Normal 31 2" xfId="1455"/>
    <cellStyle name="Normal 31 3" xfId="1508"/>
    <cellStyle name="Normal 32" xfId="1439"/>
    <cellStyle name="Normal 32 2" xfId="1442"/>
    <cellStyle name="Normal 32 3" xfId="1495"/>
    <cellStyle name="Normal 32 4" xfId="1862"/>
    <cellStyle name="Normal 33" xfId="1440"/>
    <cellStyle name="Normal 34" xfId="1843"/>
    <cellStyle name="Normal 35" xfId="1844"/>
    <cellStyle name="Normal 36" xfId="1848"/>
    <cellStyle name="Normal 38" xfId="1837"/>
    <cellStyle name="Normal 4" xfId="1022"/>
    <cellStyle name="Normal 4 2" xfId="1354"/>
    <cellStyle name="Normal 4 2 2" xfId="1414"/>
    <cellStyle name="Normal 4 2 2 2" xfId="1429"/>
    <cellStyle name="Normal 4 2 2 2 2" xfId="1459"/>
    <cellStyle name="Normal 4 2 2 2 3" xfId="1512"/>
    <cellStyle name="Normal 4 2 2 3" xfId="1458"/>
    <cellStyle name="Normal 4 2 2 4" xfId="1511"/>
    <cellStyle name="Normal 4 2 3" xfId="1425"/>
    <cellStyle name="Normal 4 2 3 2" xfId="1460"/>
    <cellStyle name="Normal 4 2 3 3" xfId="1513"/>
    <cellStyle name="Normal 4 2 4" xfId="1457"/>
    <cellStyle name="Normal 4 2 5" xfId="1510"/>
    <cellStyle name="Normal 4 3" xfId="1412"/>
    <cellStyle name="Normal 4 3 2" xfId="1428"/>
    <cellStyle name="Normal 4 3 2 2" xfId="1462"/>
    <cellStyle name="Normal 4 3 2 3" xfId="1515"/>
    <cellStyle name="Normal 4 3 3" xfId="1461"/>
    <cellStyle name="Normal 4 3 4" xfId="1514"/>
    <cellStyle name="Normal 4 4" xfId="1423"/>
    <cellStyle name="Normal 4 4 2" xfId="1463"/>
    <cellStyle name="Normal 4 4 3" xfId="1516"/>
    <cellStyle name="Normal 4 5" xfId="1456"/>
    <cellStyle name="Normal 4 6" xfId="1509"/>
    <cellStyle name="Normal 4 7" xfId="1874"/>
    <cellStyle name="Normal 40" xfId="1839"/>
    <cellStyle name="Normal 40 2" xfId="1841"/>
    <cellStyle name="Normal 40 4" xfId="1840"/>
    <cellStyle name="Normal 5" xfId="5"/>
    <cellStyle name="Normal 5 2" xfId="1023"/>
    <cellStyle name="Normal 5 3" xfId="1836"/>
    <cellStyle name="Normal 5 5" xfId="1838"/>
    <cellStyle name="Normal 6" xfId="1024"/>
    <cellStyle name="Normal 6 2" xfId="1025"/>
    <cellStyle name="Normal 7" xfId="1026"/>
    <cellStyle name="Normal 7 2" xfId="1875"/>
    <cellStyle name="Normal 8" xfId="1027"/>
    <cellStyle name="Normal 9" xfId="1028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6"/>
    <cellStyle name="Pourcentage 9" xfId="1850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599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</dxfs>
  <tableStyles count="0" defaultTableStyle="TableStyleMedium9" defaultPivotStyle="PivotStyleLight16"/>
  <colors>
    <mruColors>
      <color rgb="FF66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arim%20Ghezaiel/Documents/04-%20Missions/2014/09-%20NEITI/Final%20data%20base%20and%20reporting%20NEII/Conciliation%202013/12-%20Reconciliation%20database%20-%20NEITI%202012%20after%20adjusting%20scope%20of%20companies%20%20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  <sheetName val="Other payments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not reported</v>
          </cell>
        </row>
        <row r="82">
          <cell r="A82" t="str">
            <v>Tax paid reported but outside the period covered</v>
          </cell>
        </row>
        <row r="83">
          <cell r="A83" t="str">
            <v>Tax paid reported but outside the reconciliation scope</v>
          </cell>
        </row>
        <row r="84">
          <cell r="A84" t="str">
            <v>Tax amount incorrectly reported</v>
          </cell>
        </row>
        <row r="85">
          <cell r="A85" t="str">
            <v>Tax reported but not paid</v>
          </cell>
        </row>
        <row r="86">
          <cell r="A86" t="str">
            <v>Tax paid to other Government entity</v>
          </cell>
        </row>
        <row r="87">
          <cell r="A87" t="str">
            <v>Tax incorrectly classified</v>
          </cell>
        </row>
        <row r="88">
          <cell r="A88" t="str">
            <v>Tax paid on other identification number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tabSelected="1" zoomScaleNormal="100" workbookViewId="0">
      <selection activeCell="M32" sqref="M32"/>
    </sheetView>
  </sheetViews>
  <sheetFormatPr defaultColWidth="11.54296875" defaultRowHeight="10"/>
  <cols>
    <col min="1" max="1" width="4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3.26953125" style="90" customWidth="1"/>
    <col min="6" max="6" width="14.1796875" style="91" customWidth="1"/>
    <col min="7" max="7" width="13.26953125" style="90" customWidth="1"/>
    <col min="8" max="8" width="1" style="73" customWidth="1"/>
    <col min="9" max="11" width="13.269531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133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14916676410.819998</v>
      </c>
      <c r="F10" s="63">
        <v>0</v>
      </c>
      <c r="G10" s="63">
        <v>14916676410.819998</v>
      </c>
      <c r="I10" s="63">
        <v>21098640416.579773</v>
      </c>
      <c r="J10" s="63">
        <v>-6158550025.8000002</v>
      </c>
      <c r="K10" s="63">
        <v>14940090390.779772</v>
      </c>
      <c r="M10" s="63">
        <v>-23413979.959771514</v>
      </c>
      <c r="N10" s="160"/>
    </row>
    <row r="11" spans="2:15" ht="44.25" customHeight="1">
      <c r="B11" s="163" t="s">
        <v>80</v>
      </c>
      <c r="C11" s="163"/>
      <c r="E11" s="39">
        <v>14260775963.939999</v>
      </c>
      <c r="F11" s="39">
        <v>0</v>
      </c>
      <c r="G11" s="39">
        <v>14260775963.939999</v>
      </c>
      <c r="I11" s="39">
        <v>14284319994.079771</v>
      </c>
      <c r="J11" s="39">
        <v>0</v>
      </c>
      <c r="K11" s="39">
        <v>14284319994.079771</v>
      </c>
      <c r="M11" s="39">
        <v>-23544030.139771461</v>
      </c>
      <c r="N11" s="38"/>
    </row>
    <row r="12" spans="2:15" ht="10.5">
      <c r="B12" s="8">
        <v>1</v>
      </c>
      <c r="C12" s="9" t="s">
        <v>81</v>
      </c>
      <c r="E12" s="141">
        <v>81968380</v>
      </c>
      <c r="F12" s="141">
        <v>0</v>
      </c>
      <c r="G12" s="141">
        <v>81968380</v>
      </c>
      <c r="I12" s="141"/>
      <c r="J12" s="141">
        <v>81968380</v>
      </c>
      <c r="K12" s="141">
        <v>81968380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81968380</v>
      </c>
      <c r="J13" s="49">
        <v>-81968380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195</v>
      </c>
      <c r="E14" s="141">
        <v>6351487152.3000002</v>
      </c>
      <c r="F14" s="141">
        <v>0</v>
      </c>
      <c r="G14" s="141">
        <v>6351487152.3000002</v>
      </c>
      <c r="I14" s="141">
        <v>6350712339.3000002</v>
      </c>
      <c r="J14" s="141">
        <v>0</v>
      </c>
      <c r="K14" s="141">
        <v>6350712339.3000002</v>
      </c>
      <c r="M14" s="141">
        <v>774813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1984740433.4200001</v>
      </c>
      <c r="F15" s="49">
        <v>0</v>
      </c>
      <c r="G15" s="49">
        <v>1984740433.4200001</v>
      </c>
      <c r="I15" s="49">
        <v>1984740433.4200001</v>
      </c>
      <c r="J15" s="49">
        <v>0</v>
      </c>
      <c r="K15" s="49">
        <v>1984740433.4200001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850602656.42000008</v>
      </c>
      <c r="F16" s="141">
        <v>0</v>
      </c>
      <c r="G16" s="141">
        <v>850602656.42000008</v>
      </c>
      <c r="I16" s="141">
        <v>850602656.42000008</v>
      </c>
      <c r="J16" s="141">
        <v>0</v>
      </c>
      <c r="K16" s="141">
        <v>850602656.42000008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255180661.66000003</v>
      </c>
      <c r="F18" s="141">
        <v>0</v>
      </c>
      <c r="G18" s="141">
        <v>255180661.66000003</v>
      </c>
      <c r="I18" s="141">
        <v>255180661.66000003</v>
      </c>
      <c r="J18" s="141">
        <v>0</v>
      </c>
      <c r="K18" s="141">
        <v>255180661.66000003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4311689458.6400003</v>
      </c>
      <c r="F19" s="49">
        <v>0</v>
      </c>
      <c r="G19" s="49">
        <v>4311689458.6400003</v>
      </c>
      <c r="I19" s="49">
        <v>4336008301.7797718</v>
      </c>
      <c r="J19" s="49">
        <v>0</v>
      </c>
      <c r="K19" s="49">
        <v>4336008301.7797718</v>
      </c>
      <c r="M19" s="49">
        <v>-24318843.139771461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425107221.5</v>
      </c>
      <c r="F22" s="141">
        <v>0</v>
      </c>
      <c r="G22" s="141">
        <v>425107221.5</v>
      </c>
      <c r="I22" s="141">
        <v>425107221.5</v>
      </c>
      <c r="J22" s="141">
        <v>0</v>
      </c>
      <c r="K22" s="141">
        <v>425107221.5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385000000</v>
      </c>
      <c r="F23" s="39">
        <v>0</v>
      </c>
      <c r="G23" s="39">
        <v>385000000</v>
      </c>
      <c r="I23" s="39">
        <v>6543550025.8000002</v>
      </c>
      <c r="J23" s="39">
        <v>-6158550025.8000002</v>
      </c>
      <c r="K23" s="39">
        <v>385000000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385000000</v>
      </c>
      <c r="F24" s="49">
        <v>0</v>
      </c>
      <c r="G24" s="49">
        <v>385000000</v>
      </c>
      <c r="I24" s="49">
        <v>385000000</v>
      </c>
      <c r="J24" s="49">
        <v>0</v>
      </c>
      <c r="K24" s="49">
        <v>385000000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6158550025.8000002</v>
      </c>
      <c r="J25" s="141">
        <v>-6158550025.8000002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270900446.88</v>
      </c>
      <c r="F29" s="39">
        <v>0</v>
      </c>
      <c r="G29" s="39">
        <v>270900446.88</v>
      </c>
      <c r="I29" s="39">
        <v>270770396.70000005</v>
      </c>
      <c r="J29" s="39">
        <v>0</v>
      </c>
      <c r="K29" s="39">
        <v>270770396.70000005</v>
      </c>
      <c r="M29" s="39">
        <v>130050.17999994755</v>
      </c>
      <c r="N29" s="38"/>
      <c r="O29" s="40"/>
    </row>
    <row r="30" spans="2:15" ht="10.5">
      <c r="B30" s="8">
        <v>17</v>
      </c>
      <c r="C30" s="9" t="s">
        <v>50</v>
      </c>
      <c r="E30" s="141">
        <v>270900446.88</v>
      </c>
      <c r="F30" s="141">
        <v>0</v>
      </c>
      <c r="G30" s="141">
        <v>270900446.88</v>
      </c>
      <c r="I30" s="141">
        <v>270770396.70000005</v>
      </c>
      <c r="J30" s="141">
        <v>0</v>
      </c>
      <c r="K30" s="141">
        <v>270770396.70000005</v>
      </c>
      <c r="M30" s="141">
        <v>130050.17999994755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A33" s="90"/>
      <c r="B33" s="59" t="s">
        <v>40</v>
      </c>
      <c r="C33" s="60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0"/>
      <c r="O33" s="40"/>
    </row>
    <row r="34" spans="1:15" ht="10.5">
      <c r="A34" s="90"/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14916676410.819998</v>
      </c>
      <c r="F37" s="135">
        <v>0</v>
      </c>
      <c r="G37" s="23">
        <v>14916676410.819998</v>
      </c>
      <c r="I37" s="23">
        <v>21098640416.579773</v>
      </c>
      <c r="J37" s="23">
        <v>-6158550025.8000002</v>
      </c>
      <c r="K37" s="23">
        <v>14940090390.779772</v>
      </c>
      <c r="M37" s="23">
        <v>-23413979.959771514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0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06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 ht="12.5">
      <c r="A45" s="106"/>
      <c r="B45" s="107"/>
      <c r="E45" s="210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 ht="12.5">
      <c r="A46" s="106"/>
      <c r="B46" s="107"/>
      <c r="E46" s="210"/>
      <c r="F46" s="205"/>
      <c r="G46" s="209"/>
      <c r="J46" s="207"/>
      <c r="K46" s="207"/>
      <c r="L46" s="207"/>
      <c r="M46" s="207"/>
      <c r="N46" s="208"/>
      <c r="O46" s="204"/>
    </row>
    <row r="47" spans="1:15" s="108" customFormat="1" ht="12.5">
      <c r="A47" s="106"/>
      <c r="B47" s="107"/>
      <c r="E47" s="210"/>
      <c r="F47" s="205"/>
      <c r="G47" s="209"/>
      <c r="J47" s="207"/>
      <c r="K47" s="207"/>
      <c r="L47" s="207"/>
      <c r="M47" s="207"/>
      <c r="N47" s="208"/>
      <c r="O47" s="204"/>
    </row>
    <row r="48" spans="1:15" s="108" customFormat="1" ht="12.5">
      <c r="A48" s="106"/>
      <c r="B48" s="107"/>
      <c r="E48" s="210"/>
      <c r="F48" s="205"/>
      <c r="G48" s="209"/>
      <c r="J48" s="207"/>
      <c r="K48" s="207"/>
      <c r="L48" s="207"/>
      <c r="M48" s="207"/>
      <c r="N48" s="208"/>
      <c r="O48" s="204"/>
    </row>
    <row r="49" spans="1:15" s="108" customFormat="1" ht="12.5">
      <c r="A49" s="106"/>
      <c r="B49" s="107"/>
      <c r="E49" s="210"/>
      <c r="F49" s="205"/>
      <c r="G49" s="209"/>
      <c r="J49" s="207"/>
      <c r="K49" s="207"/>
      <c r="L49" s="207"/>
      <c r="M49" s="207"/>
      <c r="N49" s="208"/>
      <c r="O49" s="204"/>
    </row>
    <row r="50" spans="1:15" s="108" customFormat="1" ht="12.5">
      <c r="A50" s="106"/>
      <c r="B50" s="107"/>
      <c r="E50" s="210"/>
      <c r="F50" s="205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 ht="12.5">
      <c r="A52" s="106"/>
      <c r="B52" s="107"/>
      <c r="E52" s="204"/>
      <c r="F52" s="211"/>
      <c r="G52" s="212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05"/>
      <c r="G53" s="213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05"/>
      <c r="G54" s="213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05"/>
      <c r="G55" s="213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05"/>
      <c r="G56" s="213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05"/>
      <c r="G57" s="213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05"/>
      <c r="G58" s="213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05"/>
      <c r="G59" s="213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05"/>
      <c r="G60" s="213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05"/>
      <c r="G61" s="213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05"/>
      <c r="G62" s="213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05"/>
      <c r="G63" s="213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05"/>
      <c r="G64" s="213"/>
      <c r="J64" s="207"/>
      <c r="K64" s="207"/>
      <c r="L64" s="207"/>
      <c r="M64" s="207"/>
      <c r="N64" s="208"/>
      <c r="O64" s="204"/>
    </row>
    <row r="65" spans="1:15" s="108" customFormat="1" ht="12.5">
      <c r="A65" s="106"/>
      <c r="B65" s="107"/>
      <c r="E65" s="214"/>
      <c r="F65" s="214"/>
      <c r="G65" s="209"/>
      <c r="J65" s="207"/>
      <c r="K65" s="207"/>
      <c r="L65" s="207"/>
      <c r="M65" s="207"/>
      <c r="N65" s="208"/>
      <c r="O65" s="204"/>
    </row>
    <row r="66" spans="1:15" s="108" customFormat="1" ht="12.5">
      <c r="A66" s="106"/>
      <c r="B66" s="107"/>
      <c r="E66" s="214"/>
      <c r="F66" s="214"/>
      <c r="G66" s="209"/>
      <c r="J66" s="207"/>
      <c r="K66" s="207"/>
      <c r="L66" s="207"/>
      <c r="M66" s="207"/>
      <c r="N66" s="208"/>
      <c r="O66" s="204"/>
    </row>
    <row r="67" spans="1:15" s="108" customFormat="1" ht="12.5">
      <c r="A67" s="106"/>
      <c r="B67" s="107"/>
      <c r="E67" s="214"/>
      <c r="F67" s="214"/>
      <c r="G67" s="209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05"/>
      <c r="G68" s="215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16"/>
      <c r="F69" s="205"/>
      <c r="G69" s="215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17"/>
      <c r="F70" s="205"/>
      <c r="G70" s="215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17"/>
      <c r="F71" s="205"/>
      <c r="G71" s="215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17"/>
      <c r="F72" s="205"/>
      <c r="G72" s="218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17"/>
      <c r="F73" s="205"/>
      <c r="G73" s="218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16"/>
      <c r="F74" s="205"/>
      <c r="G74" s="218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17"/>
      <c r="F75" s="205"/>
      <c r="G75" s="218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17"/>
      <c r="F76" s="205"/>
      <c r="G76" s="218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16"/>
      <c r="F77" s="205"/>
      <c r="G77" s="218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209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209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19"/>
      <c r="F80" s="211"/>
      <c r="G80" s="220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19"/>
      <c r="F81" s="211"/>
      <c r="G81" s="220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19"/>
      <c r="F82" s="205"/>
      <c r="G82" s="220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19"/>
      <c r="F83" s="205"/>
      <c r="G83" s="220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G706" s="225"/>
      <c r="N706" s="106"/>
    </row>
    <row r="707" spans="1:15" s="108" customFormat="1">
      <c r="A707" s="106"/>
      <c r="B707" s="107"/>
      <c r="F707" s="107"/>
      <c r="N707" s="106"/>
    </row>
    <row r="708" spans="1:15" ht="12.5">
      <c r="A708">
        <v>1</v>
      </c>
      <c r="J708" s="64"/>
    </row>
    <row r="709" spans="1:15" ht="12.5">
      <c r="A709">
        <v>1</v>
      </c>
    </row>
  </sheetData>
  <mergeCells count="674">
    <mergeCell ref="I5:K5"/>
    <mergeCell ref="M5:M6"/>
    <mergeCell ref="N5:N6"/>
    <mergeCell ref="B5:B6"/>
    <mergeCell ref="C5:C6"/>
    <mergeCell ref="E5:G5"/>
    <mergeCell ref="B11:C11"/>
    <mergeCell ref="B23:C23"/>
    <mergeCell ref="B8:C8"/>
    <mergeCell ref="J56:M56"/>
    <mergeCell ref="J57:M57"/>
    <mergeCell ref="J58:M58"/>
    <mergeCell ref="J39:M39"/>
    <mergeCell ref="J40:M40"/>
    <mergeCell ref="J41:M41"/>
    <mergeCell ref="J42:M42"/>
    <mergeCell ref="J43:M43"/>
    <mergeCell ref="J44:M44"/>
    <mergeCell ref="J45:M45"/>
    <mergeCell ref="J46:M46"/>
    <mergeCell ref="J47:M47"/>
    <mergeCell ref="J48:M48"/>
    <mergeCell ref="J49:M49"/>
    <mergeCell ref="J50:M50"/>
    <mergeCell ref="J51:M51"/>
    <mergeCell ref="J52:M52"/>
    <mergeCell ref="J53:M53"/>
    <mergeCell ref="J54:M54"/>
    <mergeCell ref="J55:M55"/>
    <mergeCell ref="J80:M80"/>
    <mergeCell ref="J81:M81"/>
    <mergeCell ref="J82:M82"/>
    <mergeCell ref="J59:M59"/>
    <mergeCell ref="J60:M60"/>
    <mergeCell ref="J61:M61"/>
    <mergeCell ref="J62:M62"/>
    <mergeCell ref="J63:M63"/>
    <mergeCell ref="J64:M64"/>
    <mergeCell ref="J65:M65"/>
    <mergeCell ref="J66:M66"/>
    <mergeCell ref="J67:M67"/>
    <mergeCell ref="J68:M68"/>
    <mergeCell ref="J69:M69"/>
    <mergeCell ref="J70:M70"/>
    <mergeCell ref="J71:M71"/>
    <mergeCell ref="J72:M72"/>
    <mergeCell ref="J73:M73"/>
    <mergeCell ref="J74:M74"/>
    <mergeCell ref="J75:M75"/>
    <mergeCell ref="J76:M76"/>
    <mergeCell ref="J77:M77"/>
    <mergeCell ref="J78:M78"/>
    <mergeCell ref="J79:M79"/>
    <mergeCell ref="J104:M104"/>
    <mergeCell ref="J105:M105"/>
    <mergeCell ref="J106:M106"/>
    <mergeCell ref="J83:M83"/>
    <mergeCell ref="J84:M84"/>
    <mergeCell ref="J85:M85"/>
    <mergeCell ref="J86:M86"/>
    <mergeCell ref="J87:M87"/>
    <mergeCell ref="J88:M88"/>
    <mergeCell ref="J89:M89"/>
    <mergeCell ref="J90:M90"/>
    <mergeCell ref="J91:M91"/>
    <mergeCell ref="J92:M92"/>
    <mergeCell ref="J93:M93"/>
    <mergeCell ref="J94:M94"/>
    <mergeCell ref="J95:M95"/>
    <mergeCell ref="J96:M96"/>
    <mergeCell ref="J97:M97"/>
    <mergeCell ref="J98:M98"/>
    <mergeCell ref="J99:M99"/>
    <mergeCell ref="J100:M100"/>
    <mergeCell ref="J101:M101"/>
    <mergeCell ref="J102:M102"/>
    <mergeCell ref="J103:M103"/>
    <mergeCell ref="J128:M128"/>
    <mergeCell ref="J129:M129"/>
    <mergeCell ref="J130:M130"/>
    <mergeCell ref="J107:M107"/>
    <mergeCell ref="J108:M108"/>
    <mergeCell ref="J109:M109"/>
    <mergeCell ref="J110:M110"/>
    <mergeCell ref="J111:M111"/>
    <mergeCell ref="J112:M112"/>
    <mergeCell ref="J113:M113"/>
    <mergeCell ref="J114:M114"/>
    <mergeCell ref="J115:M115"/>
    <mergeCell ref="J116:M116"/>
    <mergeCell ref="J117:M117"/>
    <mergeCell ref="J118:M118"/>
    <mergeCell ref="J119:M119"/>
    <mergeCell ref="J120:M120"/>
    <mergeCell ref="J121:M121"/>
    <mergeCell ref="J122:M122"/>
    <mergeCell ref="J123:M123"/>
    <mergeCell ref="J124:M124"/>
    <mergeCell ref="J125:M125"/>
    <mergeCell ref="J126:M126"/>
    <mergeCell ref="J127:M127"/>
    <mergeCell ref="J152:M152"/>
    <mergeCell ref="J153:M153"/>
    <mergeCell ref="J154:M154"/>
    <mergeCell ref="J131:M131"/>
    <mergeCell ref="J132:M132"/>
    <mergeCell ref="J133:M133"/>
    <mergeCell ref="J134:M134"/>
    <mergeCell ref="J135:M135"/>
    <mergeCell ref="J136:M136"/>
    <mergeCell ref="J137:M137"/>
    <mergeCell ref="J138:M138"/>
    <mergeCell ref="J139:M139"/>
    <mergeCell ref="J140:M140"/>
    <mergeCell ref="J141:M141"/>
    <mergeCell ref="J142:M142"/>
    <mergeCell ref="J143:M143"/>
    <mergeCell ref="J144:M144"/>
    <mergeCell ref="J145:M145"/>
    <mergeCell ref="J146:M146"/>
    <mergeCell ref="J147:M147"/>
    <mergeCell ref="J148:M148"/>
    <mergeCell ref="J149:M149"/>
    <mergeCell ref="J150:M150"/>
    <mergeCell ref="J151:M151"/>
    <mergeCell ref="J176:M176"/>
    <mergeCell ref="J177:M177"/>
    <mergeCell ref="J178:M178"/>
    <mergeCell ref="J155:M155"/>
    <mergeCell ref="J156:M156"/>
    <mergeCell ref="J157:M157"/>
    <mergeCell ref="J158:M158"/>
    <mergeCell ref="J159:M159"/>
    <mergeCell ref="J160:M160"/>
    <mergeCell ref="J161:M161"/>
    <mergeCell ref="J162:M162"/>
    <mergeCell ref="J163:M163"/>
    <mergeCell ref="J164:M164"/>
    <mergeCell ref="J165:M165"/>
    <mergeCell ref="J166:M166"/>
    <mergeCell ref="J167:M167"/>
    <mergeCell ref="J168:M168"/>
    <mergeCell ref="J169:M169"/>
    <mergeCell ref="J170:M170"/>
    <mergeCell ref="J171:M171"/>
    <mergeCell ref="J172:M172"/>
    <mergeCell ref="J173:M173"/>
    <mergeCell ref="J174:M174"/>
    <mergeCell ref="J175:M175"/>
    <mergeCell ref="J200:M200"/>
    <mergeCell ref="J201:M201"/>
    <mergeCell ref="J202:M202"/>
    <mergeCell ref="J179:M179"/>
    <mergeCell ref="J180:M180"/>
    <mergeCell ref="J181:M181"/>
    <mergeCell ref="J182:M182"/>
    <mergeCell ref="J183:M183"/>
    <mergeCell ref="J184:M184"/>
    <mergeCell ref="J185:M185"/>
    <mergeCell ref="J186:M186"/>
    <mergeCell ref="J187:M187"/>
    <mergeCell ref="J188:M188"/>
    <mergeCell ref="J189:M189"/>
    <mergeCell ref="J190:M190"/>
    <mergeCell ref="J191:M191"/>
    <mergeCell ref="J192:M192"/>
    <mergeCell ref="J193:M193"/>
    <mergeCell ref="J194:M194"/>
    <mergeCell ref="J195:M195"/>
    <mergeCell ref="J196:M196"/>
    <mergeCell ref="J197:M197"/>
    <mergeCell ref="J198:M198"/>
    <mergeCell ref="J199:M199"/>
    <mergeCell ref="J224:M224"/>
    <mergeCell ref="J225:M225"/>
    <mergeCell ref="J226:M226"/>
    <mergeCell ref="J203:M203"/>
    <mergeCell ref="J204:M204"/>
    <mergeCell ref="J205:M205"/>
    <mergeCell ref="J206:M206"/>
    <mergeCell ref="J207:M207"/>
    <mergeCell ref="J208:M208"/>
    <mergeCell ref="J209:M209"/>
    <mergeCell ref="J210:M210"/>
    <mergeCell ref="J211:M211"/>
    <mergeCell ref="J212:M212"/>
    <mergeCell ref="J213:M213"/>
    <mergeCell ref="J214:M214"/>
    <mergeCell ref="J215:M215"/>
    <mergeCell ref="J216:M216"/>
    <mergeCell ref="J217:M217"/>
    <mergeCell ref="J218:M218"/>
    <mergeCell ref="J219:M219"/>
    <mergeCell ref="J220:M220"/>
    <mergeCell ref="J221:M221"/>
    <mergeCell ref="J222:M222"/>
    <mergeCell ref="J223:M223"/>
    <mergeCell ref="J248:M248"/>
    <mergeCell ref="J249:M249"/>
    <mergeCell ref="J250:M250"/>
    <mergeCell ref="J227:M227"/>
    <mergeCell ref="J228:M228"/>
    <mergeCell ref="J229:M229"/>
    <mergeCell ref="J230:M230"/>
    <mergeCell ref="J231:M231"/>
    <mergeCell ref="J232:M232"/>
    <mergeCell ref="J233:M233"/>
    <mergeCell ref="J234:M234"/>
    <mergeCell ref="J235:M235"/>
    <mergeCell ref="J236:M236"/>
    <mergeCell ref="J237:M237"/>
    <mergeCell ref="J238:M238"/>
    <mergeCell ref="J239:M239"/>
    <mergeCell ref="J240:M240"/>
    <mergeCell ref="J241:M241"/>
    <mergeCell ref="J242:M242"/>
    <mergeCell ref="J243:M243"/>
    <mergeCell ref="J244:M244"/>
    <mergeCell ref="J245:M245"/>
    <mergeCell ref="J246:M246"/>
    <mergeCell ref="J247:M247"/>
    <mergeCell ref="J272:M272"/>
    <mergeCell ref="J273:M273"/>
    <mergeCell ref="J274:M274"/>
    <mergeCell ref="J251:M251"/>
    <mergeCell ref="J252:M252"/>
    <mergeCell ref="J253:M253"/>
    <mergeCell ref="J254:M254"/>
    <mergeCell ref="J255:M255"/>
    <mergeCell ref="J256:M256"/>
    <mergeCell ref="J257:M257"/>
    <mergeCell ref="J258:M258"/>
    <mergeCell ref="J259:M259"/>
    <mergeCell ref="J260:M260"/>
    <mergeCell ref="J261:M261"/>
    <mergeCell ref="J262:M262"/>
    <mergeCell ref="J263:M263"/>
    <mergeCell ref="J264:M264"/>
    <mergeCell ref="J265:M265"/>
    <mergeCell ref="J266:M266"/>
    <mergeCell ref="J267:M267"/>
    <mergeCell ref="J268:M268"/>
    <mergeCell ref="J269:M269"/>
    <mergeCell ref="J270:M270"/>
    <mergeCell ref="J271:M271"/>
    <mergeCell ref="J296:M296"/>
    <mergeCell ref="J297:M297"/>
    <mergeCell ref="J298:M298"/>
    <mergeCell ref="J275:M275"/>
    <mergeCell ref="J276:M276"/>
    <mergeCell ref="J277:M277"/>
    <mergeCell ref="J278:M278"/>
    <mergeCell ref="J279:M279"/>
    <mergeCell ref="J280:M280"/>
    <mergeCell ref="J281:M281"/>
    <mergeCell ref="J282:M282"/>
    <mergeCell ref="J283:M283"/>
    <mergeCell ref="J284:M284"/>
    <mergeCell ref="J285:M285"/>
    <mergeCell ref="J286:M286"/>
    <mergeCell ref="J287:M287"/>
    <mergeCell ref="J288:M288"/>
    <mergeCell ref="J289:M289"/>
    <mergeCell ref="J290:M290"/>
    <mergeCell ref="J291:M291"/>
    <mergeCell ref="J292:M292"/>
    <mergeCell ref="J293:M293"/>
    <mergeCell ref="J294:M294"/>
    <mergeCell ref="J295:M295"/>
    <mergeCell ref="J320:M320"/>
    <mergeCell ref="J321:M321"/>
    <mergeCell ref="J322:M322"/>
    <mergeCell ref="J299:M299"/>
    <mergeCell ref="J300:M300"/>
    <mergeCell ref="J301:M301"/>
    <mergeCell ref="J302:M302"/>
    <mergeCell ref="J303:M303"/>
    <mergeCell ref="J304:M304"/>
    <mergeCell ref="J305:M305"/>
    <mergeCell ref="J306:M306"/>
    <mergeCell ref="J307:M307"/>
    <mergeCell ref="J308:M308"/>
    <mergeCell ref="J309:M309"/>
    <mergeCell ref="J310:M310"/>
    <mergeCell ref="J311:M311"/>
    <mergeCell ref="J312:M312"/>
    <mergeCell ref="J313:M313"/>
    <mergeCell ref="J314:M314"/>
    <mergeCell ref="J315:M315"/>
    <mergeCell ref="J316:M316"/>
    <mergeCell ref="J317:M317"/>
    <mergeCell ref="J318:M318"/>
    <mergeCell ref="J319:M319"/>
    <mergeCell ref="J344:M344"/>
    <mergeCell ref="J345:M345"/>
    <mergeCell ref="J346:M346"/>
    <mergeCell ref="J323:M323"/>
    <mergeCell ref="J324:M324"/>
    <mergeCell ref="J325:M325"/>
    <mergeCell ref="J326:M326"/>
    <mergeCell ref="J327:M327"/>
    <mergeCell ref="J328:M328"/>
    <mergeCell ref="J329:M329"/>
    <mergeCell ref="J330:M330"/>
    <mergeCell ref="J331:M331"/>
    <mergeCell ref="J332:M332"/>
    <mergeCell ref="J333:M333"/>
    <mergeCell ref="J334:M334"/>
    <mergeCell ref="J335:M335"/>
    <mergeCell ref="J336:M336"/>
    <mergeCell ref="J337:M337"/>
    <mergeCell ref="J338:M338"/>
    <mergeCell ref="J339:M339"/>
    <mergeCell ref="J340:M340"/>
    <mergeCell ref="J341:M341"/>
    <mergeCell ref="J342:M342"/>
    <mergeCell ref="J343:M343"/>
    <mergeCell ref="J368:M368"/>
    <mergeCell ref="J369:M369"/>
    <mergeCell ref="J370:M370"/>
    <mergeCell ref="J347:M347"/>
    <mergeCell ref="J348:M348"/>
    <mergeCell ref="J349:M349"/>
    <mergeCell ref="J350:M350"/>
    <mergeCell ref="J351:M351"/>
    <mergeCell ref="J352:M352"/>
    <mergeCell ref="J353:M353"/>
    <mergeCell ref="J354:M354"/>
    <mergeCell ref="J355:M355"/>
    <mergeCell ref="J356:M356"/>
    <mergeCell ref="J357:M357"/>
    <mergeCell ref="J358:M358"/>
    <mergeCell ref="J359:M359"/>
    <mergeCell ref="J360:M360"/>
    <mergeCell ref="J361:M361"/>
    <mergeCell ref="J362:M362"/>
    <mergeCell ref="J363:M363"/>
    <mergeCell ref="J364:M364"/>
    <mergeCell ref="J365:M365"/>
    <mergeCell ref="J366:M366"/>
    <mergeCell ref="J367:M367"/>
    <mergeCell ref="J392:M392"/>
    <mergeCell ref="J393:M393"/>
    <mergeCell ref="J394:M394"/>
    <mergeCell ref="J371:M371"/>
    <mergeCell ref="J372:M372"/>
    <mergeCell ref="J373:M373"/>
    <mergeCell ref="J374:M374"/>
    <mergeCell ref="J375:M375"/>
    <mergeCell ref="J376:M376"/>
    <mergeCell ref="J377:M377"/>
    <mergeCell ref="J378:M378"/>
    <mergeCell ref="J379:M379"/>
    <mergeCell ref="J380:M380"/>
    <mergeCell ref="J381:M381"/>
    <mergeCell ref="J382:M382"/>
    <mergeCell ref="J383:M383"/>
    <mergeCell ref="J384:M384"/>
    <mergeCell ref="J385:M385"/>
    <mergeCell ref="J386:M386"/>
    <mergeCell ref="J387:M387"/>
    <mergeCell ref="J388:M388"/>
    <mergeCell ref="J389:M389"/>
    <mergeCell ref="J390:M390"/>
    <mergeCell ref="J391:M391"/>
    <mergeCell ref="J416:M416"/>
    <mergeCell ref="J417:M417"/>
    <mergeCell ref="J418:M418"/>
    <mergeCell ref="J395:M395"/>
    <mergeCell ref="J396:M396"/>
    <mergeCell ref="J397:M397"/>
    <mergeCell ref="J398:M398"/>
    <mergeCell ref="J399:M399"/>
    <mergeCell ref="J400:M400"/>
    <mergeCell ref="J401:M401"/>
    <mergeCell ref="J402:M402"/>
    <mergeCell ref="J403:M403"/>
    <mergeCell ref="J404:M404"/>
    <mergeCell ref="J405:M405"/>
    <mergeCell ref="J406:M406"/>
    <mergeCell ref="J407:M407"/>
    <mergeCell ref="J408:M408"/>
    <mergeCell ref="J409:M409"/>
    <mergeCell ref="J410:M410"/>
    <mergeCell ref="J411:M411"/>
    <mergeCell ref="J412:M412"/>
    <mergeCell ref="J413:M413"/>
    <mergeCell ref="J414:M414"/>
    <mergeCell ref="J415:M415"/>
    <mergeCell ref="J440:M440"/>
    <mergeCell ref="J441:M441"/>
    <mergeCell ref="J442:M442"/>
    <mergeCell ref="J419:M419"/>
    <mergeCell ref="J420:M420"/>
    <mergeCell ref="J421:M421"/>
    <mergeCell ref="J422:M422"/>
    <mergeCell ref="J423:M423"/>
    <mergeCell ref="J424:M424"/>
    <mergeCell ref="J425:M425"/>
    <mergeCell ref="J426:M426"/>
    <mergeCell ref="J427:M427"/>
    <mergeCell ref="J428:M428"/>
    <mergeCell ref="J429:M429"/>
    <mergeCell ref="J430:M430"/>
    <mergeCell ref="J431:M431"/>
    <mergeCell ref="J432:M432"/>
    <mergeCell ref="J433:M433"/>
    <mergeCell ref="J434:M434"/>
    <mergeCell ref="J435:M435"/>
    <mergeCell ref="J436:M436"/>
    <mergeCell ref="J437:M437"/>
    <mergeCell ref="J438:M438"/>
    <mergeCell ref="J439:M439"/>
    <mergeCell ref="J464:M464"/>
    <mergeCell ref="J465:M465"/>
    <mergeCell ref="J466:M466"/>
    <mergeCell ref="J443:M443"/>
    <mergeCell ref="J444:M444"/>
    <mergeCell ref="J445:M445"/>
    <mergeCell ref="J446:M446"/>
    <mergeCell ref="J447:M447"/>
    <mergeCell ref="J448:M448"/>
    <mergeCell ref="J449:M449"/>
    <mergeCell ref="J450:M450"/>
    <mergeCell ref="J451:M451"/>
    <mergeCell ref="J452:M452"/>
    <mergeCell ref="J453:M453"/>
    <mergeCell ref="J454:M454"/>
    <mergeCell ref="J455:M455"/>
    <mergeCell ref="J456:M456"/>
    <mergeCell ref="J457:M457"/>
    <mergeCell ref="J458:M458"/>
    <mergeCell ref="J459:M459"/>
    <mergeCell ref="J460:M460"/>
    <mergeCell ref="J461:M461"/>
    <mergeCell ref="J462:M462"/>
    <mergeCell ref="J463:M463"/>
    <mergeCell ref="J488:M488"/>
    <mergeCell ref="J489:M489"/>
    <mergeCell ref="J490:M490"/>
    <mergeCell ref="J467:M467"/>
    <mergeCell ref="J468:M468"/>
    <mergeCell ref="J469:M469"/>
    <mergeCell ref="J470:M470"/>
    <mergeCell ref="J471:M471"/>
    <mergeCell ref="J472:M472"/>
    <mergeCell ref="J473:M473"/>
    <mergeCell ref="J474:M474"/>
    <mergeCell ref="J475:M475"/>
    <mergeCell ref="J476:M476"/>
    <mergeCell ref="J477:M477"/>
    <mergeCell ref="J478:M478"/>
    <mergeCell ref="J479:M479"/>
    <mergeCell ref="J480:M480"/>
    <mergeCell ref="J481:M481"/>
    <mergeCell ref="J482:M482"/>
    <mergeCell ref="J483:M483"/>
    <mergeCell ref="J484:M484"/>
    <mergeCell ref="J485:M485"/>
    <mergeCell ref="J486:M486"/>
    <mergeCell ref="J487:M487"/>
    <mergeCell ref="J512:M512"/>
    <mergeCell ref="J513:M513"/>
    <mergeCell ref="J514:M514"/>
    <mergeCell ref="J491:M491"/>
    <mergeCell ref="J492:M492"/>
    <mergeCell ref="J493:M493"/>
    <mergeCell ref="J494:M494"/>
    <mergeCell ref="J495:M495"/>
    <mergeCell ref="J496:M496"/>
    <mergeCell ref="J497:M497"/>
    <mergeCell ref="J498:M498"/>
    <mergeCell ref="J499:M499"/>
    <mergeCell ref="J500:M500"/>
    <mergeCell ref="J501:M501"/>
    <mergeCell ref="J502:M502"/>
    <mergeCell ref="J503:M503"/>
    <mergeCell ref="J504:M504"/>
    <mergeCell ref="J505:M505"/>
    <mergeCell ref="J506:M506"/>
    <mergeCell ref="J507:M507"/>
    <mergeCell ref="J508:M508"/>
    <mergeCell ref="J509:M509"/>
    <mergeCell ref="J510:M510"/>
    <mergeCell ref="J511:M511"/>
    <mergeCell ref="J536:M536"/>
    <mergeCell ref="J537:M537"/>
    <mergeCell ref="J538:M538"/>
    <mergeCell ref="J515:M515"/>
    <mergeCell ref="J516:M516"/>
    <mergeCell ref="J517:M517"/>
    <mergeCell ref="J518:M518"/>
    <mergeCell ref="J519:M519"/>
    <mergeCell ref="J520:M520"/>
    <mergeCell ref="J521:M521"/>
    <mergeCell ref="J522:M522"/>
    <mergeCell ref="J523:M523"/>
    <mergeCell ref="J524:M524"/>
    <mergeCell ref="J525:M525"/>
    <mergeCell ref="J526:M526"/>
    <mergeCell ref="J527:M527"/>
    <mergeCell ref="J528:M528"/>
    <mergeCell ref="J529:M529"/>
    <mergeCell ref="J530:M530"/>
    <mergeCell ref="J531:M531"/>
    <mergeCell ref="J532:M532"/>
    <mergeCell ref="J533:M533"/>
    <mergeCell ref="J534:M534"/>
    <mergeCell ref="J535:M535"/>
    <mergeCell ref="J560:M560"/>
    <mergeCell ref="J561:M561"/>
    <mergeCell ref="J562:M562"/>
    <mergeCell ref="J539:M539"/>
    <mergeCell ref="J540:M540"/>
    <mergeCell ref="J541:M541"/>
    <mergeCell ref="J542:M542"/>
    <mergeCell ref="J543:M543"/>
    <mergeCell ref="J544:M544"/>
    <mergeCell ref="J545:M545"/>
    <mergeCell ref="J546:M546"/>
    <mergeCell ref="J547:M547"/>
    <mergeCell ref="J548:M548"/>
    <mergeCell ref="J549:M549"/>
    <mergeCell ref="J550:M550"/>
    <mergeCell ref="J551:M551"/>
    <mergeCell ref="J552:M552"/>
    <mergeCell ref="J553:M553"/>
    <mergeCell ref="J554:M554"/>
    <mergeCell ref="J555:M555"/>
    <mergeCell ref="J556:M556"/>
    <mergeCell ref="J557:M557"/>
    <mergeCell ref="J558:M558"/>
    <mergeCell ref="J559:M559"/>
    <mergeCell ref="J584:M584"/>
    <mergeCell ref="J585:M585"/>
    <mergeCell ref="J586:M586"/>
    <mergeCell ref="J563:M563"/>
    <mergeCell ref="J564:M564"/>
    <mergeCell ref="J565:M565"/>
    <mergeCell ref="J566:M566"/>
    <mergeCell ref="J567:M567"/>
    <mergeCell ref="J568:M568"/>
    <mergeCell ref="J569:M569"/>
    <mergeCell ref="J570:M570"/>
    <mergeCell ref="J571:M571"/>
    <mergeCell ref="J572:M572"/>
    <mergeCell ref="J573:M573"/>
    <mergeCell ref="J574:M574"/>
    <mergeCell ref="J575:M575"/>
    <mergeCell ref="J576:M576"/>
    <mergeCell ref="J577:M577"/>
    <mergeCell ref="J578:M578"/>
    <mergeCell ref="J579:M579"/>
    <mergeCell ref="J580:M580"/>
    <mergeCell ref="J581:M581"/>
    <mergeCell ref="J582:M582"/>
    <mergeCell ref="J583:M583"/>
    <mergeCell ref="J608:M608"/>
    <mergeCell ref="J609:M609"/>
    <mergeCell ref="J610:M610"/>
    <mergeCell ref="J587:M587"/>
    <mergeCell ref="J588:M588"/>
    <mergeCell ref="J589:M589"/>
    <mergeCell ref="J590:M590"/>
    <mergeCell ref="J591:M591"/>
    <mergeCell ref="J592:M592"/>
    <mergeCell ref="J593:M593"/>
    <mergeCell ref="J594:M594"/>
    <mergeCell ref="J595:M595"/>
    <mergeCell ref="J596:M596"/>
    <mergeCell ref="J597:M597"/>
    <mergeCell ref="J598:M598"/>
    <mergeCell ref="J599:M599"/>
    <mergeCell ref="J600:M600"/>
    <mergeCell ref="J601:M601"/>
    <mergeCell ref="J602:M602"/>
    <mergeCell ref="J603:M603"/>
    <mergeCell ref="J604:M604"/>
    <mergeCell ref="J605:M605"/>
    <mergeCell ref="J606:M606"/>
    <mergeCell ref="J607:M607"/>
    <mergeCell ref="J632:M632"/>
    <mergeCell ref="J633:M633"/>
    <mergeCell ref="J634:M634"/>
    <mergeCell ref="J611:M611"/>
    <mergeCell ref="J612:M612"/>
    <mergeCell ref="J613:M613"/>
    <mergeCell ref="J614:M614"/>
    <mergeCell ref="J615:M615"/>
    <mergeCell ref="J616:M616"/>
    <mergeCell ref="J617:M617"/>
    <mergeCell ref="J618:M618"/>
    <mergeCell ref="J619:M619"/>
    <mergeCell ref="J620:M620"/>
    <mergeCell ref="J621:M621"/>
    <mergeCell ref="J622:M622"/>
    <mergeCell ref="J623:M623"/>
    <mergeCell ref="J624:M624"/>
    <mergeCell ref="J625:M625"/>
    <mergeCell ref="J626:M626"/>
    <mergeCell ref="J627:M627"/>
    <mergeCell ref="J628:M628"/>
    <mergeCell ref="J629:M629"/>
    <mergeCell ref="J630:M630"/>
    <mergeCell ref="J631:M631"/>
    <mergeCell ref="J656:M656"/>
    <mergeCell ref="J657:M657"/>
    <mergeCell ref="J658:M658"/>
    <mergeCell ref="J635:M635"/>
    <mergeCell ref="J636:M636"/>
    <mergeCell ref="J637:M637"/>
    <mergeCell ref="J638:M638"/>
    <mergeCell ref="J639:M639"/>
    <mergeCell ref="J640:M640"/>
    <mergeCell ref="J641:M641"/>
    <mergeCell ref="J642:M642"/>
    <mergeCell ref="J643:M643"/>
    <mergeCell ref="J644:M644"/>
    <mergeCell ref="J645:M645"/>
    <mergeCell ref="J646:M646"/>
    <mergeCell ref="J647:M647"/>
    <mergeCell ref="J648:M648"/>
    <mergeCell ref="J649:M649"/>
    <mergeCell ref="J650:M650"/>
    <mergeCell ref="J651:M651"/>
    <mergeCell ref="J652:M652"/>
    <mergeCell ref="J653:M653"/>
    <mergeCell ref="J654:M654"/>
    <mergeCell ref="J655:M655"/>
    <mergeCell ref="J696:M696"/>
    <mergeCell ref="J697:M697"/>
    <mergeCell ref="J698:M698"/>
    <mergeCell ref="J699:M699"/>
    <mergeCell ref="J700:M700"/>
    <mergeCell ref="J701:M701"/>
    <mergeCell ref="J702:M702"/>
    <mergeCell ref="J703:M703"/>
    <mergeCell ref="J683:M683"/>
    <mergeCell ref="J684:M684"/>
    <mergeCell ref="J685:M685"/>
    <mergeCell ref="J686:M686"/>
    <mergeCell ref="J687:M687"/>
    <mergeCell ref="J688:M688"/>
    <mergeCell ref="J689:M689"/>
    <mergeCell ref="J690:M690"/>
    <mergeCell ref="J691:M691"/>
    <mergeCell ref="J692:M692"/>
    <mergeCell ref="J693:M693"/>
    <mergeCell ref="J694:M694"/>
    <mergeCell ref="J695:M695"/>
    <mergeCell ref="J680:M680"/>
    <mergeCell ref="J681:M681"/>
    <mergeCell ref="J682:M682"/>
    <mergeCell ref="J659:M659"/>
    <mergeCell ref="J660:M660"/>
    <mergeCell ref="J661:M661"/>
    <mergeCell ref="J662:M662"/>
    <mergeCell ref="J663:M663"/>
    <mergeCell ref="J664:M664"/>
    <mergeCell ref="J665:M665"/>
    <mergeCell ref="J666:M666"/>
    <mergeCell ref="J667:M667"/>
    <mergeCell ref="J671:M671"/>
    <mergeCell ref="J672:M672"/>
    <mergeCell ref="J673:M673"/>
    <mergeCell ref="J674:M674"/>
    <mergeCell ref="J675:M675"/>
    <mergeCell ref="J676:M676"/>
    <mergeCell ref="J677:M677"/>
    <mergeCell ref="J678:M678"/>
    <mergeCell ref="J679:M679"/>
    <mergeCell ref="J668:M668"/>
    <mergeCell ref="J669:M669"/>
    <mergeCell ref="J670:M670"/>
  </mergeCells>
  <conditionalFormatting sqref="F38">
    <cfRule type="containsText" dxfId="598" priority="27" operator="containsText" text="ERROR">
      <formula>NOT(ISERROR(SEARCH("ERROR",F38)))</formula>
    </cfRule>
  </conditionalFormatting>
  <conditionalFormatting sqref="J38">
    <cfRule type="containsText" dxfId="597" priority="26" operator="containsText" text="ERROR">
      <formula>NOT(ISERROR(SEARCH("ERROR",J38)))</formula>
    </cfRule>
  </conditionalFormatting>
  <conditionalFormatting sqref="O12:O18 O23 O29 O31:O35">
    <cfRule type="containsText" dxfId="596" priority="21" operator="containsText" text="ERROR">
      <formula>NOT(ISERROR(SEARCH("ERROR",O12)))</formula>
    </cfRule>
  </conditionalFormatting>
  <conditionalFormatting sqref="O36">
    <cfRule type="containsText" dxfId="595" priority="7" operator="containsText" text="ERROR">
      <formula>NOT(ISERROR(SEARCH("ERROR",O36)))</formula>
    </cfRule>
  </conditionalFormatting>
  <conditionalFormatting sqref="O9">
    <cfRule type="containsText" dxfId="594" priority="4" operator="containsText" text="ERROR">
      <formula>NOT(ISERROR(SEARCH("ERROR",O9)))</formula>
    </cfRule>
  </conditionalFormatting>
  <conditionalFormatting sqref="O19:O22">
    <cfRule type="containsText" dxfId="593" priority="3" operator="containsText" text="ERROR">
      <formula>NOT(ISERROR(SEARCH("ERROR",O19)))</formula>
    </cfRule>
  </conditionalFormatting>
  <conditionalFormatting sqref="O24:O28">
    <cfRule type="containsText" dxfId="592" priority="2" operator="containsText" text="ERROR">
      <formula>NOT(ISERROR(SEARCH("ERROR",O24)))</formula>
    </cfRule>
  </conditionalFormatting>
  <conditionalFormatting sqref="O30">
    <cfRule type="containsText" dxfId="59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18" sqref="M18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177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57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7531257620.6200008</v>
      </c>
      <c r="F10" s="63">
        <v>0</v>
      </c>
      <c r="G10" s="63">
        <v>7531257620.6200008</v>
      </c>
      <c r="I10" s="63">
        <v>10837042552.1</v>
      </c>
      <c r="J10" s="63">
        <v>-3092865432.3200002</v>
      </c>
      <c r="K10" s="63">
        <v>7744177119.7800007</v>
      </c>
      <c r="M10" s="63">
        <v>-212919499.16000003</v>
      </c>
      <c r="N10" s="160"/>
    </row>
    <row r="11" spans="2:15" ht="44.25" customHeight="1">
      <c r="B11" s="163" t="s">
        <v>80</v>
      </c>
      <c r="C11" s="163"/>
      <c r="E11" s="39">
        <v>7531257620.6200008</v>
      </c>
      <c r="F11" s="39">
        <v>0</v>
      </c>
      <c r="G11" s="39">
        <v>7531257620.6200008</v>
      </c>
      <c r="I11" s="39">
        <v>7612734229.4400005</v>
      </c>
      <c r="J11" s="39">
        <v>0</v>
      </c>
      <c r="K11" s="39">
        <v>7612734229.4400005</v>
      </c>
      <c r="M11" s="39">
        <v>-81476608.820000008</v>
      </c>
      <c r="N11" s="38"/>
    </row>
    <row r="12" spans="2:15" ht="10.5">
      <c r="B12" s="8">
        <v>1</v>
      </c>
      <c r="C12" s="9" t="s">
        <v>81</v>
      </c>
      <c r="E12" s="141">
        <v>698301610</v>
      </c>
      <c r="F12" s="141">
        <v>0</v>
      </c>
      <c r="G12" s="141">
        <v>698301610</v>
      </c>
      <c r="I12" s="141"/>
      <c r="J12" s="141">
        <v>698498790</v>
      </c>
      <c r="K12" s="141">
        <v>698498790</v>
      </c>
      <c r="M12" s="141">
        <v>-197180</v>
      </c>
      <c r="N12" s="43" t="s">
        <v>67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698498790</v>
      </c>
      <c r="J13" s="49">
        <v>-698498790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3216399895.9200001</v>
      </c>
      <c r="F14" s="141">
        <v>0</v>
      </c>
      <c r="G14" s="141">
        <v>3216399895.9200001</v>
      </c>
      <c r="I14" s="141">
        <v>3234747722.9200001</v>
      </c>
      <c r="J14" s="141">
        <v>0</v>
      </c>
      <c r="K14" s="141">
        <v>3234747722.9200001</v>
      </c>
      <c r="M14" s="141">
        <v>-18347827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927543309.88000011</v>
      </c>
      <c r="F15" s="49">
        <v>0</v>
      </c>
      <c r="G15" s="49">
        <v>927543309.88000011</v>
      </c>
      <c r="I15" s="49">
        <v>927543309.88000011</v>
      </c>
      <c r="J15" s="49">
        <v>0</v>
      </c>
      <c r="K15" s="49">
        <v>927543309.88000011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397518368.14000005</v>
      </c>
      <c r="F16" s="141">
        <v>0</v>
      </c>
      <c r="G16" s="141">
        <v>397518368.14000005</v>
      </c>
      <c r="I16" s="141">
        <v>397518368.14000005</v>
      </c>
      <c r="J16" s="141">
        <v>0</v>
      </c>
      <c r="K16" s="141">
        <v>397518368.14000005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126172314.24000001</v>
      </c>
      <c r="F18" s="141">
        <v>0</v>
      </c>
      <c r="G18" s="141">
        <v>126172314.24000001</v>
      </c>
      <c r="I18" s="141">
        <v>119255916.24000001</v>
      </c>
      <c r="J18" s="141">
        <v>0</v>
      </c>
      <c r="K18" s="141">
        <v>119255916.24000001</v>
      </c>
      <c r="M18" s="141">
        <v>6916398</v>
      </c>
      <c r="N18" s="43" t="s">
        <v>31</v>
      </c>
      <c r="O18" s="40" t="s">
        <v>199</v>
      </c>
    </row>
    <row r="19" spans="2:15" ht="10.5">
      <c r="B19" s="1">
        <v>8</v>
      </c>
      <c r="C19" s="7" t="s">
        <v>88</v>
      </c>
      <c r="E19" s="49">
        <v>2165322122.4400001</v>
      </c>
      <c r="F19" s="49">
        <v>0</v>
      </c>
      <c r="G19" s="49">
        <v>2165322122.4400001</v>
      </c>
      <c r="I19" s="49">
        <v>2156137807.4400001</v>
      </c>
      <c r="J19" s="49">
        <v>0</v>
      </c>
      <c r="K19" s="49">
        <v>2156137807.4400001</v>
      </c>
      <c r="M19" s="49">
        <v>9184315</v>
      </c>
      <c r="N19" s="44" t="s">
        <v>31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79032314.820000008</v>
      </c>
      <c r="J22" s="141">
        <v>0</v>
      </c>
      <c r="K22" s="141">
        <v>79032314.820000008</v>
      </c>
      <c r="M22" s="141">
        <v>-79032314.820000008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3093940972.3200002</v>
      </c>
      <c r="J23" s="39">
        <v>-3092865432.3200002</v>
      </c>
      <c r="K23" s="39">
        <v>1075540</v>
      </c>
      <c r="M23" s="39">
        <v>-1075540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1075540</v>
      </c>
      <c r="J24" s="49">
        <v>0</v>
      </c>
      <c r="K24" s="49">
        <v>1075540</v>
      </c>
      <c r="M24" s="49">
        <v>-1075540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2165322122.4400001</v>
      </c>
      <c r="J25" s="141">
        <v>-2165322122.4400001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927543309.88000011</v>
      </c>
      <c r="J27" s="141">
        <v>-927543309.88000011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130367350.34</v>
      </c>
      <c r="J29" s="39">
        <v>0</v>
      </c>
      <c r="K29" s="39">
        <v>130367350.34</v>
      </c>
      <c r="M29" s="39">
        <v>-130367350.34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130367350.34</v>
      </c>
      <c r="J30" s="141">
        <v>0</v>
      </c>
      <c r="K30" s="141">
        <v>130367350.34</v>
      </c>
      <c r="M30" s="141">
        <v>-130367350.34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7531257620.6200008</v>
      </c>
      <c r="F37" s="23">
        <v>0</v>
      </c>
      <c r="G37" s="23">
        <v>7531257620.6200008</v>
      </c>
      <c r="I37" s="23">
        <v>10837042552.1</v>
      </c>
      <c r="J37" s="23">
        <v>-3092865432.3200002</v>
      </c>
      <c r="K37" s="23">
        <v>7744177119.7800007</v>
      </c>
      <c r="M37" s="23">
        <v>-212919499.16000003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26" priority="25" operator="containsText" text="ERROR">
      <formula>NOT(ISERROR(SEARCH("ERROR",F38)))</formula>
    </cfRule>
  </conditionalFormatting>
  <conditionalFormatting sqref="J38">
    <cfRule type="containsText" dxfId="525" priority="24" operator="containsText" text="ERROR">
      <formula>NOT(ISERROR(SEARCH("ERROR",J38)))</formula>
    </cfRule>
  </conditionalFormatting>
  <conditionalFormatting sqref="O12:O18 O23 O29 O31:O35">
    <cfRule type="containsText" dxfId="524" priority="21" operator="containsText" text="ERROR">
      <formula>NOT(ISERROR(SEARCH("ERROR",O12)))</formula>
    </cfRule>
  </conditionalFormatting>
  <conditionalFormatting sqref="O36">
    <cfRule type="containsText" dxfId="523" priority="7" operator="containsText" text="ERROR">
      <formula>NOT(ISERROR(SEARCH("ERROR",O36)))</formula>
    </cfRule>
  </conditionalFormatting>
  <conditionalFormatting sqref="O9">
    <cfRule type="containsText" dxfId="522" priority="4" operator="containsText" text="ERROR">
      <formula>NOT(ISERROR(SEARCH("ERROR",O9)))</formula>
    </cfRule>
  </conditionalFormatting>
  <conditionalFormatting sqref="O19:O22">
    <cfRule type="containsText" dxfId="521" priority="3" operator="containsText" text="ERROR">
      <formula>NOT(ISERROR(SEARCH("ERROR",O19)))</formula>
    </cfRule>
  </conditionalFormatting>
  <conditionalFormatting sqref="O24:O28">
    <cfRule type="containsText" dxfId="520" priority="2" operator="containsText" text="ERROR">
      <formula>NOT(ISERROR(SEARCH("ERROR",O24)))</formula>
    </cfRule>
  </conditionalFormatting>
  <conditionalFormatting sqref="O30">
    <cfRule type="containsText" dxfId="51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0" sqref="M30"/>
    </sheetView>
  </sheetViews>
  <sheetFormatPr defaultColWidth="11.54296875" defaultRowHeight="10"/>
  <cols>
    <col min="1" max="1" width="5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110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136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6403665735</v>
      </c>
      <c r="F10" s="63">
        <v>0</v>
      </c>
      <c r="G10" s="63">
        <v>6403665735</v>
      </c>
      <c r="I10" s="63">
        <v>10195447246.720001</v>
      </c>
      <c r="J10" s="63">
        <v>-2907442685.5400004</v>
      </c>
      <c r="K10" s="63">
        <v>7288004561.1799994</v>
      </c>
      <c r="M10" s="63">
        <v>-884338826.18000007</v>
      </c>
      <c r="N10" s="160"/>
    </row>
    <row r="11" spans="2:15" ht="44.25" customHeight="1">
      <c r="B11" s="163" t="s">
        <v>80</v>
      </c>
      <c r="C11" s="163"/>
      <c r="E11" s="39">
        <v>6304397307.0600004</v>
      </c>
      <c r="F11" s="39">
        <v>0</v>
      </c>
      <c r="G11" s="39">
        <v>6304397307.0600004</v>
      </c>
      <c r="I11" s="39">
        <v>7152337631.2399998</v>
      </c>
      <c r="J11" s="39">
        <v>0</v>
      </c>
      <c r="K11" s="39">
        <v>7152337631.2399998</v>
      </c>
      <c r="M11" s="39">
        <v>-847940324.18000007</v>
      </c>
      <c r="N11" s="38"/>
    </row>
    <row r="12" spans="2:15" ht="10.5">
      <c r="B12" s="8">
        <v>1</v>
      </c>
      <c r="C12" s="9" t="s">
        <v>81</v>
      </c>
      <c r="E12" s="141">
        <v>555594900</v>
      </c>
      <c r="F12" s="141">
        <v>0</v>
      </c>
      <c r="G12" s="141">
        <v>555594900</v>
      </c>
      <c r="I12" s="141"/>
      <c r="J12" s="141">
        <v>582410280</v>
      </c>
      <c r="K12" s="141">
        <v>582410280</v>
      </c>
      <c r="M12" s="141">
        <v>-26815380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582410280</v>
      </c>
      <c r="J13" s="49">
        <v>-582410280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2383069044.9000001</v>
      </c>
      <c r="F14" s="141">
        <v>0</v>
      </c>
      <c r="G14" s="141">
        <v>2383069044.9000001</v>
      </c>
      <c r="I14" s="141">
        <v>3222131476.9000001</v>
      </c>
      <c r="J14" s="141">
        <v>0</v>
      </c>
      <c r="K14" s="141">
        <v>3222131476.9000001</v>
      </c>
      <c r="M14" s="141">
        <v>-839062432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756529211.4000001</v>
      </c>
      <c r="F15" s="49">
        <v>0</v>
      </c>
      <c r="G15" s="49">
        <v>756529211.4000001</v>
      </c>
      <c r="I15" s="49">
        <v>756529211.4000001</v>
      </c>
      <c r="J15" s="49">
        <v>0</v>
      </c>
      <c r="K15" s="49">
        <v>756529211.4000001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361022248.68000001</v>
      </c>
      <c r="F16" s="141">
        <v>0</v>
      </c>
      <c r="G16" s="141">
        <v>361022248.68000001</v>
      </c>
      <c r="I16" s="141">
        <v>324227191.36000001</v>
      </c>
      <c r="J16" s="141">
        <v>0</v>
      </c>
      <c r="K16" s="141">
        <v>324227191.36000001</v>
      </c>
      <c r="M16" s="141">
        <v>36795057.319999993</v>
      </c>
      <c r="N16" s="43" t="s">
        <v>31</v>
      </c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97268427.940000013</v>
      </c>
      <c r="F18" s="141">
        <v>0</v>
      </c>
      <c r="G18" s="141">
        <v>97268427.940000013</v>
      </c>
      <c r="I18" s="141">
        <v>97268427.940000013</v>
      </c>
      <c r="J18" s="141">
        <v>0</v>
      </c>
      <c r="K18" s="141">
        <v>97268427.940000013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2150913474.1400003</v>
      </c>
      <c r="F19" s="49">
        <v>0</v>
      </c>
      <c r="G19" s="49">
        <v>2150913474.1400003</v>
      </c>
      <c r="I19" s="49">
        <v>2169771043.6400003</v>
      </c>
      <c r="J19" s="49">
        <v>0</v>
      </c>
      <c r="K19" s="49">
        <v>2169771043.6400003</v>
      </c>
      <c r="M19" s="49">
        <v>-18857569.5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2000000</v>
      </c>
      <c r="F23" s="39">
        <v>0</v>
      </c>
      <c r="G23" s="39">
        <v>2000000</v>
      </c>
      <c r="I23" s="39">
        <v>2909442685.5400004</v>
      </c>
      <c r="J23" s="39">
        <v>-2907442685.5400004</v>
      </c>
      <c r="K23" s="39">
        <v>2000000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2000000</v>
      </c>
      <c r="F24" s="49">
        <v>0</v>
      </c>
      <c r="G24" s="49">
        <v>2000000</v>
      </c>
      <c r="I24" s="49">
        <v>2000000</v>
      </c>
      <c r="J24" s="49">
        <v>0</v>
      </c>
      <c r="K24" s="49">
        <v>2000000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2150913474.1400003</v>
      </c>
      <c r="J25" s="141">
        <v>-2150913474.1400003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756529211.4000001</v>
      </c>
      <c r="J27" s="141">
        <v>-756529211.4000001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97268427.940000013</v>
      </c>
      <c r="F29" s="39">
        <v>0</v>
      </c>
      <c r="G29" s="39">
        <v>97268427.940000013</v>
      </c>
      <c r="I29" s="39">
        <v>133666929.94000001</v>
      </c>
      <c r="J29" s="39">
        <v>0</v>
      </c>
      <c r="K29" s="39">
        <v>133666929.94000001</v>
      </c>
      <c r="M29" s="39">
        <v>-36398502</v>
      </c>
      <c r="N29" s="38"/>
      <c r="O29" s="40"/>
    </row>
    <row r="30" spans="2:15" ht="10.5">
      <c r="B30" s="8">
        <v>17</v>
      </c>
      <c r="C30" s="9" t="s">
        <v>50</v>
      </c>
      <c r="E30" s="141">
        <v>97268427.940000013</v>
      </c>
      <c r="F30" s="141">
        <v>0</v>
      </c>
      <c r="G30" s="141">
        <v>97268427.940000013</v>
      </c>
      <c r="I30" s="141">
        <v>133666929.94000001</v>
      </c>
      <c r="J30" s="141">
        <v>0</v>
      </c>
      <c r="K30" s="141">
        <v>133666929.94000001</v>
      </c>
      <c r="M30" s="141">
        <v>-36398502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6403665735</v>
      </c>
      <c r="F37" s="23">
        <v>0</v>
      </c>
      <c r="G37" s="23">
        <v>6403665735</v>
      </c>
      <c r="I37" s="23">
        <v>10195447246.720001</v>
      </c>
      <c r="J37" s="23">
        <v>-2907442685.5400004</v>
      </c>
      <c r="K37" s="23">
        <v>7288004561.1799994</v>
      </c>
      <c r="M37" s="23">
        <v>-884338826.18000007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05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05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05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05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18" priority="25" operator="containsText" text="ERROR">
      <formula>NOT(ISERROR(SEARCH("ERROR",F38)))</formula>
    </cfRule>
  </conditionalFormatting>
  <conditionalFormatting sqref="J38">
    <cfRule type="containsText" dxfId="517" priority="24" operator="containsText" text="ERROR">
      <formula>NOT(ISERROR(SEARCH("ERROR",J38)))</formula>
    </cfRule>
  </conditionalFormatting>
  <conditionalFormatting sqref="O12:O18 O23 O29 O31:O35">
    <cfRule type="containsText" dxfId="516" priority="21" operator="containsText" text="ERROR">
      <formula>NOT(ISERROR(SEARCH("ERROR",O12)))</formula>
    </cfRule>
  </conditionalFormatting>
  <conditionalFormatting sqref="O36">
    <cfRule type="containsText" dxfId="515" priority="7" operator="containsText" text="ERROR">
      <formula>NOT(ISERROR(SEARCH("ERROR",O36)))</formula>
    </cfRule>
  </conditionalFormatting>
  <conditionalFormatting sqref="O9">
    <cfRule type="containsText" dxfId="514" priority="4" operator="containsText" text="ERROR">
      <formula>NOT(ISERROR(SEARCH("ERROR",O9)))</formula>
    </cfRule>
  </conditionalFormatting>
  <conditionalFormatting sqref="O19:O22">
    <cfRule type="containsText" dxfId="513" priority="3" operator="containsText" text="ERROR">
      <formula>NOT(ISERROR(SEARCH("ERROR",O19)))</formula>
    </cfRule>
  </conditionalFormatting>
  <conditionalFormatting sqref="O24:O28">
    <cfRule type="containsText" dxfId="512" priority="2" operator="containsText" text="ERROR">
      <formula>NOT(ISERROR(SEARCH("ERROR",O24)))</formula>
    </cfRule>
  </conditionalFormatting>
  <conditionalFormatting sqref="O30">
    <cfRule type="containsText" dxfId="511" priority="1" operator="containsText" text="ERROR">
      <formula>NOT(ISERROR(SEARCH("ERROR",O30)))</formula>
    </cfRule>
  </conditionalFormatting>
  <dataValidations disablePrompts="1"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A4" zoomScaleNormal="100" workbookViewId="0">
      <selection activeCell="M32" sqref="M32"/>
    </sheetView>
  </sheetViews>
  <sheetFormatPr defaultColWidth="11.54296875" defaultRowHeight="10"/>
  <cols>
    <col min="1" max="1" width="6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103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138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7849375601.0799999</v>
      </c>
      <c r="F10" s="63">
        <v>0</v>
      </c>
      <c r="G10" s="63">
        <v>7849375601.0799999</v>
      </c>
      <c r="I10" s="63">
        <v>10583700719.219999</v>
      </c>
      <c r="J10" s="63">
        <v>0</v>
      </c>
      <c r="K10" s="63">
        <v>10583700719.219999</v>
      </c>
      <c r="M10" s="63">
        <v>-2734325118.1399999</v>
      </c>
      <c r="N10" s="160"/>
    </row>
    <row r="11" spans="2:15" ht="44.25" customHeight="1">
      <c r="B11" s="163" t="s">
        <v>80</v>
      </c>
      <c r="C11" s="163"/>
      <c r="E11" s="39">
        <v>7831546012.0799999</v>
      </c>
      <c r="F11" s="39">
        <v>-122987905.18000001</v>
      </c>
      <c r="G11" s="39">
        <v>7708558106.8999996</v>
      </c>
      <c r="I11" s="39">
        <v>7643959015.7600002</v>
      </c>
      <c r="J11" s="39">
        <v>0</v>
      </c>
      <c r="K11" s="39">
        <v>7643959015.7600002</v>
      </c>
      <c r="M11" s="39">
        <v>64599091.140000135</v>
      </c>
      <c r="N11" s="38"/>
    </row>
    <row r="12" spans="2:15" ht="10.5">
      <c r="B12" s="8">
        <v>1</v>
      </c>
      <c r="C12" s="9" t="s">
        <v>81</v>
      </c>
      <c r="E12" s="141">
        <v>233617775</v>
      </c>
      <c r="F12" s="141">
        <v>0</v>
      </c>
      <c r="G12" s="141">
        <v>233617775</v>
      </c>
      <c r="I12" s="141"/>
      <c r="J12" s="141">
        <v>233617775</v>
      </c>
      <c r="K12" s="141">
        <v>233617775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233617775</v>
      </c>
      <c r="J13" s="49">
        <v>-233617775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3609861816.8000002</v>
      </c>
      <c r="F14" s="141">
        <v>0</v>
      </c>
      <c r="G14" s="141">
        <v>3609861816.8000002</v>
      </c>
      <c r="I14" s="141">
        <v>3571692543.04</v>
      </c>
      <c r="J14" s="141">
        <v>0</v>
      </c>
      <c r="K14" s="141">
        <v>3571692543.04</v>
      </c>
      <c r="M14" s="141">
        <v>38169273.760000229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956575451.46000004</v>
      </c>
      <c r="F15" s="49">
        <v>0</v>
      </c>
      <c r="G15" s="49">
        <v>956575451.46000004</v>
      </c>
      <c r="I15" s="49">
        <v>941233581.74000001</v>
      </c>
      <c r="J15" s="49">
        <v>0</v>
      </c>
      <c r="K15" s="49">
        <v>941233581.74000001</v>
      </c>
      <c r="M15" s="49">
        <v>15341869.720000029</v>
      </c>
      <c r="N15" s="44" t="s">
        <v>31</v>
      </c>
      <c r="O15" s="40" t="s">
        <v>199</v>
      </c>
    </row>
    <row r="16" spans="2:15" ht="10.5">
      <c r="B16" s="8">
        <v>5</v>
      </c>
      <c r="C16" s="9" t="s">
        <v>85</v>
      </c>
      <c r="E16" s="141">
        <v>532949392.66000003</v>
      </c>
      <c r="F16" s="141">
        <v>-122987905.18000001</v>
      </c>
      <c r="G16" s="141">
        <v>409961487.48000002</v>
      </c>
      <c r="I16" s="141">
        <v>403386207.22000003</v>
      </c>
      <c r="J16" s="141">
        <v>0</v>
      </c>
      <c r="K16" s="141">
        <v>403386207.22000003</v>
      </c>
      <c r="M16" s="141">
        <v>6575280.2599999905</v>
      </c>
      <c r="N16" s="43" t="s">
        <v>31</v>
      </c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122987905.18000001</v>
      </c>
      <c r="F18" s="141">
        <v>0</v>
      </c>
      <c r="G18" s="141">
        <v>122987905.18000001</v>
      </c>
      <c r="I18" s="141">
        <v>121015726.90000001</v>
      </c>
      <c r="J18" s="141">
        <v>0</v>
      </c>
      <c r="K18" s="141">
        <v>121015726.90000001</v>
      </c>
      <c r="M18" s="141">
        <v>1972178.2800000012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2375553670.98</v>
      </c>
      <c r="F19" s="49">
        <v>0</v>
      </c>
      <c r="G19" s="49">
        <v>2375553670.98</v>
      </c>
      <c r="I19" s="49">
        <v>2363539335.8600001</v>
      </c>
      <c r="J19" s="49">
        <v>0</v>
      </c>
      <c r="K19" s="49">
        <v>2363539335.8600001</v>
      </c>
      <c r="M19" s="49">
        <v>12014335.119999886</v>
      </c>
      <c r="N19" s="44" t="s">
        <v>31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9473846</v>
      </c>
      <c r="J22" s="141">
        <v>0</v>
      </c>
      <c r="K22" s="141">
        <v>9473846</v>
      </c>
      <c r="M22" s="141">
        <v>-9473846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2798944180.5600004</v>
      </c>
      <c r="J23" s="39">
        <v>0</v>
      </c>
      <c r="K23" s="39">
        <v>2798944180.5600004</v>
      </c>
      <c r="M23" s="39">
        <v>-2798944180.5600004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641221710</v>
      </c>
      <c r="J24" s="49">
        <v>0</v>
      </c>
      <c r="K24" s="49">
        <v>641221710</v>
      </c>
      <c r="M24" s="49">
        <v>-641221710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1215060</v>
      </c>
      <c r="J25" s="141">
        <v>0</v>
      </c>
      <c r="K25" s="141">
        <v>1215060</v>
      </c>
      <c r="M25" s="141">
        <v>-1215060</v>
      </c>
      <c r="N25" s="43" t="s">
        <v>67</v>
      </c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374823558</v>
      </c>
      <c r="J26" s="49">
        <v>0</v>
      </c>
      <c r="K26" s="49">
        <v>374823558</v>
      </c>
      <c r="M26" s="49">
        <v>-374823558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1781683852.5600002</v>
      </c>
      <c r="J27" s="141">
        <v>0</v>
      </c>
      <c r="K27" s="141">
        <v>1781683852.5600002</v>
      </c>
      <c r="M27" s="141">
        <v>-1781683852.5600002</v>
      </c>
      <c r="N27" s="43" t="s">
        <v>30</v>
      </c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17829589</v>
      </c>
      <c r="F29" s="39">
        <v>122987905.18000001</v>
      </c>
      <c r="G29" s="39">
        <v>140817494.18000001</v>
      </c>
      <c r="I29" s="39">
        <v>140797522.90000001</v>
      </c>
      <c r="J29" s="39">
        <v>0</v>
      </c>
      <c r="K29" s="39">
        <v>140797522.90000001</v>
      </c>
      <c r="M29" s="39">
        <v>19971.280000001192</v>
      </c>
      <c r="N29" s="38"/>
      <c r="O29" s="40"/>
    </row>
    <row r="30" spans="2:15" ht="10.5">
      <c r="B30" s="8">
        <v>17</v>
      </c>
      <c r="C30" s="9" t="s">
        <v>50</v>
      </c>
      <c r="E30" s="141">
        <v>17829589</v>
      </c>
      <c r="F30" s="141">
        <v>122987905.18000001</v>
      </c>
      <c r="G30" s="141">
        <v>140817494.18000001</v>
      </c>
      <c r="I30" s="141">
        <v>140797522.90000001</v>
      </c>
      <c r="J30" s="141">
        <v>0</v>
      </c>
      <c r="K30" s="141">
        <v>140797522.90000001</v>
      </c>
      <c r="M30" s="141">
        <v>19971.280000001192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 t="s">
        <v>200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7849375601.0799999</v>
      </c>
      <c r="F37" s="23">
        <v>0</v>
      </c>
      <c r="G37" s="23">
        <v>7849375601.0799999</v>
      </c>
      <c r="I37" s="23">
        <v>10583700719.219999</v>
      </c>
      <c r="J37" s="23">
        <v>0</v>
      </c>
      <c r="K37" s="23">
        <v>10583700719.219999</v>
      </c>
      <c r="M37" s="23">
        <v>-2734325118.1399999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09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209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209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10" priority="25" operator="containsText" text="ERROR">
      <formula>NOT(ISERROR(SEARCH("ERROR",F38)))</formula>
    </cfRule>
  </conditionalFormatting>
  <conditionalFormatting sqref="J38">
    <cfRule type="containsText" dxfId="509" priority="24" operator="containsText" text="ERROR">
      <formula>NOT(ISERROR(SEARCH("ERROR",J38)))</formula>
    </cfRule>
  </conditionalFormatting>
  <conditionalFormatting sqref="O12:O18 O23 O29 O31:O35">
    <cfRule type="containsText" dxfId="508" priority="21" operator="containsText" text="ERROR">
      <formula>NOT(ISERROR(SEARCH("ERROR",O12)))</formula>
    </cfRule>
  </conditionalFormatting>
  <conditionalFormatting sqref="O36">
    <cfRule type="containsText" dxfId="507" priority="7" operator="containsText" text="ERROR">
      <formula>NOT(ISERROR(SEARCH("ERROR",O36)))</formula>
    </cfRule>
  </conditionalFormatting>
  <conditionalFormatting sqref="O9">
    <cfRule type="containsText" dxfId="506" priority="4" operator="containsText" text="ERROR">
      <formula>NOT(ISERROR(SEARCH("ERROR",O9)))</formula>
    </cfRule>
  </conditionalFormatting>
  <conditionalFormatting sqref="O19:O22">
    <cfRule type="containsText" dxfId="505" priority="3" operator="containsText" text="ERROR">
      <formula>NOT(ISERROR(SEARCH("ERROR",O19)))</formula>
    </cfRule>
  </conditionalFormatting>
  <conditionalFormatting sqref="O24:O28">
    <cfRule type="containsText" dxfId="504" priority="2" operator="containsText" text="ERROR">
      <formula>NOT(ISERROR(SEARCH("ERROR",O24)))</formula>
    </cfRule>
  </conditionalFormatting>
  <conditionalFormatting sqref="O30">
    <cfRule type="containsText" dxfId="50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8"/>
  <sheetViews>
    <sheetView showGridLines="0" topLeftCell="C1" zoomScaleNormal="100" workbookViewId="0">
      <selection activeCell="M32" sqref="M32"/>
    </sheetView>
  </sheetViews>
  <sheetFormatPr defaultColWidth="11.54296875" defaultRowHeight="10"/>
  <cols>
    <col min="1" max="1" width="9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9" width="11.453125" style="90" bestFit="1" customWidth="1"/>
    <col min="10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120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>
        <v>1385</v>
      </c>
      <c r="F3" s="90"/>
      <c r="J3" s="13"/>
    </row>
    <row r="4" spans="2:15" ht="10.5">
      <c r="C4" s="4"/>
      <c r="F4" s="90"/>
    </row>
    <row r="5" spans="2:15" ht="10.5" customHeight="1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4548338160.9200001</v>
      </c>
      <c r="F10" s="63">
        <v>0</v>
      </c>
      <c r="G10" s="63">
        <v>4548338160.9200001</v>
      </c>
      <c r="I10" s="63">
        <v>7322220103.0199995</v>
      </c>
      <c r="J10" s="63">
        <v>-1817927696.9000001</v>
      </c>
      <c r="K10" s="63">
        <v>5504292406.1199999</v>
      </c>
      <c r="M10" s="63">
        <v>-955954245.20000017</v>
      </c>
      <c r="N10" s="160"/>
    </row>
    <row r="11" spans="2:15" ht="44.25" customHeight="1">
      <c r="B11" s="163" t="s">
        <v>80</v>
      </c>
      <c r="C11" s="163"/>
      <c r="E11" s="39">
        <v>4548338160.9200001</v>
      </c>
      <c r="F11" s="39">
        <v>0</v>
      </c>
      <c r="G11" s="39">
        <v>4548338160.9200001</v>
      </c>
      <c r="I11" s="39">
        <v>5405651968.4200001</v>
      </c>
      <c r="J11" s="39">
        <v>0</v>
      </c>
      <c r="K11" s="39">
        <v>5405651968.4200001</v>
      </c>
      <c r="M11" s="39">
        <v>-857313807.50000012</v>
      </c>
      <c r="N11" s="38"/>
    </row>
    <row r="12" spans="2:15" ht="10.5">
      <c r="B12" s="8">
        <v>1</v>
      </c>
      <c r="C12" s="9" t="s">
        <v>81</v>
      </c>
      <c r="E12" s="141">
        <v>2344388379.54</v>
      </c>
      <c r="F12" s="141">
        <v>-2344388379.54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55597005</v>
      </c>
      <c r="F13" s="49">
        <v>0</v>
      </c>
      <c r="G13" s="49">
        <v>55597005</v>
      </c>
      <c r="I13" s="49">
        <v>57484770</v>
      </c>
      <c r="J13" s="49">
        <v>0</v>
      </c>
      <c r="K13" s="49">
        <v>57484770</v>
      </c>
      <c r="M13" s="49">
        <v>-1887765</v>
      </c>
      <c r="N13" s="44" t="s">
        <v>67</v>
      </c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2344388379.54</v>
      </c>
      <c r="G14" s="141">
        <v>2344388379.54</v>
      </c>
      <c r="I14" s="141">
        <v>2377021092.52</v>
      </c>
      <c r="J14" s="141">
        <v>0</v>
      </c>
      <c r="K14" s="141">
        <v>2377021092.52</v>
      </c>
      <c r="M14" s="141">
        <v>-32632712.980000019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265496046.82000002</v>
      </c>
      <c r="F15" s="49">
        <v>0</v>
      </c>
      <c r="G15" s="49">
        <v>265496046.82000002</v>
      </c>
      <c r="I15" s="49">
        <v>724498222.60000002</v>
      </c>
      <c r="J15" s="49">
        <v>0</v>
      </c>
      <c r="K15" s="49">
        <v>724498222.60000002</v>
      </c>
      <c r="M15" s="49">
        <v>-459002175.77999997</v>
      </c>
      <c r="N15" s="44" t="s">
        <v>30</v>
      </c>
      <c r="O15" s="40" t="s">
        <v>199</v>
      </c>
    </row>
    <row r="16" spans="2:15" ht="10.5">
      <c r="B16" s="8">
        <v>5</v>
      </c>
      <c r="C16" s="9" t="s">
        <v>85</v>
      </c>
      <c r="E16" s="141">
        <v>209892252.20000002</v>
      </c>
      <c r="F16" s="141">
        <v>0</v>
      </c>
      <c r="G16" s="141">
        <v>209892252.20000002</v>
      </c>
      <c r="I16" s="141">
        <v>310499045.02000004</v>
      </c>
      <c r="J16" s="141">
        <v>0</v>
      </c>
      <c r="K16" s="141">
        <v>310499045.02000004</v>
      </c>
      <c r="M16" s="141">
        <v>-100606792.82000002</v>
      </c>
      <c r="N16" s="43" t="s">
        <v>30</v>
      </c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>
        <v>164200000</v>
      </c>
      <c r="J17" s="49">
        <v>0</v>
      </c>
      <c r="K17" s="49">
        <v>164200000</v>
      </c>
      <c r="M17" s="49">
        <v>-164200000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94832287.280000001</v>
      </c>
      <c r="F18" s="141">
        <v>0</v>
      </c>
      <c r="G18" s="141">
        <v>94832287.280000001</v>
      </c>
      <c r="I18" s="141">
        <v>93149578.24000001</v>
      </c>
      <c r="J18" s="141">
        <v>0</v>
      </c>
      <c r="K18" s="141">
        <v>93149578.24000001</v>
      </c>
      <c r="M18" s="141">
        <v>1682709.0399999917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1578132190.0800002</v>
      </c>
      <c r="F19" s="49">
        <v>0</v>
      </c>
      <c r="G19" s="49">
        <v>1578132190.0800002</v>
      </c>
      <c r="I19" s="49">
        <v>1609873117.0800002</v>
      </c>
      <c r="J19" s="49">
        <v>0</v>
      </c>
      <c r="K19" s="49">
        <v>1609873117.0800002</v>
      </c>
      <c r="M19" s="49">
        <v>-31740927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68926142.960000008</v>
      </c>
      <c r="J22" s="141">
        <v>0</v>
      </c>
      <c r="K22" s="141">
        <v>68926142.960000008</v>
      </c>
      <c r="M22" s="141">
        <v>-68926142.960000008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1817927696.9000001</v>
      </c>
      <c r="J23" s="39">
        <v>-1817927696.9000001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1552431650.0800002</v>
      </c>
      <c r="J25" s="141">
        <v>-1552431650.0800002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265496046.82000002</v>
      </c>
      <c r="J27" s="141">
        <v>-265496046.82000002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98640437.700000003</v>
      </c>
      <c r="J29" s="39">
        <v>0</v>
      </c>
      <c r="K29" s="39">
        <v>98640437.700000003</v>
      </c>
      <c r="M29" s="39">
        <v>-98640437.700000003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98640437.700000003</v>
      </c>
      <c r="J30" s="141">
        <v>0</v>
      </c>
      <c r="K30" s="141">
        <v>98640437.700000003</v>
      </c>
      <c r="M30" s="141">
        <v>-98640437.700000003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65289000</v>
      </c>
      <c r="F33" s="63">
        <v>0</v>
      </c>
      <c r="G33" s="63">
        <v>65289000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65289000</v>
      </c>
      <c r="F34" s="39">
        <v>0</v>
      </c>
      <c r="G34" s="39">
        <v>65289000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>
        <v>65289000</v>
      </c>
      <c r="F36" s="49">
        <v>0</v>
      </c>
      <c r="G36" s="49">
        <v>65289000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4548338160.9200001</v>
      </c>
      <c r="F37" s="23">
        <v>0</v>
      </c>
      <c r="G37" s="23">
        <v>4548338160.9200001</v>
      </c>
      <c r="I37" s="23">
        <v>7322220103.0199995</v>
      </c>
      <c r="J37" s="23">
        <v>-1817927696.9000001</v>
      </c>
      <c r="K37" s="23">
        <v>5504292406.1199999</v>
      </c>
      <c r="M37" s="23">
        <v>-955954245.20000017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101"/>
      <c r="F46" s="10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101"/>
      <c r="F47" s="10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101"/>
      <c r="F48" s="10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101"/>
      <c r="F49" s="10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101"/>
      <c r="F50" s="10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90">
        <v>-394044402</v>
      </c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02" priority="25" operator="containsText" text="ERROR">
      <formula>NOT(ISERROR(SEARCH("ERROR",F38)))</formula>
    </cfRule>
  </conditionalFormatting>
  <conditionalFormatting sqref="J38">
    <cfRule type="containsText" dxfId="501" priority="24" operator="containsText" text="ERROR">
      <formula>NOT(ISERROR(SEARCH("ERROR",J38)))</formula>
    </cfRule>
  </conditionalFormatting>
  <conditionalFormatting sqref="O12:O18 O23 O29 O31:O35">
    <cfRule type="containsText" dxfId="500" priority="21" operator="containsText" text="ERROR">
      <formula>NOT(ISERROR(SEARCH("ERROR",O12)))</formula>
    </cfRule>
  </conditionalFormatting>
  <conditionalFormatting sqref="O36">
    <cfRule type="containsText" dxfId="499" priority="7" operator="containsText" text="ERROR">
      <formula>NOT(ISERROR(SEARCH("ERROR",O36)))</formula>
    </cfRule>
  </conditionalFormatting>
  <conditionalFormatting sqref="O9">
    <cfRule type="containsText" dxfId="498" priority="4" operator="containsText" text="ERROR">
      <formula>NOT(ISERROR(SEARCH("ERROR",O9)))</formula>
    </cfRule>
  </conditionalFormatting>
  <conditionalFormatting sqref="O19:O22">
    <cfRule type="containsText" dxfId="497" priority="3" operator="containsText" text="ERROR">
      <formula>NOT(ISERROR(SEARCH("ERROR",O19)))</formula>
    </cfRule>
  </conditionalFormatting>
  <conditionalFormatting sqref="O24:O28">
    <cfRule type="containsText" dxfId="496" priority="2" operator="containsText" text="ERROR">
      <formula>NOT(ISERROR(SEARCH("ERROR",O24)))</formula>
    </cfRule>
  </conditionalFormatting>
  <conditionalFormatting sqref="O30">
    <cfRule type="containsText" dxfId="49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8"/>
  <sheetViews>
    <sheetView showGridLines="0" zoomScaleNormal="100" workbookViewId="0">
      <selection activeCell="N41" sqref="N41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104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65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7632107412.9799995</v>
      </c>
      <c r="F10" s="63">
        <v>0</v>
      </c>
      <c r="G10" s="63">
        <v>7632107412.9799995</v>
      </c>
      <c r="I10" s="63">
        <v>8748743974.2999992</v>
      </c>
      <c r="J10" s="63">
        <v>0</v>
      </c>
      <c r="K10" s="63">
        <v>8748743974.2999992</v>
      </c>
      <c r="M10" s="63">
        <v>-1116636561.3199999</v>
      </c>
      <c r="N10" s="160"/>
    </row>
    <row r="11" spans="2:15" ht="44.25" customHeight="1">
      <c r="B11" s="163" t="s">
        <v>80</v>
      </c>
      <c r="C11" s="163"/>
      <c r="E11" s="39">
        <v>5421533880.0799999</v>
      </c>
      <c r="F11" s="39">
        <v>0</v>
      </c>
      <c r="G11" s="39">
        <v>5421533880.0799999</v>
      </c>
      <c r="I11" s="39">
        <v>6569003529.3800001</v>
      </c>
      <c r="J11" s="39">
        <v>0</v>
      </c>
      <c r="K11" s="39">
        <v>6569003529.3800001</v>
      </c>
      <c r="M11" s="39">
        <v>-1147469649.3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766787040</v>
      </c>
      <c r="J13" s="49">
        <v>0</v>
      </c>
      <c r="K13" s="49">
        <v>766787040</v>
      </c>
      <c r="M13" s="101">
        <v>-766787040</v>
      </c>
      <c r="N13" s="44" t="s">
        <v>30</v>
      </c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5178022649.1400003</v>
      </c>
      <c r="F15" s="49">
        <v>-4888867226.2600002</v>
      </c>
      <c r="G15" s="49">
        <v>289155422.88000011</v>
      </c>
      <c r="I15" s="49">
        <v>289155422.88</v>
      </c>
      <c r="J15" s="49">
        <v>0</v>
      </c>
      <c r="K15" s="49">
        <v>289155422.88</v>
      </c>
      <c r="M15" s="101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143511230.94</v>
      </c>
      <c r="F16" s="141">
        <v>0</v>
      </c>
      <c r="G16" s="141">
        <v>143511230.94</v>
      </c>
      <c r="I16" s="141">
        <v>123923945.90000001</v>
      </c>
      <c r="J16" s="141">
        <v>0</v>
      </c>
      <c r="K16" s="141">
        <v>123923945.90000001</v>
      </c>
      <c r="M16" s="141">
        <v>19587285.039999992</v>
      </c>
      <c r="N16" s="43" t="s">
        <v>31</v>
      </c>
      <c r="O16" s="40" t="s">
        <v>199</v>
      </c>
    </row>
    <row r="17" spans="2:15" ht="10.5">
      <c r="B17" s="1">
        <v>6</v>
      </c>
      <c r="C17" s="7" t="s">
        <v>86</v>
      </c>
      <c r="E17" s="49">
        <v>100000000</v>
      </c>
      <c r="F17" s="49">
        <v>0</v>
      </c>
      <c r="G17" s="49">
        <v>100000000</v>
      </c>
      <c r="I17" s="49">
        <v>371800000</v>
      </c>
      <c r="J17" s="49">
        <v>0</v>
      </c>
      <c r="K17" s="49">
        <v>371800000</v>
      </c>
      <c r="M17" s="101">
        <v>-271800000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4888867226.2600002</v>
      </c>
      <c r="G19" s="49">
        <v>4888867226.2600002</v>
      </c>
      <c r="I19" s="49">
        <v>4917444532.2600002</v>
      </c>
      <c r="J19" s="49">
        <v>0</v>
      </c>
      <c r="K19" s="49">
        <v>4917444532.2600002</v>
      </c>
      <c r="M19" s="101">
        <v>-28577306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101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99892588.340000004</v>
      </c>
      <c r="J22" s="141">
        <v>0</v>
      </c>
      <c r="K22" s="141">
        <v>99892588.340000004</v>
      </c>
      <c r="M22" s="141">
        <v>-99892588.340000004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1846038222</v>
      </c>
      <c r="F23" s="39">
        <v>0</v>
      </c>
      <c r="G23" s="39">
        <v>1846038222</v>
      </c>
      <c r="I23" s="39">
        <v>1805729062</v>
      </c>
      <c r="J23" s="39">
        <v>0</v>
      </c>
      <c r="K23" s="39">
        <v>1805729062</v>
      </c>
      <c r="M23" s="39">
        <v>40309160</v>
      </c>
      <c r="N23" s="38"/>
      <c r="O23" s="40"/>
    </row>
    <row r="24" spans="2:15" ht="10.5">
      <c r="B24" s="1">
        <v>12</v>
      </c>
      <c r="C24" s="7" t="s">
        <v>92</v>
      </c>
      <c r="E24" s="49">
        <v>1800000000</v>
      </c>
      <c r="F24" s="49">
        <v>0</v>
      </c>
      <c r="G24" s="49">
        <v>1800000000</v>
      </c>
      <c r="I24" s="49">
        <v>1800811391</v>
      </c>
      <c r="J24" s="49">
        <v>0</v>
      </c>
      <c r="K24" s="49">
        <v>1800811391</v>
      </c>
      <c r="M24" s="101">
        <v>-811391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/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0</v>
      </c>
      <c r="F26" s="49">
        <v>0</v>
      </c>
      <c r="G26" s="49">
        <v>0</v>
      </c>
      <c r="I26" s="49">
        <v>4917671</v>
      </c>
      <c r="J26" s="49">
        <v>0</v>
      </c>
      <c r="K26" s="49">
        <v>4917671</v>
      </c>
      <c r="M26" s="101">
        <v>-4917671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>
        <v>46038222</v>
      </c>
      <c r="F27" s="141">
        <v>0</v>
      </c>
      <c r="G27" s="141">
        <v>46038222</v>
      </c>
      <c r="I27" s="141"/>
      <c r="J27" s="141">
        <v>0</v>
      </c>
      <c r="K27" s="141">
        <v>0</v>
      </c>
      <c r="M27" s="141">
        <v>46038222</v>
      </c>
      <c r="N27" s="43" t="s">
        <v>31</v>
      </c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101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364535310.90000004</v>
      </c>
      <c r="F29" s="39">
        <v>0</v>
      </c>
      <c r="G29" s="39">
        <v>364535310.90000004</v>
      </c>
      <c r="I29" s="39">
        <v>374011382.92000002</v>
      </c>
      <c r="J29" s="39">
        <v>0</v>
      </c>
      <c r="K29" s="39">
        <v>374011382.92000002</v>
      </c>
      <c r="M29" s="39">
        <v>-9476072.0199999809</v>
      </c>
      <c r="N29" s="38"/>
      <c r="O29" s="40"/>
    </row>
    <row r="30" spans="2:15" ht="10.5">
      <c r="B30" s="8">
        <v>17</v>
      </c>
      <c r="C30" s="9" t="s">
        <v>50</v>
      </c>
      <c r="E30" s="141">
        <v>364535310.90000004</v>
      </c>
      <c r="F30" s="141">
        <v>0</v>
      </c>
      <c r="G30" s="141">
        <v>364535310.90000004</v>
      </c>
      <c r="I30" s="141">
        <v>374011382.92000002</v>
      </c>
      <c r="J30" s="141">
        <v>0</v>
      </c>
      <c r="K30" s="141">
        <v>374011382.92000002</v>
      </c>
      <c r="M30" s="141">
        <v>-9476072.0199999809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101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A35" s="89" t="s">
        <v>43</v>
      </c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7632107412.9799995</v>
      </c>
      <c r="F37" s="23">
        <v>0</v>
      </c>
      <c r="G37" s="23">
        <v>7632107412.9799995</v>
      </c>
      <c r="I37" s="23">
        <v>8748743974.2999992</v>
      </c>
      <c r="J37" s="23">
        <v>0</v>
      </c>
      <c r="K37" s="23">
        <v>8748743974.2999992</v>
      </c>
      <c r="M37" s="23">
        <v>-1116636561.3199999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27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27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11"/>
      <c r="F53" s="211"/>
      <c r="G53" s="232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11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11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11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11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 ht="12.5">
      <c r="A708">
        <v>14</v>
      </c>
      <c r="B708" t="s">
        <v>38</v>
      </c>
      <c r="C708" s="89" t="s">
        <v>41</v>
      </c>
      <c r="D708" s="91"/>
      <c r="E708" s="90" t="s">
        <v>15</v>
      </c>
      <c r="F708" s="73"/>
      <c r="G708" s="91" t="s">
        <v>42</v>
      </c>
      <c r="H708" s="48">
        <v>41648</v>
      </c>
      <c r="I708" s="72">
        <v>-2072879</v>
      </c>
      <c r="K708" s="64"/>
    </row>
  </sheetData>
  <mergeCells count="674"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94" priority="25" operator="containsText" text="ERROR">
      <formula>NOT(ISERROR(SEARCH("ERROR",F38)))</formula>
    </cfRule>
  </conditionalFormatting>
  <conditionalFormatting sqref="J38">
    <cfRule type="containsText" dxfId="493" priority="24" operator="containsText" text="ERROR">
      <formula>NOT(ISERROR(SEARCH("ERROR",J38)))</formula>
    </cfRule>
  </conditionalFormatting>
  <conditionalFormatting sqref="O12:O18 O23 O29 O31:O35">
    <cfRule type="containsText" dxfId="492" priority="21" operator="containsText" text="ERROR">
      <formula>NOT(ISERROR(SEARCH("ERROR",O12)))</formula>
    </cfRule>
  </conditionalFormatting>
  <conditionalFormatting sqref="O36">
    <cfRule type="containsText" dxfId="491" priority="7" operator="containsText" text="ERROR">
      <formula>NOT(ISERROR(SEARCH("ERROR",O36)))</formula>
    </cfRule>
  </conditionalFormatting>
  <conditionalFormatting sqref="O9">
    <cfRule type="containsText" dxfId="490" priority="4" operator="containsText" text="ERROR">
      <formula>NOT(ISERROR(SEARCH("ERROR",O9)))</formula>
    </cfRule>
  </conditionalFormatting>
  <conditionalFormatting sqref="O19:O22">
    <cfRule type="containsText" dxfId="489" priority="3" operator="containsText" text="ERROR">
      <formula>NOT(ISERROR(SEARCH("ERROR",O19)))</formula>
    </cfRule>
  </conditionalFormatting>
  <conditionalFormatting sqref="O24:O28">
    <cfRule type="containsText" dxfId="488" priority="2" operator="containsText" text="ERROR">
      <formula>NOT(ISERROR(SEARCH("ERROR",O24)))</formula>
    </cfRule>
  </conditionalFormatting>
  <conditionalFormatting sqref="O30">
    <cfRule type="containsText" dxfId="48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E708 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C708 A39:A703">
      <formula1>Taxes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55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5041788234.7600002</v>
      </c>
      <c r="F10" s="63">
        <v>0</v>
      </c>
      <c r="G10" s="63">
        <v>5041788234.7600002</v>
      </c>
      <c r="I10" s="63">
        <v>5013978650.54</v>
      </c>
      <c r="J10" s="63">
        <v>0</v>
      </c>
      <c r="K10" s="63">
        <v>5013978650.54</v>
      </c>
      <c r="M10" s="63">
        <v>27809584.219999969</v>
      </c>
      <c r="N10" s="160"/>
    </row>
    <row r="11" spans="2:15" ht="44.25" customHeight="1">
      <c r="B11" s="163" t="s">
        <v>80</v>
      </c>
      <c r="C11" s="163"/>
      <c r="E11" s="39">
        <v>4795373058.7600002</v>
      </c>
      <c r="F11" s="39">
        <v>0</v>
      </c>
      <c r="G11" s="39">
        <v>4795373058.7600002</v>
      </c>
      <c r="I11" s="39">
        <v>4895330776.9200001</v>
      </c>
      <c r="J11" s="39">
        <v>0</v>
      </c>
      <c r="K11" s="39">
        <v>4895330776.9200001</v>
      </c>
      <c r="M11" s="39">
        <v>-99957718.160000026</v>
      </c>
      <c r="N11" s="38"/>
    </row>
    <row r="12" spans="2:15" ht="10.5">
      <c r="B12" s="8">
        <v>1</v>
      </c>
      <c r="C12" s="9" t="s">
        <v>81</v>
      </c>
      <c r="E12" s="141">
        <v>18064180</v>
      </c>
      <c r="F12" s="141">
        <v>0</v>
      </c>
      <c r="G12" s="141">
        <v>18064180</v>
      </c>
      <c r="I12" s="141"/>
      <c r="J12" s="141">
        <v>129831160</v>
      </c>
      <c r="K12" s="141">
        <v>129831160</v>
      </c>
      <c r="M12" s="141">
        <v>-111766980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129831160</v>
      </c>
      <c r="J13" s="49">
        <v>-129831160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2091142540.3200002</v>
      </c>
      <c r="F14" s="141">
        <v>0</v>
      </c>
      <c r="G14" s="141">
        <v>2091142540.3200002</v>
      </c>
      <c r="I14" s="141">
        <v>2076181745.0400002</v>
      </c>
      <c r="J14" s="141">
        <v>0</v>
      </c>
      <c r="K14" s="141">
        <v>2076181745.0400002</v>
      </c>
      <c r="M14" s="141">
        <v>14960795.279999971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651207045.82000005</v>
      </c>
      <c r="F15" s="49">
        <v>0</v>
      </c>
      <c r="G15" s="49">
        <v>651207045.82000005</v>
      </c>
      <c r="I15" s="49">
        <v>651207045.82000005</v>
      </c>
      <c r="J15" s="49">
        <v>0</v>
      </c>
      <c r="K15" s="49">
        <v>651207045.82000005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279088927.16000003</v>
      </c>
      <c r="F16" s="141">
        <v>0</v>
      </c>
      <c r="G16" s="141">
        <v>279088927.16000003</v>
      </c>
      <c r="I16" s="141">
        <v>279088927.16000003</v>
      </c>
      <c r="J16" s="141">
        <v>0</v>
      </c>
      <c r="K16" s="141">
        <v>279088927.16000003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57300000</v>
      </c>
      <c r="F17" s="49">
        <v>0</v>
      </c>
      <c r="G17" s="49">
        <v>57300000</v>
      </c>
      <c r="I17" s="49">
        <v>57300000</v>
      </c>
      <c r="J17" s="49">
        <v>0</v>
      </c>
      <c r="K17" s="49">
        <v>57300000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84763086.24000001</v>
      </c>
      <c r="F18" s="141">
        <v>0</v>
      </c>
      <c r="G18" s="141">
        <v>84763086.24000001</v>
      </c>
      <c r="I18" s="141">
        <v>83726948.680000007</v>
      </c>
      <c r="J18" s="141">
        <v>0</v>
      </c>
      <c r="K18" s="141">
        <v>83726948.680000007</v>
      </c>
      <c r="M18" s="141">
        <v>1036137.5600000024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1613807279.22</v>
      </c>
      <c r="F19" s="49">
        <v>0</v>
      </c>
      <c r="G19" s="49">
        <v>1613807279.22</v>
      </c>
      <c r="I19" s="49">
        <v>1613807279.22</v>
      </c>
      <c r="J19" s="49">
        <v>0</v>
      </c>
      <c r="K19" s="49">
        <v>1613807279.22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4187671</v>
      </c>
      <c r="J22" s="141">
        <v>0</v>
      </c>
      <c r="K22" s="141">
        <v>4187671</v>
      </c>
      <c r="M22" s="141">
        <v>-4187671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246415176</v>
      </c>
      <c r="F23" s="39">
        <v>0</v>
      </c>
      <c r="G23" s="39">
        <v>246415176</v>
      </c>
      <c r="I23" s="39">
        <v>16342909</v>
      </c>
      <c r="J23" s="39">
        <v>0</v>
      </c>
      <c r="K23" s="39">
        <v>16342909</v>
      </c>
      <c r="M23" s="39">
        <v>230072267</v>
      </c>
      <c r="N23" s="38"/>
      <c r="O23" s="40"/>
    </row>
    <row r="24" spans="2:15" ht="10.5">
      <c r="B24" s="1">
        <v>12</v>
      </c>
      <c r="C24" s="7" t="s">
        <v>92</v>
      </c>
      <c r="E24" s="49">
        <v>226631800</v>
      </c>
      <c r="F24" s="49">
        <v>0</v>
      </c>
      <c r="G24" s="49">
        <v>226631800</v>
      </c>
      <c r="I24" s="49">
        <v>3950392</v>
      </c>
      <c r="J24" s="49">
        <v>0</v>
      </c>
      <c r="K24" s="49">
        <v>3950392</v>
      </c>
      <c r="M24" s="49">
        <v>222681408</v>
      </c>
      <c r="N24" s="44" t="s">
        <v>31</v>
      </c>
      <c r="O24" s="40" t="s">
        <v>199</v>
      </c>
    </row>
    <row r="25" spans="2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>
        <v>692281</v>
      </c>
      <c r="J25" s="141">
        <v>0</v>
      </c>
      <c r="K25" s="141">
        <v>692281</v>
      </c>
      <c r="M25" s="141">
        <v>-692281</v>
      </c>
      <c r="N25" s="43" t="s">
        <v>67</v>
      </c>
      <c r="O25" s="40" t="s">
        <v>199</v>
      </c>
    </row>
    <row r="26" spans="2:15" ht="10.5">
      <c r="B26" s="1">
        <v>14</v>
      </c>
      <c r="C26" s="7" t="s">
        <v>94</v>
      </c>
      <c r="E26" s="49">
        <v>19783376</v>
      </c>
      <c r="F26" s="49">
        <v>0</v>
      </c>
      <c r="G26" s="49">
        <v>19783376</v>
      </c>
      <c r="I26" s="49">
        <v>11700236</v>
      </c>
      <c r="J26" s="49">
        <v>0</v>
      </c>
      <c r="K26" s="49">
        <v>11700236</v>
      </c>
      <c r="M26" s="49">
        <v>8083140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102304964.62</v>
      </c>
      <c r="J29" s="39">
        <v>0</v>
      </c>
      <c r="K29" s="39">
        <v>102304964.62</v>
      </c>
      <c r="M29" s="39">
        <v>-102304964.62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102304964.62</v>
      </c>
      <c r="J30" s="141">
        <v>0</v>
      </c>
      <c r="K30" s="141">
        <v>102304964.62</v>
      </c>
      <c r="M30" s="141">
        <v>-102304964.62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5041788234.7600002</v>
      </c>
      <c r="F37" s="23">
        <v>0</v>
      </c>
      <c r="G37" s="23">
        <v>5041788234.7600002</v>
      </c>
      <c r="I37" s="23">
        <v>5013978650.54</v>
      </c>
      <c r="J37" s="23">
        <v>0</v>
      </c>
      <c r="K37" s="23">
        <v>5013978650.54</v>
      </c>
      <c r="M37" s="23">
        <v>27809584.219999969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6"/>
      <c r="G39" s="231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86" priority="26" operator="containsText" text="ERROR">
      <formula>NOT(ISERROR(SEARCH("ERROR",F38)))</formula>
    </cfRule>
  </conditionalFormatting>
  <conditionalFormatting sqref="J38">
    <cfRule type="containsText" dxfId="485" priority="25" operator="containsText" text="ERROR">
      <formula>NOT(ISERROR(SEARCH("ERROR",J38)))</formula>
    </cfRule>
  </conditionalFormatting>
  <conditionalFormatting sqref="O12:O18 O23 O29 O31:O35">
    <cfRule type="containsText" dxfId="484" priority="22" operator="containsText" text="ERROR">
      <formula>NOT(ISERROR(SEARCH("ERROR",O12)))</formula>
    </cfRule>
  </conditionalFormatting>
  <conditionalFormatting sqref="O36">
    <cfRule type="containsText" dxfId="483" priority="7" operator="containsText" text="ERROR">
      <formula>NOT(ISERROR(SEARCH("ERROR",O36)))</formula>
    </cfRule>
  </conditionalFormatting>
  <conditionalFormatting sqref="O9">
    <cfRule type="containsText" dxfId="482" priority="4" operator="containsText" text="ERROR">
      <formula>NOT(ISERROR(SEARCH("ERROR",O9)))</formula>
    </cfRule>
  </conditionalFormatting>
  <conditionalFormatting sqref="O19:O22">
    <cfRule type="containsText" dxfId="481" priority="3" operator="containsText" text="ERROR">
      <formula>NOT(ISERROR(SEARCH("ERROR",O19)))</formula>
    </cfRule>
  </conditionalFormatting>
  <conditionalFormatting sqref="O24:O28">
    <cfRule type="containsText" dxfId="480" priority="2" operator="containsText" text="ERROR">
      <formula>NOT(ISERROR(SEARCH("ERROR",O24)))</formula>
    </cfRule>
  </conditionalFormatting>
  <conditionalFormatting sqref="O30">
    <cfRule type="containsText" dxfId="47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A32" sqref="A32"/>
    </sheetView>
  </sheetViews>
  <sheetFormatPr defaultColWidth="11.54296875" defaultRowHeight="10"/>
  <cols>
    <col min="1" max="1" width="4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123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56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5471169214.6599998</v>
      </c>
      <c r="F10" s="63">
        <v>0</v>
      </c>
      <c r="G10" s="63">
        <v>5471169214.6600008</v>
      </c>
      <c r="I10" s="63">
        <v>7666633767.6200008</v>
      </c>
      <c r="J10" s="63">
        <v>-2583921365.1000004</v>
      </c>
      <c r="K10" s="63">
        <v>5082712402.5200005</v>
      </c>
      <c r="M10" s="63">
        <v>388456812.1400001</v>
      </c>
      <c r="N10" s="160"/>
    </row>
    <row r="11" spans="2:15" ht="44.25" customHeight="1">
      <c r="B11" s="163" t="s">
        <v>80</v>
      </c>
      <c r="C11" s="163"/>
      <c r="E11" s="39">
        <v>4747499671.6599998</v>
      </c>
      <c r="F11" s="39">
        <v>-163015819.90000001</v>
      </c>
      <c r="G11" s="39">
        <v>4584483851.7600012</v>
      </c>
      <c r="I11" s="39">
        <v>4522789205.6200008</v>
      </c>
      <c r="J11" s="39">
        <v>0</v>
      </c>
      <c r="K11" s="39">
        <v>4522789205.6200008</v>
      </c>
      <c r="M11" s="39">
        <v>61694646.140000127</v>
      </c>
      <c r="N11" s="38"/>
    </row>
    <row r="12" spans="2:15" ht="10.5">
      <c r="B12" s="8">
        <v>1</v>
      </c>
      <c r="C12" s="9" t="s">
        <v>81</v>
      </c>
      <c r="E12" s="141">
        <v>112935320</v>
      </c>
      <c r="F12" s="141">
        <v>0</v>
      </c>
      <c r="G12" s="141">
        <v>112935320</v>
      </c>
      <c r="I12" s="141"/>
      <c r="J12" s="141">
        <v>112935320</v>
      </c>
      <c r="K12" s="141">
        <v>112935320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112935320</v>
      </c>
      <c r="J13" s="49">
        <v>-112935320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1270618613.8800001</v>
      </c>
      <c r="F14" s="141">
        <v>0</v>
      </c>
      <c r="G14" s="141">
        <v>1270618613.8800001</v>
      </c>
      <c r="I14" s="141">
        <v>1235660614.74</v>
      </c>
      <c r="J14" s="141">
        <v>0</v>
      </c>
      <c r="K14" s="141">
        <v>1235660614.74</v>
      </c>
      <c r="M14" s="141">
        <v>34957999.140000105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2583921365.1000004</v>
      </c>
      <c r="F15" s="49">
        <v>-2210012324.6000004</v>
      </c>
      <c r="G15" s="49">
        <v>373909040.5</v>
      </c>
      <c r="I15" s="49">
        <v>373909040.5</v>
      </c>
      <c r="J15" s="49">
        <v>0</v>
      </c>
      <c r="K15" s="49">
        <v>373909040.5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556411280.36000001</v>
      </c>
      <c r="F16" s="141">
        <v>-373909040.5</v>
      </c>
      <c r="G16" s="141">
        <v>182502239.86000001</v>
      </c>
      <c r="I16" s="141">
        <v>160246924.88</v>
      </c>
      <c r="J16" s="141">
        <v>0</v>
      </c>
      <c r="K16" s="141">
        <v>160246924.88</v>
      </c>
      <c r="M16" s="141">
        <v>22255314.980000019</v>
      </c>
      <c r="N16" s="43" t="s">
        <v>31</v>
      </c>
      <c r="O16" s="40" t="s">
        <v>199</v>
      </c>
    </row>
    <row r="17" spans="2:15" ht="10.5">
      <c r="B17" s="1">
        <v>6</v>
      </c>
      <c r="C17" s="7" t="s">
        <v>86</v>
      </c>
      <c r="E17" s="49">
        <v>5100000</v>
      </c>
      <c r="F17" s="49">
        <v>0</v>
      </c>
      <c r="G17" s="49">
        <v>5100000</v>
      </c>
      <c r="I17" s="49">
        <v>5100000</v>
      </c>
      <c r="J17" s="49">
        <v>0</v>
      </c>
      <c r="K17" s="49">
        <v>5100000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49583104.960000001</v>
      </c>
      <c r="F18" s="141">
        <v>0</v>
      </c>
      <c r="G18" s="141">
        <v>49583104.960000001</v>
      </c>
      <c r="I18" s="141">
        <v>48073536.400000006</v>
      </c>
      <c r="J18" s="141">
        <v>0</v>
      </c>
      <c r="K18" s="141">
        <v>48073536.400000006</v>
      </c>
      <c r="M18" s="141">
        <v>1509568.5599999949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2583921365.1000004</v>
      </c>
      <c r="G19" s="49">
        <v>2583921365.1000004</v>
      </c>
      <c r="I19" s="49">
        <v>2585225665.1000004</v>
      </c>
      <c r="J19" s="49">
        <v>0</v>
      </c>
      <c r="K19" s="49">
        <v>2585225665.1000004</v>
      </c>
      <c r="M19" s="49">
        <v>-1304300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168929987.36000001</v>
      </c>
      <c r="F22" s="141">
        <v>-163015819.90000001</v>
      </c>
      <c r="G22" s="141">
        <v>5914167.4600000083</v>
      </c>
      <c r="I22" s="141">
        <v>1638104</v>
      </c>
      <c r="J22" s="141">
        <v>0</v>
      </c>
      <c r="K22" s="141">
        <v>1638104</v>
      </c>
      <c r="M22" s="141">
        <v>4276063.4600000083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723669543</v>
      </c>
      <c r="F23" s="39">
        <v>0</v>
      </c>
      <c r="G23" s="39">
        <v>723669543</v>
      </c>
      <c r="I23" s="39">
        <v>2976290342.1000004</v>
      </c>
      <c r="J23" s="39">
        <v>-2583921365.1000004</v>
      </c>
      <c r="K23" s="39">
        <v>392368977</v>
      </c>
      <c r="M23" s="39">
        <v>331300566</v>
      </c>
      <c r="N23" s="38"/>
      <c r="O23" s="40"/>
    </row>
    <row r="24" spans="2:15" ht="10.5">
      <c r="B24" s="1">
        <v>12</v>
      </c>
      <c r="C24" s="7" t="s">
        <v>92</v>
      </c>
      <c r="E24" s="49">
        <v>222565023</v>
      </c>
      <c r="F24" s="49">
        <v>0</v>
      </c>
      <c r="G24" s="49">
        <v>222565023</v>
      </c>
      <c r="I24" s="49">
        <v>359639988</v>
      </c>
      <c r="J24" s="49">
        <v>0</v>
      </c>
      <c r="K24" s="49">
        <v>359639988</v>
      </c>
      <c r="M24" s="49">
        <v>-137074965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>
        <v>427777800</v>
      </c>
      <c r="F25" s="141">
        <v>0</v>
      </c>
      <c r="G25" s="141">
        <v>427777800</v>
      </c>
      <c r="I25" s="141">
        <v>2583921365.1000004</v>
      </c>
      <c r="J25" s="141">
        <v>-2583921365.1000004</v>
      </c>
      <c r="K25" s="141">
        <v>0</v>
      </c>
      <c r="M25" s="141">
        <v>427777800</v>
      </c>
      <c r="N25" s="43" t="s">
        <v>31</v>
      </c>
      <c r="O25" s="40" t="s">
        <v>199</v>
      </c>
    </row>
    <row r="26" spans="2:15" ht="10.5">
      <c r="B26" s="1">
        <v>14</v>
      </c>
      <c r="C26" s="7" t="s">
        <v>94</v>
      </c>
      <c r="E26" s="49">
        <v>73326720</v>
      </c>
      <c r="F26" s="49">
        <v>0</v>
      </c>
      <c r="G26" s="49">
        <v>73326720</v>
      </c>
      <c r="I26" s="49">
        <v>32728989</v>
      </c>
      <c r="J26" s="49">
        <v>0</v>
      </c>
      <c r="K26" s="49">
        <v>32728989</v>
      </c>
      <c r="M26" s="49">
        <v>40597731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163015819.90000001</v>
      </c>
      <c r="G29" s="39">
        <v>163015819.90000001</v>
      </c>
      <c r="I29" s="39">
        <v>167554219.90000001</v>
      </c>
      <c r="J29" s="39">
        <v>0</v>
      </c>
      <c r="K29" s="39">
        <v>167554219.90000001</v>
      </c>
      <c r="M29" s="39">
        <v>-4538400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163015819.90000001</v>
      </c>
      <c r="G30" s="141">
        <v>163015819.90000001</v>
      </c>
      <c r="I30" s="141">
        <v>167554219.90000001</v>
      </c>
      <c r="J30" s="141">
        <v>0</v>
      </c>
      <c r="K30" s="141">
        <v>167554219.90000001</v>
      </c>
      <c r="M30" s="141">
        <v>-4538400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5471169214.6599998</v>
      </c>
      <c r="F37" s="23">
        <v>0</v>
      </c>
      <c r="G37" s="23">
        <v>5471169214.6600008</v>
      </c>
      <c r="I37" s="23">
        <v>7666633767.6200008</v>
      </c>
      <c r="J37" s="23">
        <v>-2583921365.1000004</v>
      </c>
      <c r="K37" s="23">
        <v>5082712402.5200005</v>
      </c>
      <c r="M37" s="23">
        <v>388456812.1400001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30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78" priority="25" operator="containsText" text="ERROR">
      <formula>NOT(ISERROR(SEARCH("ERROR",F38)))</formula>
    </cfRule>
  </conditionalFormatting>
  <conditionalFormatting sqref="J38">
    <cfRule type="containsText" dxfId="477" priority="24" operator="containsText" text="ERROR">
      <formula>NOT(ISERROR(SEARCH("ERROR",J38)))</formula>
    </cfRule>
  </conditionalFormatting>
  <conditionalFormatting sqref="O12:O18 O23 O29 O31:O35">
    <cfRule type="containsText" dxfId="476" priority="21" operator="containsText" text="ERROR">
      <formula>NOT(ISERROR(SEARCH("ERROR",O12)))</formula>
    </cfRule>
  </conditionalFormatting>
  <conditionalFormatting sqref="O36">
    <cfRule type="containsText" dxfId="475" priority="7" operator="containsText" text="ERROR">
      <formula>NOT(ISERROR(SEARCH("ERROR",O36)))</formula>
    </cfRule>
  </conditionalFormatting>
  <conditionalFormatting sqref="O9">
    <cfRule type="containsText" dxfId="474" priority="4" operator="containsText" text="ERROR">
      <formula>NOT(ISERROR(SEARCH("ERROR",O9)))</formula>
    </cfRule>
  </conditionalFormatting>
  <conditionalFormatting sqref="O19:O22">
    <cfRule type="containsText" dxfId="473" priority="3" operator="containsText" text="ERROR">
      <formula>NOT(ISERROR(SEARCH("ERROR",O19)))</formula>
    </cfRule>
  </conditionalFormatting>
  <conditionalFormatting sqref="O24:O28">
    <cfRule type="containsText" dxfId="472" priority="2" operator="containsText" text="ERROR">
      <formula>NOT(ISERROR(SEARCH("ERROR",O24)))</formula>
    </cfRule>
  </conditionalFormatting>
  <conditionalFormatting sqref="O30">
    <cfRule type="containsText" dxfId="47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2" sqref="M32"/>
    </sheetView>
  </sheetViews>
  <sheetFormatPr defaultColWidth="11.54296875" defaultRowHeight="10"/>
  <cols>
    <col min="1" max="1" width="5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57" t="s">
        <v>119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61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4942871646.1599998</v>
      </c>
      <c r="F10" s="63">
        <v>0</v>
      </c>
      <c r="G10" s="63">
        <v>4942871646.1599998</v>
      </c>
      <c r="I10" s="63">
        <v>7112899066.4800005</v>
      </c>
      <c r="J10" s="63">
        <v>-2004354487.22</v>
      </c>
      <c r="K10" s="63">
        <v>5108544579.2600002</v>
      </c>
      <c r="M10" s="63">
        <v>-165672933.09999985</v>
      </c>
      <c r="N10" s="160"/>
    </row>
    <row r="11" spans="2:15" ht="44.25" customHeight="1">
      <c r="B11" s="163" t="s">
        <v>80</v>
      </c>
      <c r="C11" s="163"/>
      <c r="E11" s="39">
        <v>4941496001.1599998</v>
      </c>
      <c r="F11" s="39">
        <v>0</v>
      </c>
      <c r="G11" s="39">
        <v>4941496001.1599998</v>
      </c>
      <c r="I11" s="39">
        <v>5018009777.6000004</v>
      </c>
      <c r="J11" s="39">
        <v>0</v>
      </c>
      <c r="K11" s="39">
        <v>5018009777.6000004</v>
      </c>
      <c r="M11" s="39">
        <v>-76513776.439999819</v>
      </c>
      <c r="N11" s="38"/>
    </row>
    <row r="12" spans="2:15" ht="10.5">
      <c r="B12" s="8">
        <v>1</v>
      </c>
      <c r="C12" s="9" t="s">
        <v>81</v>
      </c>
      <c r="E12" s="141">
        <v>346376000</v>
      </c>
      <c r="F12" s="141">
        <v>0</v>
      </c>
      <c r="G12" s="141">
        <v>346376000</v>
      </c>
      <c r="I12" s="141"/>
      <c r="J12" s="141">
        <v>388774380</v>
      </c>
      <c r="K12" s="141">
        <v>388774380</v>
      </c>
      <c r="M12" s="141">
        <v>-42398380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388774380</v>
      </c>
      <c r="J13" s="49">
        <v>-388774380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2146844144.5000002</v>
      </c>
      <c r="F14" s="141">
        <v>0</v>
      </c>
      <c r="G14" s="141">
        <v>2146844144.5000002</v>
      </c>
      <c r="I14" s="141">
        <v>2056951933.9400001</v>
      </c>
      <c r="J14" s="141">
        <v>0</v>
      </c>
      <c r="K14" s="141">
        <v>2056951933.9400001</v>
      </c>
      <c r="M14" s="141">
        <v>89892210.560000181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631267484.75999999</v>
      </c>
      <c r="F15" s="49">
        <v>0</v>
      </c>
      <c r="G15" s="49">
        <v>631267484.75999999</v>
      </c>
      <c r="I15" s="49">
        <v>631267484.75999999</v>
      </c>
      <c r="J15" s="49">
        <v>0</v>
      </c>
      <c r="K15" s="49">
        <v>631267484.75999999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270542821.28000003</v>
      </c>
      <c r="F16" s="141">
        <v>0</v>
      </c>
      <c r="G16" s="141">
        <v>270542821.28000003</v>
      </c>
      <c r="I16" s="141">
        <v>270542821.28000003</v>
      </c>
      <c r="J16" s="141">
        <v>0</v>
      </c>
      <c r="K16" s="141">
        <v>270542821.28000003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>
        <v>28999999</v>
      </c>
      <c r="J17" s="49">
        <v>0</v>
      </c>
      <c r="K17" s="49">
        <v>28999999</v>
      </c>
      <c r="M17" s="49">
        <v>-28999999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86551302.760000005</v>
      </c>
      <c r="F18" s="141">
        <v>0</v>
      </c>
      <c r="G18" s="141">
        <v>86551302.760000005</v>
      </c>
      <c r="I18" s="141">
        <v>81244817.579999998</v>
      </c>
      <c r="J18" s="141">
        <v>0</v>
      </c>
      <c r="K18" s="141">
        <v>81244817.579999998</v>
      </c>
      <c r="M18" s="141">
        <v>5306485.1800000072</v>
      </c>
      <c r="N18" s="43" t="s">
        <v>31</v>
      </c>
      <c r="O18" s="40" t="s">
        <v>199</v>
      </c>
    </row>
    <row r="19" spans="2:15" ht="10.5">
      <c r="B19" s="1">
        <v>8</v>
      </c>
      <c r="C19" s="7" t="s">
        <v>88</v>
      </c>
      <c r="E19" s="49">
        <v>1373087002.46</v>
      </c>
      <c r="F19" s="49">
        <v>0</v>
      </c>
      <c r="G19" s="49">
        <v>1373087002.46</v>
      </c>
      <c r="I19" s="49">
        <v>1387408441.46</v>
      </c>
      <c r="J19" s="49">
        <v>0</v>
      </c>
      <c r="K19" s="49">
        <v>1387408441.46</v>
      </c>
      <c r="M19" s="49">
        <v>-14321439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86827245.400000006</v>
      </c>
      <c r="F22" s="141">
        <v>0</v>
      </c>
      <c r="G22" s="141">
        <v>86827245.400000006</v>
      </c>
      <c r="I22" s="141">
        <v>172819899.58000001</v>
      </c>
      <c r="J22" s="141">
        <v>0</v>
      </c>
      <c r="K22" s="141">
        <v>172819899.58000001</v>
      </c>
      <c r="M22" s="141">
        <v>-85992654.180000007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1375645</v>
      </c>
      <c r="F23" s="39">
        <v>0</v>
      </c>
      <c r="G23" s="39">
        <v>1375645</v>
      </c>
      <c r="I23" s="39">
        <v>2005730132.22</v>
      </c>
      <c r="J23" s="39">
        <v>-2004354487.22</v>
      </c>
      <c r="K23" s="39">
        <v>1375645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1375645</v>
      </c>
      <c r="F24" s="49">
        <v>0</v>
      </c>
      <c r="G24" s="49">
        <v>1375645</v>
      </c>
      <c r="I24" s="49">
        <v>1375645</v>
      </c>
      <c r="J24" s="49">
        <v>0</v>
      </c>
      <c r="K24" s="49">
        <v>1375645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1373087002.46</v>
      </c>
      <c r="J25" s="141">
        <v>-1373087002.46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631267484.75999999</v>
      </c>
      <c r="J27" s="141">
        <v>-631267484.75999999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89159156.660000011</v>
      </c>
      <c r="J29" s="39">
        <v>0</v>
      </c>
      <c r="K29" s="39">
        <v>89159156.660000011</v>
      </c>
      <c r="M29" s="39">
        <v>-89159156.660000011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89159156.660000011</v>
      </c>
      <c r="J30" s="141">
        <v>0</v>
      </c>
      <c r="K30" s="141">
        <v>89159156.660000011</v>
      </c>
      <c r="M30" s="141">
        <v>-89159156.660000011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6575000</v>
      </c>
      <c r="F33" s="63">
        <v>0</v>
      </c>
      <c r="G33" s="63">
        <v>6575000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6575000</v>
      </c>
      <c r="F34" s="39">
        <v>0</v>
      </c>
      <c r="G34" s="39">
        <v>6575000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>
        <v>6575000</v>
      </c>
      <c r="F36" s="49">
        <v>0</v>
      </c>
      <c r="G36" s="49">
        <v>6575000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4942871646.1599998</v>
      </c>
      <c r="F37" s="23">
        <v>0</v>
      </c>
      <c r="G37" s="23">
        <v>4942871646.1599998</v>
      </c>
      <c r="I37" s="23">
        <v>7112899066.4800005</v>
      </c>
      <c r="J37" s="23">
        <v>-2004354487.22</v>
      </c>
      <c r="K37" s="23">
        <v>5108544579.2600002</v>
      </c>
      <c r="M37" s="23">
        <v>-165672933.09999985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 ht="12.5">
      <c r="A40" s="106"/>
      <c r="B40" s="107"/>
      <c r="E40" s="204"/>
      <c r="F40" s="211"/>
      <c r="G40" s="245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70" priority="26" operator="containsText" text="ERROR">
      <formula>NOT(ISERROR(SEARCH("ERROR",F38)))</formula>
    </cfRule>
  </conditionalFormatting>
  <conditionalFormatting sqref="J38">
    <cfRule type="containsText" dxfId="469" priority="25" operator="containsText" text="ERROR">
      <formula>NOT(ISERROR(SEARCH("ERROR",J38)))</formula>
    </cfRule>
  </conditionalFormatting>
  <conditionalFormatting sqref="O12:O18 O23 O29 O31:O35">
    <cfRule type="containsText" dxfId="468" priority="22" operator="containsText" text="ERROR">
      <formula>NOT(ISERROR(SEARCH("ERROR",O12)))</formula>
    </cfRule>
  </conditionalFormatting>
  <conditionalFormatting sqref="O36">
    <cfRule type="containsText" dxfId="467" priority="7" operator="containsText" text="ERROR">
      <formula>NOT(ISERROR(SEARCH("ERROR",O36)))</formula>
    </cfRule>
  </conditionalFormatting>
  <conditionalFormatting sqref="O9">
    <cfRule type="containsText" dxfId="466" priority="4" operator="containsText" text="ERROR">
      <formula>NOT(ISERROR(SEARCH("ERROR",O9)))</formula>
    </cfRule>
  </conditionalFormatting>
  <conditionalFormatting sqref="O19:O22">
    <cfRule type="containsText" dxfId="465" priority="3" operator="containsText" text="ERROR">
      <formula>NOT(ISERROR(SEARCH("ERROR",O19)))</formula>
    </cfRule>
  </conditionalFormatting>
  <conditionalFormatting sqref="O24:O28">
    <cfRule type="containsText" dxfId="464" priority="2" operator="containsText" text="ERROR">
      <formula>NOT(ISERROR(SEARCH("ERROR",O24)))</formula>
    </cfRule>
  </conditionalFormatting>
  <conditionalFormatting sqref="O30">
    <cfRule type="containsText" dxfId="46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178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139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121259855.06</v>
      </c>
      <c r="F10" s="63">
        <v>0</v>
      </c>
      <c r="G10" s="63">
        <v>121259855.06</v>
      </c>
      <c r="I10" s="63">
        <v>1102303398.1274002</v>
      </c>
      <c r="J10" s="63">
        <v>-60241283.799999997</v>
      </c>
      <c r="K10" s="63">
        <v>1042062114.3274</v>
      </c>
      <c r="M10" s="63">
        <v>-920802259.26740003</v>
      </c>
      <c r="N10" s="160"/>
    </row>
    <row r="11" spans="2:15" ht="44.25" customHeight="1">
      <c r="B11" s="163" t="s">
        <v>80</v>
      </c>
      <c r="C11" s="163"/>
      <c r="E11" s="39">
        <v>121259855.06</v>
      </c>
      <c r="F11" s="39">
        <v>-1827443.6600000001</v>
      </c>
      <c r="G11" s="39">
        <v>119432411.40000001</v>
      </c>
      <c r="I11" s="39">
        <v>1029880372.6674</v>
      </c>
      <c r="J11" s="39">
        <v>0</v>
      </c>
      <c r="K11" s="39">
        <v>1029880372.6674</v>
      </c>
      <c r="M11" s="39">
        <v>-910447961.26740003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50983040</v>
      </c>
      <c r="F13" s="49">
        <v>0</v>
      </c>
      <c r="G13" s="49">
        <v>50983040</v>
      </c>
      <c r="I13" s="49">
        <v>50983040</v>
      </c>
      <c r="J13" s="49">
        <v>0</v>
      </c>
      <c r="K13" s="49">
        <v>50983040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5577486.7400000002</v>
      </c>
      <c r="F14" s="141">
        <v>0</v>
      </c>
      <c r="G14" s="141">
        <v>5577486.7400000002</v>
      </c>
      <c r="I14" s="141">
        <v>13575208.0074</v>
      </c>
      <c r="J14" s="141">
        <v>0</v>
      </c>
      <c r="K14" s="141">
        <v>13575208.0074</v>
      </c>
      <c r="M14" s="141">
        <v>-7997721.2674000002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733141.72000000009</v>
      </c>
      <c r="F15" s="49">
        <v>0</v>
      </c>
      <c r="G15" s="49">
        <v>733141.72000000009</v>
      </c>
      <c r="I15" s="49">
        <v>733141.72000000009</v>
      </c>
      <c r="J15" s="49">
        <v>0</v>
      </c>
      <c r="K15" s="49">
        <v>733141.72000000009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313817.12</v>
      </c>
      <c r="F16" s="141">
        <v>0</v>
      </c>
      <c r="G16" s="141">
        <v>313817.12</v>
      </c>
      <c r="I16" s="141">
        <v>313817.12</v>
      </c>
      <c r="J16" s="141">
        <v>0</v>
      </c>
      <c r="K16" s="141">
        <v>313817.12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3956207.66</v>
      </c>
      <c r="F17" s="49">
        <v>-1827443.6600000001</v>
      </c>
      <c r="G17" s="49">
        <v>2128764</v>
      </c>
      <c r="I17" s="49">
        <v>897960000</v>
      </c>
      <c r="J17" s="49">
        <v>0</v>
      </c>
      <c r="K17" s="49">
        <v>897960000</v>
      </c>
      <c r="M17" s="49">
        <v>-895831236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188019.74000000002</v>
      </c>
      <c r="F18" s="141">
        <v>0</v>
      </c>
      <c r="G18" s="141">
        <v>188019.74000000002</v>
      </c>
      <c r="I18" s="141">
        <v>188019.74000000002</v>
      </c>
      <c r="J18" s="141">
        <v>0</v>
      </c>
      <c r="K18" s="141">
        <v>188019.74000000002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59508142.079999998</v>
      </c>
      <c r="F19" s="49">
        <v>0</v>
      </c>
      <c r="G19" s="49">
        <v>59508142.079999998</v>
      </c>
      <c r="I19" s="49">
        <v>64306662.079999998</v>
      </c>
      <c r="J19" s="49">
        <v>0</v>
      </c>
      <c r="K19" s="49">
        <v>64306662.079999998</v>
      </c>
      <c r="M19" s="49">
        <v>-4798520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1820484</v>
      </c>
      <c r="J22" s="141">
        <v>0</v>
      </c>
      <c r="K22" s="141">
        <v>1820484</v>
      </c>
      <c r="M22" s="141">
        <v>-1820484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60241283.799999997</v>
      </c>
      <c r="J23" s="39">
        <v>-60241283.799999997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59508142.079999998</v>
      </c>
      <c r="J25" s="141">
        <v>-59508142.079999998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733141.72000000009</v>
      </c>
      <c r="J27" s="141">
        <v>-733141.72000000009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1827443.6600000001</v>
      </c>
      <c r="G29" s="39">
        <v>1827443.6600000001</v>
      </c>
      <c r="I29" s="39">
        <v>12181741.66</v>
      </c>
      <c r="J29" s="39">
        <v>0</v>
      </c>
      <c r="K29" s="39">
        <v>12181741.66</v>
      </c>
      <c r="M29" s="39">
        <v>-10354298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1827443.6600000001</v>
      </c>
      <c r="G30" s="141">
        <v>1827443.6600000001</v>
      </c>
      <c r="I30" s="141">
        <v>12181741.66</v>
      </c>
      <c r="J30" s="141">
        <v>0</v>
      </c>
      <c r="K30" s="141">
        <v>12181741.66</v>
      </c>
      <c r="M30" s="141">
        <v>-10354298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121259855.06</v>
      </c>
      <c r="F37" s="23">
        <v>0</v>
      </c>
      <c r="G37" s="23">
        <v>121259855.06</v>
      </c>
      <c r="I37" s="23">
        <v>1102303398.1274002</v>
      </c>
      <c r="J37" s="23">
        <v>-60241283.799999997</v>
      </c>
      <c r="K37" s="23">
        <v>1042062114.3274</v>
      </c>
      <c r="M37" s="23">
        <v>-920802259.26740003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09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209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209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209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209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209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209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209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209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209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209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209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209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209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209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209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209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209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209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209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209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209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209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209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209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209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209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209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209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209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209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209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209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209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62" priority="25" operator="containsText" text="ERROR">
      <formula>NOT(ISERROR(SEARCH("ERROR",F38)))</formula>
    </cfRule>
  </conditionalFormatting>
  <conditionalFormatting sqref="J38">
    <cfRule type="containsText" dxfId="461" priority="24" operator="containsText" text="ERROR">
      <formula>NOT(ISERROR(SEARCH("ERROR",J38)))</formula>
    </cfRule>
  </conditionalFormatting>
  <conditionalFormatting sqref="O12:O18 O23 O29 O31:O35">
    <cfRule type="containsText" dxfId="460" priority="21" operator="containsText" text="ERROR">
      <formula>NOT(ISERROR(SEARCH("ERROR",O12)))</formula>
    </cfRule>
  </conditionalFormatting>
  <conditionalFormatting sqref="O36">
    <cfRule type="containsText" dxfId="459" priority="7" operator="containsText" text="ERROR">
      <formula>NOT(ISERROR(SEARCH("ERROR",O36)))</formula>
    </cfRule>
  </conditionalFormatting>
  <conditionalFormatting sqref="O9">
    <cfRule type="containsText" dxfId="458" priority="4" operator="containsText" text="ERROR">
      <formula>NOT(ISERROR(SEARCH("ERROR",O9)))</formula>
    </cfRule>
  </conditionalFormatting>
  <conditionalFormatting sqref="O19:O22">
    <cfRule type="containsText" dxfId="457" priority="3" operator="containsText" text="ERROR">
      <formula>NOT(ISERROR(SEARCH("ERROR",O19)))</formula>
    </cfRule>
  </conditionalFormatting>
  <conditionalFormatting sqref="O24:O28">
    <cfRule type="containsText" dxfId="456" priority="2" operator="containsText" text="ERROR">
      <formula>NOT(ISERROR(SEARCH("ERROR",O24)))</formula>
    </cfRule>
  </conditionalFormatting>
  <conditionalFormatting sqref="O30">
    <cfRule type="containsText" dxfId="45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2" sqref="M32"/>
    </sheetView>
  </sheetViews>
  <sheetFormatPr defaultColWidth="11.54296875" defaultRowHeight="10"/>
  <cols>
    <col min="1" max="1" width="9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27.75" customHeight="1">
      <c r="C2" s="13" t="s">
        <v>21</v>
      </c>
      <c r="E2" s="12" t="s">
        <v>179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141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3220509305</v>
      </c>
      <c r="F10" s="63">
        <v>0</v>
      </c>
      <c r="G10" s="63">
        <v>3220509305</v>
      </c>
      <c r="I10" s="63">
        <v>4818033698.6599998</v>
      </c>
      <c r="J10" s="63">
        <v>-1591141600.529</v>
      </c>
      <c r="K10" s="63">
        <v>3226892098.1309996</v>
      </c>
      <c r="M10" s="63">
        <v>-6382793.1309999973</v>
      </c>
      <c r="N10" s="160"/>
    </row>
    <row r="11" spans="2:15" ht="44.25" customHeight="1">
      <c r="B11" s="163" t="s">
        <v>80</v>
      </c>
      <c r="C11" s="163"/>
      <c r="E11" s="39">
        <v>2744609451</v>
      </c>
      <c r="F11" s="39">
        <v>-118357576</v>
      </c>
      <c r="G11" s="39">
        <v>2626251875</v>
      </c>
      <c r="I11" s="39">
        <v>2632698040.6999998</v>
      </c>
      <c r="J11" s="39">
        <v>0</v>
      </c>
      <c r="K11" s="39">
        <v>2632698040.6999998</v>
      </c>
      <c r="M11" s="39">
        <v>-6446165.700000003</v>
      </c>
      <c r="N11" s="38"/>
    </row>
    <row r="12" spans="2:15" ht="10.5">
      <c r="B12" s="8">
        <v>1</v>
      </c>
      <c r="C12" s="9" t="s">
        <v>81</v>
      </c>
      <c r="E12" s="152">
        <v>59962500</v>
      </c>
      <c r="F12" s="141">
        <v>0</v>
      </c>
      <c r="G12" s="141">
        <v>59962500</v>
      </c>
      <c r="I12" s="141"/>
      <c r="J12" s="141">
        <v>67006420</v>
      </c>
      <c r="K12" s="141">
        <v>67006420</v>
      </c>
      <c r="M12" s="141">
        <v>-7043920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67006420</v>
      </c>
      <c r="J13" s="49">
        <v>-67006420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153">
        <v>1729689375</v>
      </c>
      <c r="F15" s="49">
        <v>-1729689375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118357576</v>
      </c>
      <c r="F16" s="141">
        <v>-118357576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836600000</v>
      </c>
      <c r="F17" s="49">
        <v>0</v>
      </c>
      <c r="G17" s="49">
        <v>836600000</v>
      </c>
      <c r="I17" s="49">
        <v>836600000</v>
      </c>
      <c r="J17" s="49">
        <v>0</v>
      </c>
      <c r="K17" s="49">
        <v>836600000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1599376816</v>
      </c>
      <c r="G19" s="49">
        <v>1599376816</v>
      </c>
      <c r="I19" s="49">
        <v>1599376816</v>
      </c>
      <c r="J19" s="49">
        <v>0</v>
      </c>
      <c r="K19" s="49">
        <v>1599376816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130312559</v>
      </c>
      <c r="G22" s="141">
        <v>130312559</v>
      </c>
      <c r="I22" s="141">
        <v>129714804.7</v>
      </c>
      <c r="J22" s="141">
        <v>0</v>
      </c>
      <c r="K22" s="141">
        <v>129714804.7</v>
      </c>
      <c r="M22" s="141">
        <v>597754.29999999702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475899854</v>
      </c>
      <c r="F23" s="39">
        <v>0</v>
      </c>
      <c r="G23" s="39">
        <v>475899854</v>
      </c>
      <c r="I23" s="39">
        <v>2066764378.96</v>
      </c>
      <c r="J23" s="39">
        <v>-1591141600.529</v>
      </c>
      <c r="K23" s="39">
        <v>475622778.43099999</v>
      </c>
      <c r="M23" s="39">
        <v>277075.56900000572</v>
      </c>
      <c r="N23" s="38"/>
      <c r="O23" s="40"/>
    </row>
    <row r="24" spans="2:15" ht="10.5">
      <c r="B24" s="1">
        <v>12</v>
      </c>
      <c r="C24" s="7" t="s">
        <v>92</v>
      </c>
      <c r="E24" s="49">
        <v>157692510</v>
      </c>
      <c r="F24" s="49">
        <v>0</v>
      </c>
      <c r="G24" s="49">
        <v>157692510</v>
      </c>
      <c r="I24" s="49">
        <v>157692510</v>
      </c>
      <c r="J24" s="49">
        <v>0</v>
      </c>
      <c r="K24" s="49">
        <v>157692510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>
        <v>265611089</v>
      </c>
      <c r="F25" s="141">
        <v>0</v>
      </c>
      <c r="G25" s="141">
        <v>265611089</v>
      </c>
      <c r="I25" s="141">
        <v>1864987904.96</v>
      </c>
      <c r="J25" s="141">
        <v>-1591141600.529</v>
      </c>
      <c r="K25" s="141">
        <v>273846304.43099999</v>
      </c>
      <c r="M25" s="141">
        <v>-8235215.4309999943</v>
      </c>
      <c r="N25" s="43" t="s">
        <v>30</v>
      </c>
      <c r="O25" s="40" t="s">
        <v>199</v>
      </c>
    </row>
    <row r="26" spans="2:15" ht="10.5">
      <c r="B26" s="1">
        <v>14</v>
      </c>
      <c r="C26" s="7" t="s">
        <v>94</v>
      </c>
      <c r="E26" s="49">
        <v>52596255</v>
      </c>
      <c r="F26" s="49">
        <v>0</v>
      </c>
      <c r="G26" s="49">
        <v>52596255</v>
      </c>
      <c r="I26" s="49">
        <v>44083964</v>
      </c>
      <c r="J26" s="49">
        <v>0</v>
      </c>
      <c r="K26" s="49">
        <v>44083964</v>
      </c>
      <c r="M26" s="49">
        <v>8512291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118357576</v>
      </c>
      <c r="G29" s="39">
        <v>118357576</v>
      </c>
      <c r="I29" s="39">
        <v>118571279</v>
      </c>
      <c r="J29" s="39">
        <v>0</v>
      </c>
      <c r="K29" s="39">
        <v>118571279</v>
      </c>
      <c r="M29" s="39">
        <v>-213703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118357576</v>
      </c>
      <c r="G30" s="141">
        <v>118357576</v>
      </c>
      <c r="I30" s="141">
        <v>118571279</v>
      </c>
      <c r="J30" s="141">
        <v>0</v>
      </c>
      <c r="K30" s="141">
        <v>118571279</v>
      </c>
      <c r="M30" s="141">
        <v>-213703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3220509305</v>
      </c>
      <c r="F37" s="23">
        <v>0</v>
      </c>
      <c r="G37" s="23">
        <v>3220509305</v>
      </c>
      <c r="I37" s="23">
        <v>4818033698.6599998</v>
      </c>
      <c r="J37" s="23">
        <v>-1591141600.529</v>
      </c>
      <c r="K37" s="23">
        <v>3226892098.1309996</v>
      </c>
      <c r="M37" s="23">
        <v>-6382793.1309999973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26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4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4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04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04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04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04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04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04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04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04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04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04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04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04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04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04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04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04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04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04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04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04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04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04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04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04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04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04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04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04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04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04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04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04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04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04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04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04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04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04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04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04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04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04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04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04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04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04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04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04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04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04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04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04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04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04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04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04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04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04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04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04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04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04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04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54" priority="25" operator="containsText" text="ERROR">
      <formula>NOT(ISERROR(SEARCH("ERROR",F38)))</formula>
    </cfRule>
  </conditionalFormatting>
  <conditionalFormatting sqref="J38">
    <cfRule type="containsText" dxfId="453" priority="24" operator="containsText" text="ERROR">
      <formula>NOT(ISERROR(SEARCH("ERROR",J38)))</formula>
    </cfRule>
  </conditionalFormatting>
  <conditionalFormatting sqref="O12:O18 O23 O29 O31:O35">
    <cfRule type="containsText" dxfId="452" priority="21" operator="containsText" text="ERROR">
      <formula>NOT(ISERROR(SEARCH("ERROR",O12)))</formula>
    </cfRule>
  </conditionalFormatting>
  <conditionalFormatting sqref="O36">
    <cfRule type="containsText" dxfId="451" priority="7" operator="containsText" text="ERROR">
      <formula>NOT(ISERROR(SEARCH("ERROR",O36)))</formula>
    </cfRule>
  </conditionalFormatting>
  <conditionalFormatting sqref="O9">
    <cfRule type="containsText" dxfId="450" priority="4" operator="containsText" text="ERROR">
      <formula>NOT(ISERROR(SEARCH("ERROR",O9)))</formula>
    </cfRule>
  </conditionalFormatting>
  <conditionalFormatting sqref="O19:O22">
    <cfRule type="containsText" dxfId="449" priority="3" operator="containsText" text="ERROR">
      <formula>NOT(ISERROR(SEARCH("ERROR",O19)))</formula>
    </cfRule>
  </conditionalFormatting>
  <conditionalFormatting sqref="O24:O28">
    <cfRule type="containsText" dxfId="448" priority="2" operator="containsText" text="ERROR">
      <formula>NOT(ISERROR(SEARCH("ERROR",O24)))</formula>
    </cfRule>
  </conditionalFormatting>
  <conditionalFormatting sqref="O30">
    <cfRule type="containsText" dxfId="44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7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64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13161379655.710001</v>
      </c>
      <c r="F10" s="63">
        <v>1219501489.1199999</v>
      </c>
      <c r="G10" s="63">
        <v>14380881144.830002</v>
      </c>
      <c r="I10" s="63">
        <v>20333269020.669998</v>
      </c>
      <c r="J10" s="63">
        <v>-5947344826</v>
      </c>
      <c r="K10" s="63">
        <v>14385924194.670002</v>
      </c>
      <c r="M10" s="63">
        <v>-5043049.8400000036</v>
      </c>
      <c r="N10" s="160"/>
    </row>
    <row r="11" spans="2:15" ht="44.25" customHeight="1">
      <c r="B11" s="163" t="s">
        <v>80</v>
      </c>
      <c r="C11" s="163"/>
      <c r="E11" s="39">
        <v>12924362315.450001</v>
      </c>
      <c r="F11" s="39">
        <v>1207063175.1199999</v>
      </c>
      <c r="G11" s="39">
        <v>14131425490.570002</v>
      </c>
      <c r="I11" s="39">
        <v>14131425490.570002</v>
      </c>
      <c r="J11" s="39">
        <v>0</v>
      </c>
      <c r="K11" s="39">
        <v>14131425490.570002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351881160</v>
      </c>
      <c r="F12" s="141">
        <v>82381950</v>
      </c>
      <c r="G12" s="141">
        <v>434263110</v>
      </c>
      <c r="I12" s="141"/>
      <c r="J12" s="141">
        <v>434263110</v>
      </c>
      <c r="K12" s="141">
        <v>434263110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434263110</v>
      </c>
      <c r="J13" s="49">
        <v>-434263110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5873442387.4400005</v>
      </c>
      <c r="F14" s="141">
        <v>45652425</v>
      </c>
      <c r="G14" s="141">
        <v>5919094812.4400005</v>
      </c>
      <c r="I14" s="141">
        <v>5919094812.4400005</v>
      </c>
      <c r="J14" s="141">
        <v>0</v>
      </c>
      <c r="K14" s="141">
        <v>5919094812.4400005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1771354936.7700002</v>
      </c>
      <c r="F15" s="49">
        <v>0</v>
      </c>
      <c r="G15" s="49">
        <v>1771354936.7700002</v>
      </c>
      <c r="I15" s="49">
        <v>1771354936.7700002</v>
      </c>
      <c r="J15" s="49">
        <v>0</v>
      </c>
      <c r="K15" s="49">
        <v>1771354936.7700002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765260726.1400001</v>
      </c>
      <c r="F16" s="141">
        <v>-6108707</v>
      </c>
      <c r="G16" s="141">
        <v>759152019.1400001</v>
      </c>
      <c r="I16" s="141">
        <v>759152019.1400001</v>
      </c>
      <c r="J16" s="141">
        <v>0</v>
      </c>
      <c r="K16" s="141">
        <v>759152019.1400001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876060000</v>
      </c>
      <c r="G17" s="49">
        <v>876060000</v>
      </c>
      <c r="I17" s="49">
        <v>876060000</v>
      </c>
      <c r="J17" s="49">
        <v>0</v>
      </c>
      <c r="K17" s="49">
        <v>876060000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227746011.54000002</v>
      </c>
      <c r="F18" s="141">
        <v>0</v>
      </c>
      <c r="G18" s="141">
        <v>227746011.54000002</v>
      </c>
      <c r="I18" s="141">
        <v>227746011.54000002</v>
      </c>
      <c r="J18" s="141">
        <v>0</v>
      </c>
      <c r="K18" s="141">
        <v>227746011.54000002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3934677093.5600004</v>
      </c>
      <c r="F19" s="49">
        <v>27390300</v>
      </c>
      <c r="G19" s="49">
        <v>3962067393.5600004</v>
      </c>
      <c r="I19" s="49">
        <v>3962067393.5600004</v>
      </c>
      <c r="J19" s="49">
        <v>0</v>
      </c>
      <c r="K19" s="49">
        <v>3962067393.5600004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181687207.12</v>
      </c>
      <c r="G22" s="141">
        <v>181687207.12</v>
      </c>
      <c r="I22" s="141">
        <v>181687207.12</v>
      </c>
      <c r="J22" s="141">
        <v>0</v>
      </c>
      <c r="K22" s="141">
        <v>181687207.12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6329607</v>
      </c>
      <c r="G23" s="39">
        <v>6329607</v>
      </c>
      <c r="I23" s="39">
        <v>5953674433</v>
      </c>
      <c r="J23" s="39">
        <v>-5947344826</v>
      </c>
      <c r="K23" s="39">
        <v>6329607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6329607</v>
      </c>
      <c r="G24" s="49">
        <v>6329607</v>
      </c>
      <c r="I24" s="49">
        <v>6329607</v>
      </c>
      <c r="J24" s="49">
        <v>0</v>
      </c>
      <c r="K24" s="49">
        <v>6329607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5947344826</v>
      </c>
      <c r="J25" s="141">
        <v>-5947344826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237017340.26000002</v>
      </c>
      <c r="F29" s="39">
        <v>6108707</v>
      </c>
      <c r="G29" s="39">
        <v>243126047.26000002</v>
      </c>
      <c r="I29" s="39">
        <v>248169097.10000002</v>
      </c>
      <c r="J29" s="39">
        <v>0</v>
      </c>
      <c r="K29" s="39">
        <v>248169097.10000002</v>
      </c>
      <c r="M29" s="39">
        <v>-5043049.8400000036</v>
      </c>
      <c r="N29" s="38"/>
      <c r="O29" s="40"/>
    </row>
    <row r="30" spans="2:15" ht="10.5">
      <c r="B30" s="8">
        <v>17</v>
      </c>
      <c r="C30" s="9" t="s">
        <v>50</v>
      </c>
      <c r="E30" s="141">
        <v>237017340.26000002</v>
      </c>
      <c r="F30" s="141">
        <v>6108707</v>
      </c>
      <c r="G30" s="141">
        <v>243126047.26000002</v>
      </c>
      <c r="I30" s="141">
        <v>248169097.10000002</v>
      </c>
      <c r="J30" s="141">
        <v>0</v>
      </c>
      <c r="K30" s="141">
        <v>248169097.10000002</v>
      </c>
      <c r="M30" s="141">
        <v>-5043049.8400000036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13161379655.710001</v>
      </c>
      <c r="F37" s="23">
        <v>1219501489.1199999</v>
      </c>
      <c r="G37" s="23">
        <v>14380881144.830002</v>
      </c>
      <c r="I37" s="23">
        <v>20333269020.669998</v>
      </c>
      <c r="J37" s="23">
        <v>-5947344826</v>
      </c>
      <c r="K37" s="23">
        <v>14385924194.670002</v>
      </c>
      <c r="M37" s="23">
        <v>-5043049.8400000036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40"/>
      <c r="J39" s="221"/>
      <c r="K39" s="221"/>
      <c r="L39" s="221"/>
      <c r="M39" s="221"/>
      <c r="N39" s="208"/>
      <c r="O39" s="204"/>
    </row>
    <row r="40" spans="1:15" s="108" customFormat="1">
      <c r="A40" s="106"/>
      <c r="B40" s="107"/>
      <c r="E40" s="204"/>
      <c r="F40" s="211"/>
      <c r="G40" s="241"/>
      <c r="J40" s="221"/>
      <c r="K40" s="221"/>
      <c r="L40" s="221"/>
      <c r="M40" s="221"/>
      <c r="N40" s="208"/>
      <c r="O40" s="204"/>
    </row>
    <row r="41" spans="1:15" s="108" customFormat="1">
      <c r="A41" s="106"/>
      <c r="B41" s="107"/>
      <c r="E41" s="204"/>
      <c r="F41" s="211"/>
      <c r="G41" s="241"/>
      <c r="J41" s="221"/>
      <c r="K41" s="221"/>
      <c r="L41" s="221"/>
      <c r="M41" s="221"/>
      <c r="N41" s="208"/>
      <c r="O41" s="204"/>
    </row>
    <row r="42" spans="1:15" s="108" customFormat="1">
      <c r="A42" s="106"/>
      <c r="B42" s="107"/>
      <c r="E42" s="204"/>
      <c r="F42" s="211"/>
      <c r="G42" s="241"/>
      <c r="J42" s="221"/>
      <c r="K42" s="221"/>
      <c r="L42" s="221"/>
      <c r="M42" s="221"/>
      <c r="N42" s="208"/>
      <c r="O42" s="204"/>
    </row>
    <row r="43" spans="1:15" s="108" customFormat="1">
      <c r="A43" s="106"/>
      <c r="B43" s="107"/>
      <c r="E43" s="204"/>
      <c r="F43" s="211"/>
      <c r="G43" s="241"/>
      <c r="J43" s="221"/>
      <c r="K43" s="221"/>
      <c r="L43" s="221"/>
      <c r="M43" s="221"/>
      <c r="N43" s="208"/>
      <c r="O43" s="204"/>
    </row>
    <row r="44" spans="1:15" s="108" customFormat="1">
      <c r="A44" s="106"/>
      <c r="B44" s="107"/>
      <c r="E44" s="204"/>
      <c r="F44" s="211"/>
      <c r="G44" s="24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4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4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4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4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4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4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4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4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22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22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69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4:M44"/>
    <mergeCell ref="I5:K5"/>
    <mergeCell ref="M5:M6"/>
    <mergeCell ref="N5:N6"/>
    <mergeCell ref="B5:B6"/>
    <mergeCell ref="C5:C6"/>
    <mergeCell ref="E5:G5"/>
    <mergeCell ref="B11:C11"/>
    <mergeCell ref="B23:C23"/>
    <mergeCell ref="B8:C8"/>
  </mergeCells>
  <conditionalFormatting sqref="F38">
    <cfRule type="containsText" dxfId="590" priority="25" operator="containsText" text="ERROR">
      <formula>NOT(ISERROR(SEARCH("ERROR",F38)))</formula>
    </cfRule>
  </conditionalFormatting>
  <conditionalFormatting sqref="J38">
    <cfRule type="containsText" dxfId="589" priority="24" operator="containsText" text="ERROR">
      <formula>NOT(ISERROR(SEARCH("ERROR",J38)))</formula>
    </cfRule>
  </conditionalFormatting>
  <conditionalFormatting sqref="O12:O18 O23 O29 O31:O35">
    <cfRule type="containsText" dxfId="588" priority="21" operator="containsText" text="ERROR">
      <formula>NOT(ISERROR(SEARCH("ERROR",O12)))</formula>
    </cfRule>
  </conditionalFormatting>
  <conditionalFormatting sqref="O36">
    <cfRule type="containsText" dxfId="587" priority="7" operator="containsText" text="ERROR">
      <formula>NOT(ISERROR(SEARCH("ERROR",O36)))</formula>
    </cfRule>
  </conditionalFormatting>
  <conditionalFormatting sqref="O9">
    <cfRule type="containsText" dxfId="586" priority="4" operator="containsText" text="ERROR">
      <formula>NOT(ISERROR(SEARCH("ERROR",O9)))</formula>
    </cfRule>
  </conditionalFormatting>
  <conditionalFormatting sqref="O19:O22">
    <cfRule type="containsText" dxfId="585" priority="3" operator="containsText" text="ERROR">
      <formula>NOT(ISERROR(SEARCH("ERROR",O19)))</formula>
    </cfRule>
  </conditionalFormatting>
  <conditionalFormatting sqref="O24:O28">
    <cfRule type="containsText" dxfId="584" priority="2" operator="containsText" text="ERROR">
      <formula>NOT(ISERROR(SEARCH("ERROR",O24)))</formula>
    </cfRule>
  </conditionalFormatting>
  <conditionalFormatting sqref="O30">
    <cfRule type="containsText" dxfId="58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2" sqref="M32"/>
    </sheetView>
  </sheetViews>
  <sheetFormatPr defaultColWidth="11.54296875" defaultRowHeight="10"/>
  <cols>
    <col min="1" max="1" width="4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125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2539511244.52</v>
      </c>
      <c r="F10" s="63">
        <v>0</v>
      </c>
      <c r="G10" s="63">
        <v>2539511244.52</v>
      </c>
      <c r="I10" s="63">
        <v>3287945851.6400003</v>
      </c>
      <c r="J10" s="63">
        <v>-797871001.82000005</v>
      </c>
      <c r="K10" s="63">
        <v>2490074849.8200002</v>
      </c>
      <c r="M10" s="63">
        <v>49436394.700000048</v>
      </c>
      <c r="N10" s="160"/>
    </row>
    <row r="11" spans="2:15" ht="44.25" customHeight="1">
      <c r="B11" s="163" t="s">
        <v>80</v>
      </c>
      <c r="C11" s="163"/>
      <c r="E11" s="39">
        <v>2528421556.52</v>
      </c>
      <c r="F11" s="39">
        <v>0</v>
      </c>
      <c r="G11" s="39">
        <v>2528421556.52</v>
      </c>
      <c r="I11" s="39">
        <v>2443334285.1000004</v>
      </c>
      <c r="J11" s="39">
        <v>0</v>
      </c>
      <c r="K11" s="39">
        <v>2443334285.1000004</v>
      </c>
      <c r="M11" s="39">
        <v>85087271.420000046</v>
      </c>
      <c r="N11" s="38"/>
    </row>
    <row r="12" spans="2:15" ht="10.5">
      <c r="B12" s="8">
        <v>1</v>
      </c>
      <c r="C12" s="9" t="s">
        <v>81</v>
      </c>
      <c r="E12" s="141">
        <v>171550100</v>
      </c>
      <c r="F12" s="141">
        <v>0</v>
      </c>
      <c r="G12" s="141">
        <v>171550100</v>
      </c>
      <c r="I12" s="141"/>
      <c r="J12" s="141">
        <v>173944000</v>
      </c>
      <c r="K12" s="141">
        <v>173944000</v>
      </c>
      <c r="M12" s="141">
        <v>-2393900</v>
      </c>
      <c r="N12" s="43" t="s">
        <v>67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173944000</v>
      </c>
      <c r="J13" s="49">
        <v>-173944000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837979068.44000006</v>
      </c>
      <c r="F14" s="141">
        <v>0</v>
      </c>
      <c r="G14" s="141">
        <v>837979068.44000006</v>
      </c>
      <c r="I14" s="141">
        <v>806074550.48000002</v>
      </c>
      <c r="J14" s="141">
        <v>0</v>
      </c>
      <c r="K14" s="141">
        <v>806074550.48000002</v>
      </c>
      <c r="M14" s="141">
        <v>31904517.960000038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219185026.40000001</v>
      </c>
      <c r="F15" s="49">
        <v>0</v>
      </c>
      <c r="G15" s="49">
        <v>219185026.40000001</v>
      </c>
      <c r="I15" s="49">
        <v>219185026.40000001</v>
      </c>
      <c r="J15" s="49">
        <v>0</v>
      </c>
      <c r="K15" s="49">
        <v>219185026.40000001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131186686.54000001</v>
      </c>
      <c r="F16" s="141">
        <v>0</v>
      </c>
      <c r="G16" s="141">
        <v>131186686.54000001</v>
      </c>
      <c r="I16" s="141">
        <v>93936826.359999999</v>
      </c>
      <c r="J16" s="141">
        <v>0</v>
      </c>
      <c r="K16" s="141">
        <v>93936826.359999999</v>
      </c>
      <c r="M16" s="141">
        <v>37249860.180000007</v>
      </c>
      <c r="N16" s="43" t="s">
        <v>31</v>
      </c>
      <c r="O16" s="40" t="s">
        <v>199</v>
      </c>
    </row>
    <row r="17" spans="1:15" ht="10.5">
      <c r="B17" s="1">
        <v>6</v>
      </c>
      <c r="C17" s="7" t="s">
        <v>86</v>
      </c>
      <c r="E17" s="49">
        <v>540000000</v>
      </c>
      <c r="F17" s="49">
        <v>0</v>
      </c>
      <c r="G17" s="49">
        <v>540000000</v>
      </c>
      <c r="I17" s="49">
        <v>540000000</v>
      </c>
      <c r="J17" s="49">
        <v>0</v>
      </c>
      <c r="K17" s="49">
        <v>540000000</v>
      </c>
      <c r="M17" s="49">
        <v>0</v>
      </c>
      <c r="N17" s="44"/>
      <c r="O17" s="40" t="s">
        <v>199</v>
      </c>
    </row>
    <row r="18" spans="1:15" ht="33.75" customHeight="1">
      <c r="B18" s="8">
        <v>7</v>
      </c>
      <c r="C18" s="9" t="s">
        <v>87</v>
      </c>
      <c r="E18" s="141">
        <v>29822095.020000003</v>
      </c>
      <c r="F18" s="141">
        <v>0</v>
      </c>
      <c r="G18" s="141">
        <v>29822095.020000003</v>
      </c>
      <c r="I18" s="141">
        <v>28181318.440000001</v>
      </c>
      <c r="J18" s="141">
        <v>0</v>
      </c>
      <c r="K18" s="141">
        <v>28181318.440000001</v>
      </c>
      <c r="M18" s="141">
        <v>1640776.5800000019</v>
      </c>
      <c r="N18" s="43" t="s">
        <v>67</v>
      </c>
      <c r="O18" s="40" t="s">
        <v>199</v>
      </c>
    </row>
    <row r="19" spans="1:15" ht="10.5">
      <c r="B19" s="1">
        <v>8</v>
      </c>
      <c r="C19" s="7" t="s">
        <v>88</v>
      </c>
      <c r="E19" s="49">
        <v>578685975.42000008</v>
      </c>
      <c r="F19" s="49">
        <v>0</v>
      </c>
      <c r="G19" s="49">
        <v>578685975.42000008</v>
      </c>
      <c r="I19" s="49">
        <v>581255446.42000008</v>
      </c>
      <c r="J19" s="49">
        <v>0</v>
      </c>
      <c r="K19" s="49">
        <v>581255446.42000008</v>
      </c>
      <c r="M19" s="49">
        <v>-2569471</v>
      </c>
      <c r="N19" s="44" t="s">
        <v>67</v>
      </c>
      <c r="O19" s="40" t="s">
        <v>199</v>
      </c>
    </row>
    <row r="20" spans="1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1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1:15" ht="10.5">
      <c r="B22" s="8">
        <v>11</v>
      </c>
      <c r="C22" s="9" t="s">
        <v>46</v>
      </c>
      <c r="E22" s="141">
        <v>20012604.700000003</v>
      </c>
      <c r="F22" s="141">
        <v>0</v>
      </c>
      <c r="G22" s="141">
        <v>20012604.700000003</v>
      </c>
      <c r="I22" s="141">
        <v>757117</v>
      </c>
      <c r="J22" s="141">
        <v>0</v>
      </c>
      <c r="K22" s="141">
        <v>757117</v>
      </c>
      <c r="M22" s="141">
        <v>19255487.700000003</v>
      </c>
      <c r="N22" s="43" t="s">
        <v>31</v>
      </c>
      <c r="O22" s="40" t="s">
        <v>199</v>
      </c>
    </row>
    <row r="23" spans="1:15" ht="32.25" customHeight="1">
      <c r="B23" s="163" t="s">
        <v>91</v>
      </c>
      <c r="C23" s="163"/>
      <c r="E23" s="39">
        <v>11089688</v>
      </c>
      <c r="F23" s="39">
        <v>0</v>
      </c>
      <c r="G23" s="39">
        <v>11089688</v>
      </c>
      <c r="I23" s="39">
        <v>808960689.82000005</v>
      </c>
      <c r="J23" s="39">
        <v>-797871001.82000005</v>
      </c>
      <c r="K23" s="39">
        <v>11089688</v>
      </c>
      <c r="M23" s="39">
        <v>0</v>
      </c>
      <c r="N23" s="38"/>
      <c r="O23" s="40"/>
    </row>
    <row r="24" spans="1:15" ht="10.5">
      <c r="B24" s="1">
        <v>12</v>
      </c>
      <c r="C24" s="7" t="s">
        <v>92</v>
      </c>
      <c r="E24" s="49">
        <v>11089688</v>
      </c>
      <c r="F24" s="49">
        <v>0</v>
      </c>
      <c r="G24" s="49">
        <v>11089688</v>
      </c>
      <c r="I24" s="49">
        <v>11089688</v>
      </c>
      <c r="J24" s="49">
        <v>0</v>
      </c>
      <c r="K24" s="49">
        <v>11089688</v>
      </c>
      <c r="M24" s="49">
        <v>0</v>
      </c>
      <c r="N24" s="44"/>
      <c r="O24" s="40" t="s">
        <v>199</v>
      </c>
    </row>
    <row r="25" spans="1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>
        <v>578685975.42000008</v>
      </c>
      <c r="J25" s="141">
        <v>-578685975.42000008</v>
      </c>
      <c r="K25" s="141">
        <v>0</v>
      </c>
      <c r="M25" s="141">
        <v>0</v>
      </c>
      <c r="N25" s="43"/>
      <c r="O25" s="40" t="s">
        <v>199</v>
      </c>
    </row>
    <row r="26" spans="1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1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219185026.40000001</v>
      </c>
      <c r="J27" s="141">
        <v>-219185026.40000001</v>
      </c>
      <c r="K27" s="141">
        <v>0</v>
      </c>
      <c r="M27" s="141">
        <v>0</v>
      </c>
      <c r="N27" s="43"/>
      <c r="O27" s="40" t="s">
        <v>199</v>
      </c>
    </row>
    <row r="28" spans="1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1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35650876.719999999</v>
      </c>
      <c r="J29" s="39">
        <v>0</v>
      </c>
      <c r="K29" s="39">
        <v>35650876.719999999</v>
      </c>
      <c r="M29" s="39">
        <v>-35650876.719999999</v>
      </c>
      <c r="N29" s="38"/>
      <c r="O29" s="40"/>
    </row>
    <row r="30" spans="1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35650876.719999999</v>
      </c>
      <c r="J30" s="141">
        <v>0</v>
      </c>
      <c r="K30" s="141">
        <v>35650876.719999999</v>
      </c>
      <c r="M30" s="141">
        <v>-35650876.719999999</v>
      </c>
      <c r="N30" s="43" t="s">
        <v>30</v>
      </c>
      <c r="O30" s="40" t="s">
        <v>199</v>
      </c>
    </row>
    <row r="31" spans="1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1:15" ht="10.5">
      <c r="A32" s="90"/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2539511244.52</v>
      </c>
      <c r="F37" s="23">
        <v>0</v>
      </c>
      <c r="G37" s="23">
        <v>2539511244.52</v>
      </c>
      <c r="I37" s="23">
        <v>3287945851.6400003</v>
      </c>
      <c r="J37" s="23">
        <v>-797871001.82000005</v>
      </c>
      <c r="K37" s="23">
        <v>2490074849.8200002</v>
      </c>
      <c r="M37" s="23">
        <v>49436394.700000048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E45" s="211"/>
      <c r="F45" s="204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E46" s="211"/>
      <c r="F46" s="204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E47" s="211"/>
      <c r="F47" s="204"/>
      <c r="G47" s="101"/>
      <c r="J47" s="207"/>
      <c r="K47" s="207"/>
      <c r="L47" s="207"/>
      <c r="M47" s="207"/>
      <c r="N47" s="208"/>
      <c r="O47" s="227"/>
    </row>
    <row r="48" spans="1:15" s="108" customFormat="1">
      <c r="A48" s="106"/>
      <c r="E48" s="211"/>
      <c r="F48" s="204"/>
      <c r="G48" s="101"/>
      <c r="J48" s="207"/>
      <c r="K48" s="207"/>
      <c r="L48" s="207"/>
      <c r="M48" s="207"/>
      <c r="N48" s="208"/>
      <c r="O48" s="227"/>
    </row>
    <row r="49" spans="5:15" s="108" customFormat="1">
      <c r="E49" s="211"/>
      <c r="F49" s="204"/>
      <c r="G49" s="101"/>
      <c r="J49" s="207"/>
      <c r="K49" s="207"/>
      <c r="L49" s="207"/>
      <c r="M49" s="207"/>
      <c r="N49" s="208"/>
      <c r="O49" s="227"/>
    </row>
    <row r="50" spans="5:15" s="108" customFormat="1">
      <c r="E50" s="211"/>
      <c r="F50" s="204"/>
      <c r="G50" s="101"/>
      <c r="J50" s="207"/>
      <c r="K50" s="207"/>
      <c r="L50" s="207"/>
      <c r="M50" s="207"/>
      <c r="N50" s="208"/>
      <c r="O50" s="227"/>
    </row>
    <row r="51" spans="5:15" s="108" customFormat="1">
      <c r="E51" s="211"/>
      <c r="F51" s="211"/>
      <c r="G51" s="101"/>
      <c r="J51" s="207"/>
      <c r="K51" s="207"/>
      <c r="L51" s="207"/>
      <c r="M51" s="207"/>
      <c r="N51" s="208"/>
      <c r="O51" s="204"/>
    </row>
    <row r="52" spans="5:15" s="108" customFormat="1">
      <c r="E52" s="211"/>
      <c r="F52" s="211"/>
      <c r="G52" s="101"/>
      <c r="J52" s="207"/>
      <c r="K52" s="207"/>
      <c r="L52" s="207"/>
      <c r="M52" s="207"/>
      <c r="N52" s="208"/>
      <c r="O52" s="204"/>
    </row>
    <row r="53" spans="5:15" s="108" customFormat="1">
      <c r="E53" s="211"/>
      <c r="F53" s="211"/>
      <c r="G53" s="101"/>
      <c r="J53" s="207"/>
      <c r="K53" s="207"/>
      <c r="L53" s="207"/>
      <c r="M53" s="207"/>
      <c r="N53" s="208"/>
      <c r="O53" s="204"/>
    </row>
    <row r="54" spans="5:15" s="108" customFormat="1">
      <c r="E54" s="211"/>
      <c r="F54" s="211"/>
      <c r="G54" s="101"/>
      <c r="J54" s="207"/>
      <c r="K54" s="207"/>
      <c r="L54" s="207"/>
      <c r="M54" s="207"/>
      <c r="N54" s="208"/>
      <c r="O54" s="204"/>
    </row>
    <row r="55" spans="5:15" s="108" customFormat="1">
      <c r="E55" s="211"/>
      <c r="F55" s="211"/>
      <c r="G55" s="101"/>
      <c r="J55" s="207"/>
      <c r="K55" s="207"/>
      <c r="L55" s="207"/>
      <c r="M55" s="207"/>
      <c r="N55" s="208"/>
      <c r="O55" s="204"/>
    </row>
    <row r="56" spans="5:15" s="108" customFormat="1">
      <c r="E56" s="211"/>
      <c r="F56" s="211"/>
      <c r="G56" s="101"/>
      <c r="J56" s="207"/>
      <c r="K56" s="207"/>
      <c r="L56" s="207"/>
      <c r="M56" s="207"/>
      <c r="N56" s="208"/>
      <c r="O56" s="204"/>
    </row>
    <row r="57" spans="5:15" s="108" customFormat="1">
      <c r="E57" s="204"/>
      <c r="F57" s="211"/>
      <c r="G57" s="101"/>
      <c r="J57" s="207"/>
      <c r="K57" s="207"/>
      <c r="L57" s="207"/>
      <c r="M57" s="207"/>
      <c r="N57" s="208"/>
      <c r="O57" s="204"/>
    </row>
    <row r="58" spans="5:15" s="108" customFormat="1">
      <c r="E58" s="204"/>
      <c r="F58" s="211"/>
      <c r="G58" s="101"/>
      <c r="J58" s="207"/>
      <c r="K58" s="207"/>
      <c r="L58" s="207"/>
      <c r="M58" s="207"/>
      <c r="N58" s="208"/>
      <c r="O58" s="204"/>
    </row>
    <row r="59" spans="5:15" s="108" customFormat="1">
      <c r="E59" s="204"/>
      <c r="F59" s="211"/>
      <c r="G59" s="101"/>
      <c r="J59" s="207"/>
      <c r="K59" s="207"/>
      <c r="L59" s="207"/>
      <c r="M59" s="207"/>
      <c r="N59" s="208"/>
      <c r="O59" s="204"/>
    </row>
    <row r="60" spans="5:15" s="108" customFormat="1">
      <c r="E60" s="204"/>
      <c r="F60" s="211"/>
      <c r="G60" s="101"/>
      <c r="J60" s="207"/>
      <c r="K60" s="207"/>
      <c r="L60" s="207"/>
      <c r="M60" s="207"/>
      <c r="N60" s="208"/>
      <c r="O60" s="204"/>
    </row>
    <row r="61" spans="5:15" s="108" customFormat="1">
      <c r="E61" s="204"/>
      <c r="F61" s="211"/>
      <c r="G61" s="101"/>
      <c r="J61" s="207"/>
      <c r="K61" s="207"/>
      <c r="L61" s="207"/>
      <c r="M61" s="207"/>
      <c r="N61" s="208"/>
      <c r="O61" s="204"/>
    </row>
    <row r="62" spans="5:15" s="108" customFormat="1">
      <c r="E62" s="204"/>
      <c r="F62" s="211"/>
      <c r="G62" s="101"/>
      <c r="J62" s="207"/>
      <c r="K62" s="207"/>
      <c r="L62" s="207"/>
      <c r="M62" s="207"/>
      <c r="N62" s="208"/>
      <c r="O62" s="204"/>
    </row>
    <row r="63" spans="5:15" s="108" customFormat="1">
      <c r="E63" s="204"/>
      <c r="F63" s="211"/>
      <c r="G63" s="101"/>
      <c r="J63" s="207"/>
      <c r="K63" s="207"/>
      <c r="L63" s="207"/>
      <c r="M63" s="207"/>
      <c r="N63" s="208"/>
      <c r="O63" s="204"/>
    </row>
    <row r="64" spans="5:15" s="108" customFormat="1">
      <c r="E64" s="204"/>
      <c r="F64" s="211"/>
      <c r="G64" s="101"/>
      <c r="J64" s="207"/>
      <c r="K64" s="207"/>
      <c r="L64" s="207"/>
      <c r="M64" s="207"/>
      <c r="N64" s="208"/>
      <c r="O64" s="204"/>
    </row>
    <row r="65" spans="5:15" s="108" customFormat="1">
      <c r="E65" s="204"/>
      <c r="F65" s="211"/>
      <c r="G65" s="101"/>
      <c r="J65" s="207"/>
      <c r="K65" s="207"/>
      <c r="L65" s="207"/>
      <c r="M65" s="207"/>
      <c r="N65" s="208"/>
      <c r="O65" s="204"/>
    </row>
    <row r="66" spans="5:15" s="108" customFormat="1">
      <c r="E66" s="204"/>
      <c r="F66" s="211"/>
      <c r="G66" s="101"/>
      <c r="J66" s="207"/>
      <c r="K66" s="207"/>
      <c r="L66" s="207"/>
      <c r="M66" s="207"/>
      <c r="N66" s="208"/>
      <c r="O66" s="204"/>
    </row>
    <row r="67" spans="5:15" s="108" customFormat="1">
      <c r="E67" s="204"/>
      <c r="F67" s="211"/>
      <c r="G67" s="101"/>
      <c r="J67" s="207"/>
      <c r="K67" s="207"/>
      <c r="L67" s="207"/>
      <c r="M67" s="207"/>
      <c r="N67" s="208"/>
      <c r="O67" s="204"/>
    </row>
    <row r="68" spans="5:15" s="108" customFormat="1">
      <c r="E68" s="204"/>
      <c r="F68" s="211"/>
      <c r="G68" s="101"/>
      <c r="J68" s="207"/>
      <c r="K68" s="207"/>
      <c r="L68" s="207"/>
      <c r="M68" s="207"/>
      <c r="N68" s="208"/>
      <c r="O68" s="204"/>
    </row>
    <row r="69" spans="5:15" s="108" customFormat="1">
      <c r="E69" s="204"/>
      <c r="F69" s="211"/>
      <c r="G69" s="101"/>
      <c r="J69" s="207"/>
      <c r="K69" s="207"/>
      <c r="L69" s="207"/>
      <c r="M69" s="207"/>
      <c r="N69" s="208"/>
      <c r="O69" s="204"/>
    </row>
    <row r="70" spans="5:15" s="108" customFormat="1">
      <c r="E70" s="204"/>
      <c r="F70" s="211"/>
      <c r="G70" s="101"/>
      <c r="J70" s="207"/>
      <c r="K70" s="207"/>
      <c r="L70" s="207"/>
      <c r="M70" s="207"/>
      <c r="N70" s="208"/>
      <c r="O70" s="204"/>
    </row>
    <row r="71" spans="5:15" s="108" customFormat="1">
      <c r="E71" s="204"/>
      <c r="F71" s="211"/>
      <c r="G71" s="101"/>
      <c r="J71" s="207"/>
      <c r="K71" s="207"/>
      <c r="L71" s="207"/>
      <c r="M71" s="207"/>
      <c r="N71" s="208"/>
      <c r="O71" s="204"/>
    </row>
    <row r="72" spans="5:15" s="108" customFormat="1">
      <c r="E72" s="204"/>
      <c r="F72" s="211"/>
      <c r="G72" s="101"/>
      <c r="J72" s="207"/>
      <c r="K72" s="207"/>
      <c r="L72" s="207"/>
      <c r="M72" s="207"/>
      <c r="N72" s="208"/>
      <c r="O72" s="204"/>
    </row>
    <row r="73" spans="5:15" s="108" customFormat="1">
      <c r="E73" s="204"/>
      <c r="F73" s="211"/>
      <c r="G73" s="101"/>
      <c r="J73" s="207"/>
      <c r="K73" s="207"/>
      <c r="L73" s="207"/>
      <c r="M73" s="207"/>
      <c r="N73" s="208"/>
      <c r="O73" s="204"/>
    </row>
    <row r="74" spans="5:15" s="108" customFormat="1">
      <c r="E74" s="204"/>
      <c r="F74" s="211"/>
      <c r="G74" s="101"/>
      <c r="J74" s="207"/>
      <c r="K74" s="207"/>
      <c r="L74" s="207"/>
      <c r="M74" s="207"/>
      <c r="N74" s="208"/>
      <c r="O74" s="204"/>
    </row>
    <row r="75" spans="5:15" s="108" customFormat="1">
      <c r="E75" s="204"/>
      <c r="F75" s="211"/>
      <c r="G75" s="101"/>
      <c r="J75" s="207"/>
      <c r="K75" s="207"/>
      <c r="L75" s="207"/>
      <c r="M75" s="207"/>
      <c r="N75" s="208"/>
      <c r="O75" s="204"/>
    </row>
    <row r="76" spans="5:15" s="108" customFormat="1">
      <c r="E76" s="204"/>
      <c r="F76" s="211"/>
      <c r="G76" s="101"/>
      <c r="J76" s="207"/>
      <c r="K76" s="207"/>
      <c r="L76" s="207"/>
      <c r="M76" s="207"/>
      <c r="N76" s="208"/>
      <c r="O76" s="204"/>
    </row>
    <row r="77" spans="5:15" s="108" customFormat="1">
      <c r="E77" s="204"/>
      <c r="F77" s="211"/>
      <c r="G77" s="101"/>
      <c r="J77" s="207"/>
      <c r="K77" s="207"/>
      <c r="L77" s="207"/>
      <c r="M77" s="207"/>
      <c r="N77" s="208"/>
      <c r="O77" s="204"/>
    </row>
    <row r="78" spans="5:15" s="108" customFormat="1">
      <c r="E78" s="204"/>
      <c r="F78" s="211"/>
      <c r="G78" s="101"/>
      <c r="J78" s="207"/>
      <c r="K78" s="207"/>
      <c r="L78" s="207"/>
      <c r="M78" s="207"/>
      <c r="N78" s="208"/>
      <c r="O78" s="204"/>
    </row>
    <row r="79" spans="5:15" s="108" customFormat="1">
      <c r="E79" s="204"/>
      <c r="F79" s="211"/>
      <c r="G79" s="101"/>
      <c r="J79" s="207"/>
      <c r="K79" s="207"/>
      <c r="L79" s="207"/>
      <c r="M79" s="207"/>
      <c r="N79" s="208"/>
      <c r="O79" s="204"/>
    </row>
    <row r="80" spans="5:15" s="108" customFormat="1">
      <c r="E80" s="204"/>
      <c r="F80" s="211"/>
      <c r="G80" s="101"/>
      <c r="J80" s="207"/>
      <c r="K80" s="207"/>
      <c r="L80" s="207"/>
      <c r="M80" s="207"/>
      <c r="N80" s="208"/>
      <c r="O80" s="204"/>
    </row>
    <row r="81" spans="5:15" s="108" customFormat="1">
      <c r="E81" s="204"/>
      <c r="F81" s="211"/>
      <c r="G81" s="101"/>
      <c r="J81" s="207"/>
      <c r="K81" s="207"/>
      <c r="L81" s="207"/>
      <c r="M81" s="207"/>
      <c r="N81" s="208"/>
      <c r="O81" s="204"/>
    </row>
    <row r="82" spans="5:15" s="108" customFormat="1">
      <c r="E82" s="204"/>
      <c r="F82" s="211"/>
      <c r="G82" s="101"/>
      <c r="J82" s="207"/>
      <c r="K82" s="207"/>
      <c r="L82" s="207"/>
      <c r="M82" s="207"/>
      <c r="N82" s="208"/>
      <c r="O82" s="204"/>
    </row>
    <row r="83" spans="5:15" s="108" customFormat="1">
      <c r="E83" s="204"/>
      <c r="F83" s="211"/>
      <c r="G83" s="101"/>
      <c r="J83" s="207"/>
      <c r="K83" s="207"/>
      <c r="L83" s="207"/>
      <c r="M83" s="207"/>
      <c r="N83" s="208"/>
      <c r="O83" s="204"/>
    </row>
    <row r="84" spans="5:15" s="108" customFormat="1">
      <c r="E84" s="204"/>
      <c r="F84" s="211"/>
      <c r="G84" s="101"/>
      <c r="J84" s="207"/>
      <c r="K84" s="207"/>
      <c r="L84" s="207"/>
      <c r="M84" s="207"/>
      <c r="N84" s="208"/>
      <c r="O84" s="204"/>
    </row>
    <row r="85" spans="5:15" s="108" customFormat="1">
      <c r="E85" s="204"/>
      <c r="F85" s="211"/>
      <c r="G85" s="101"/>
      <c r="J85" s="207"/>
      <c r="K85" s="207"/>
      <c r="L85" s="207"/>
      <c r="M85" s="207"/>
      <c r="N85" s="208"/>
      <c r="O85" s="204"/>
    </row>
    <row r="86" spans="5:15" s="108" customFormat="1">
      <c r="E86" s="204"/>
      <c r="F86" s="211"/>
      <c r="G86" s="101"/>
      <c r="J86" s="207"/>
      <c r="K86" s="207"/>
      <c r="L86" s="207"/>
      <c r="M86" s="207"/>
      <c r="N86" s="208"/>
      <c r="O86" s="204"/>
    </row>
    <row r="87" spans="5:15" s="108" customFormat="1">
      <c r="E87" s="204"/>
      <c r="F87" s="211"/>
      <c r="G87" s="101"/>
      <c r="J87" s="207"/>
      <c r="K87" s="207"/>
      <c r="L87" s="207"/>
      <c r="M87" s="207"/>
      <c r="N87" s="208"/>
      <c r="O87" s="204"/>
    </row>
    <row r="88" spans="5:15" s="108" customFormat="1">
      <c r="E88" s="204"/>
      <c r="F88" s="211"/>
      <c r="G88" s="101"/>
      <c r="J88" s="207"/>
      <c r="K88" s="207"/>
      <c r="L88" s="207"/>
      <c r="M88" s="207"/>
      <c r="N88" s="208"/>
      <c r="O88" s="204"/>
    </row>
    <row r="89" spans="5:15" s="108" customFormat="1">
      <c r="E89" s="204"/>
      <c r="F89" s="211"/>
      <c r="G89" s="101"/>
      <c r="J89" s="207"/>
      <c r="K89" s="207"/>
      <c r="L89" s="207"/>
      <c r="M89" s="207"/>
      <c r="N89" s="208"/>
      <c r="O89" s="204"/>
    </row>
    <row r="90" spans="5:15" s="108" customFormat="1">
      <c r="E90" s="204"/>
      <c r="F90" s="211"/>
      <c r="G90" s="101"/>
      <c r="J90" s="207"/>
      <c r="K90" s="207"/>
      <c r="L90" s="207"/>
      <c r="M90" s="207"/>
      <c r="N90" s="208"/>
      <c r="O90" s="204"/>
    </row>
    <row r="91" spans="5:15" s="108" customFormat="1">
      <c r="E91" s="204"/>
      <c r="F91" s="211"/>
      <c r="G91" s="101"/>
      <c r="J91" s="207"/>
      <c r="K91" s="207"/>
      <c r="L91" s="207"/>
      <c r="M91" s="207"/>
      <c r="N91" s="208"/>
      <c r="O91" s="204"/>
    </row>
    <row r="92" spans="5:15" s="108" customFormat="1">
      <c r="E92" s="204"/>
      <c r="F92" s="211"/>
      <c r="G92" s="101"/>
      <c r="J92" s="207"/>
      <c r="K92" s="207"/>
      <c r="L92" s="207"/>
      <c r="M92" s="207"/>
      <c r="N92" s="208"/>
      <c r="O92" s="204"/>
    </row>
    <row r="93" spans="5:15" s="108" customFormat="1">
      <c r="E93" s="204"/>
      <c r="F93" s="211"/>
      <c r="G93" s="101"/>
      <c r="J93" s="207"/>
      <c r="K93" s="207"/>
      <c r="L93" s="207"/>
      <c r="M93" s="207"/>
      <c r="N93" s="208"/>
      <c r="O93" s="204"/>
    </row>
    <row r="94" spans="5:15" s="108" customFormat="1">
      <c r="E94" s="204"/>
      <c r="F94" s="211"/>
      <c r="G94" s="101"/>
      <c r="J94" s="207"/>
      <c r="K94" s="207"/>
      <c r="L94" s="207"/>
      <c r="M94" s="207"/>
      <c r="N94" s="208"/>
      <c r="O94" s="204"/>
    </row>
    <row r="95" spans="5:15" s="108" customFormat="1">
      <c r="E95" s="204"/>
      <c r="F95" s="211"/>
      <c r="G95" s="101"/>
      <c r="J95" s="207"/>
      <c r="K95" s="207"/>
      <c r="L95" s="207"/>
      <c r="M95" s="207"/>
      <c r="N95" s="208"/>
      <c r="O95" s="204"/>
    </row>
    <row r="96" spans="5:15" s="108" customFormat="1">
      <c r="E96" s="204"/>
      <c r="F96" s="211"/>
      <c r="G96" s="101"/>
      <c r="J96" s="207"/>
      <c r="K96" s="207"/>
      <c r="L96" s="207"/>
      <c r="M96" s="207"/>
      <c r="N96" s="208"/>
      <c r="O96" s="204"/>
    </row>
    <row r="97" spans="5:15" s="108" customFormat="1">
      <c r="E97" s="204"/>
      <c r="F97" s="211"/>
      <c r="G97" s="101"/>
      <c r="J97" s="207"/>
      <c r="K97" s="207"/>
      <c r="L97" s="207"/>
      <c r="M97" s="207"/>
      <c r="N97" s="208"/>
      <c r="O97" s="204"/>
    </row>
    <row r="98" spans="5:15" s="108" customFormat="1">
      <c r="E98" s="204"/>
      <c r="F98" s="211"/>
      <c r="G98" s="101"/>
      <c r="J98" s="207"/>
      <c r="K98" s="207"/>
      <c r="L98" s="207"/>
      <c r="M98" s="207"/>
      <c r="N98" s="208"/>
      <c r="O98" s="204"/>
    </row>
    <row r="99" spans="5:15" s="108" customFormat="1"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5:15" s="108" customFormat="1"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5:15" s="108" customFormat="1"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5:15" s="108" customFormat="1"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5:15" s="108" customFormat="1"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5:15" s="108" customFormat="1"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5:15" s="108" customFormat="1"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5:15" s="108" customFormat="1"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5:15" s="108" customFormat="1"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5:15" s="108" customFormat="1"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5:15" s="108" customFormat="1"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5:15" s="108" customFormat="1"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5:15" s="108" customFormat="1"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5:15" s="108" customFormat="1"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5:15" s="108" customFormat="1"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5:15" s="108" customFormat="1"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5:15" s="108" customFormat="1"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5:15" s="108" customFormat="1"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5:15" s="108" customFormat="1"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5:15" s="108" customFormat="1"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5:15" s="108" customFormat="1"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5:15" s="108" customFormat="1"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5:15" s="108" customFormat="1"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5:15" s="108" customFormat="1"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5:15" s="108" customFormat="1"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5:15" s="108" customFormat="1"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5:15" s="108" customFormat="1"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5:15" s="108" customFormat="1"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5:15" s="108" customFormat="1"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5:15" s="108" customFormat="1"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5:15" s="108" customFormat="1"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5:15" s="108" customFormat="1"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5:15" s="108" customFormat="1"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5:15" s="108" customFormat="1"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5:15" s="108" customFormat="1"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5:15" s="108" customFormat="1"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5:15" s="108" customFormat="1"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5:15" s="108" customFormat="1"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5:15" s="108" customFormat="1"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5:15" s="108" customFormat="1"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5:15" s="108" customFormat="1"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5:15" s="108" customFormat="1"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5:15" s="108" customFormat="1"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5:15" s="108" customFormat="1"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5:15" s="108" customFormat="1"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5:15" s="108" customFormat="1"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5:15" s="108" customFormat="1"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5:15" s="108" customFormat="1"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5:15" s="108" customFormat="1"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5:15" s="108" customFormat="1"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5:15" s="108" customFormat="1"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5:15" s="108" customFormat="1"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5:15" s="108" customFormat="1"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5:15" s="108" customFormat="1"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5:15" s="108" customFormat="1"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5:15" s="108" customFormat="1"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5:15" s="108" customFormat="1"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5:15" s="108" customFormat="1"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5:15" s="108" customFormat="1"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5:15" s="108" customFormat="1"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5:15" s="108" customFormat="1"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5:15" s="108" customFormat="1"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5:15" s="108" customFormat="1"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5:15" s="108" customFormat="1"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5:15" s="108" customFormat="1"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5:15" s="108" customFormat="1"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5:15" s="108" customFormat="1"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5:15" s="108" customFormat="1"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5:15" s="108" customFormat="1"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5:15" s="108" customFormat="1"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5:15" s="108" customFormat="1"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5:15" s="108" customFormat="1"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5:15" s="108" customFormat="1"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5:15" s="108" customFormat="1"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5:15" s="108" customFormat="1"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5:15" s="108" customFormat="1"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5:15" s="108" customFormat="1"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5:15" s="108" customFormat="1"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5:15" s="108" customFormat="1"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5:15" s="108" customFormat="1"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5:15" s="108" customFormat="1"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5:15" s="108" customFormat="1"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5:15" s="108" customFormat="1"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5:15" s="108" customFormat="1"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5:15" s="108" customFormat="1"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5:15" s="108" customFormat="1"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5:15" s="108" customFormat="1"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5:15" s="108" customFormat="1"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5:15" s="108" customFormat="1"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5:15" s="108" customFormat="1"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5:15" s="108" customFormat="1"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5:15" s="108" customFormat="1"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5:15" s="108" customFormat="1"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5:15" s="108" customFormat="1"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5:15" s="108" customFormat="1"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5:15" s="108" customFormat="1"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5:15" s="108" customFormat="1"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5:15" s="108" customFormat="1"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5:15" s="108" customFormat="1"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5:15" s="108" customFormat="1"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5:15" s="108" customFormat="1"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5:15" s="108" customFormat="1"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5:15" s="108" customFormat="1"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5:15" s="108" customFormat="1"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5:15" s="108" customFormat="1"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5:15" s="108" customFormat="1"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5:15" s="108" customFormat="1"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5:15" s="108" customFormat="1"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5:15" s="108" customFormat="1"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5:15" s="108" customFormat="1"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5:15" s="108" customFormat="1"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5:15" s="108" customFormat="1"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5:15" s="108" customFormat="1"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5:15" s="108" customFormat="1"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5:15" s="108" customFormat="1"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5:15" s="108" customFormat="1"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5:15" s="108" customFormat="1"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5:15" s="108" customFormat="1"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5:15" s="108" customFormat="1"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5:15" s="108" customFormat="1"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5:15" s="108" customFormat="1"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5:15" s="108" customFormat="1"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5:15" s="108" customFormat="1"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5:15" s="108" customFormat="1"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5:15" s="108" customFormat="1"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5:15" s="108" customFormat="1"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5:15" s="108" customFormat="1"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5:15" s="108" customFormat="1"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5:15" s="108" customFormat="1"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5:15" s="108" customFormat="1"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5:15" s="108" customFormat="1"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5:15" s="108" customFormat="1"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5:15" s="108" customFormat="1"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5:15" s="108" customFormat="1"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5:15" s="108" customFormat="1"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5:15" s="108" customFormat="1"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5:15" s="108" customFormat="1"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5:15" s="108" customFormat="1"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5:15" s="108" customFormat="1"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5:15" s="108" customFormat="1"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5:15" s="108" customFormat="1"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5:15" s="108" customFormat="1"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5:15" s="108" customFormat="1"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5:15" s="108" customFormat="1"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5:15" s="108" customFormat="1"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5:15" s="108" customFormat="1"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5:15" s="108" customFormat="1"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5:15" s="108" customFormat="1"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5:15" s="108" customFormat="1"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5:15" s="108" customFormat="1"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5:15" s="108" customFormat="1"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5:15" s="108" customFormat="1"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5:15" s="108" customFormat="1"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5:15" s="108" customFormat="1"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5:15" s="108" customFormat="1"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5:15" s="108" customFormat="1"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5:15" s="108" customFormat="1"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5:15" s="108" customFormat="1"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5:15" s="108" customFormat="1"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5:15" s="108" customFormat="1"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5:15" s="108" customFormat="1"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5:15" s="108" customFormat="1"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5:15" s="108" customFormat="1"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5:15" s="108" customFormat="1"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5:15" s="108" customFormat="1"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5:15" s="108" customFormat="1"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5:15" s="108" customFormat="1"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5:15" s="108" customFormat="1"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5:15" s="108" customFormat="1"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5:15" s="108" customFormat="1"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5:15" s="108" customFormat="1"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5:15" s="108" customFormat="1"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5:15" s="108" customFormat="1"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5:15" s="108" customFormat="1"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5:15" s="108" customFormat="1"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5:15" s="108" customFormat="1"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5:15" s="108" customFormat="1"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5:15" s="108" customFormat="1"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5:15" s="108" customFormat="1"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5:15" s="108" customFormat="1"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5:15" s="108" customFormat="1"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5:15" s="108" customFormat="1"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5:15" s="108" customFormat="1"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5:15" s="108" customFormat="1"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5:15" s="108" customFormat="1"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5:15" s="108" customFormat="1"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5:15" s="108" customFormat="1"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5:15" s="108" customFormat="1"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5:15" s="108" customFormat="1"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5:15" s="108" customFormat="1"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5:15" s="108" customFormat="1"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5:15" s="108" customFormat="1"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5:15" s="108" customFormat="1"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5:15" s="108" customFormat="1"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5:15" s="108" customFormat="1"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5:15" s="108" customFormat="1"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5:15" s="108" customFormat="1"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5:15" s="108" customFormat="1"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5:15" s="108" customFormat="1"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5:15" s="108" customFormat="1"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5:15" s="108" customFormat="1"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5:15" s="108" customFormat="1"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5:15" s="108" customFormat="1"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5:15" s="108" customFormat="1"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5:15" s="108" customFormat="1"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5:15" s="108" customFormat="1"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5:15" s="108" customFormat="1"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5:15" s="108" customFormat="1"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5:15" s="108" customFormat="1"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5:15" s="108" customFormat="1"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5:15" s="108" customFormat="1"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5:15" s="108" customFormat="1"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5:15" s="108" customFormat="1"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5:15" s="108" customFormat="1"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5:15" s="108" customFormat="1"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5:15" s="108" customFormat="1"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5:15" s="108" customFormat="1"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5:15" s="108" customFormat="1"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5:15" s="108" customFormat="1"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5:15" s="108" customFormat="1"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5:15" s="108" customFormat="1"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5:15" s="108" customFormat="1"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5:15" s="108" customFormat="1"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5:15" s="108" customFormat="1"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5:15" s="108" customFormat="1"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5:15" s="108" customFormat="1"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5:15" s="108" customFormat="1"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5:15" s="108" customFormat="1"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5:15" s="108" customFormat="1"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5:15" s="108" customFormat="1"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5:15" s="108" customFormat="1"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5:15" s="108" customFormat="1"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5:15" s="108" customFormat="1"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5:15" s="108" customFormat="1"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5:15" s="108" customFormat="1"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5:15" s="108" customFormat="1"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5:15" s="108" customFormat="1"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5:15" s="108" customFormat="1"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5:15" s="108" customFormat="1"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5:15" s="108" customFormat="1"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5:15" s="108" customFormat="1"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5:15" s="108" customFormat="1"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5:15" s="108" customFormat="1"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5:15" s="108" customFormat="1"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5:15" s="108" customFormat="1"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5:15" s="108" customFormat="1"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5:15" s="108" customFormat="1"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5:15" s="108" customFormat="1"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5:15" s="108" customFormat="1"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5:15" s="108" customFormat="1"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5:15" s="108" customFormat="1"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5:15" s="108" customFormat="1"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5:15" s="108" customFormat="1"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5:15" s="108" customFormat="1"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5:15" s="108" customFormat="1"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5:15" s="108" customFormat="1"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5:15" s="108" customFormat="1"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5:15" s="108" customFormat="1"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5:15" s="108" customFormat="1"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5:15" s="108" customFormat="1"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5:15" s="108" customFormat="1"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5:15" s="108" customFormat="1"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5:15" s="108" customFormat="1"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5:15" s="108" customFormat="1"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5:15" s="108" customFormat="1"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5:15" s="108" customFormat="1"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5:15" s="108" customFormat="1"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5:15" s="108" customFormat="1"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5:15" s="108" customFormat="1"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5:15" s="108" customFormat="1"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5:15" s="108" customFormat="1"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5:15" s="108" customFormat="1"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5:15" s="108" customFormat="1"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5:15" s="108" customFormat="1"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5:15" s="108" customFormat="1"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5:15" s="108" customFormat="1"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5:15" s="108" customFormat="1"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5:15" s="108" customFormat="1"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5:15" s="108" customFormat="1"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5:15" s="108" customFormat="1"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5:15" s="108" customFormat="1"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5:15" s="108" customFormat="1"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5:15" s="108" customFormat="1"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5:15" s="108" customFormat="1"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5:15" s="108" customFormat="1"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5:15" s="108" customFormat="1"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5:15" s="108" customFormat="1"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5:15" s="108" customFormat="1"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5:15" s="108" customFormat="1"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5:15" s="108" customFormat="1"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5:15" s="108" customFormat="1"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5:15" s="108" customFormat="1"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5:15" s="108" customFormat="1"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5:15" s="108" customFormat="1"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5:15" s="108" customFormat="1"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5:15" s="108" customFormat="1"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5:15" s="108" customFormat="1"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5:15" s="108" customFormat="1"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5:15" s="108" customFormat="1"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5:15" s="108" customFormat="1"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5:15" s="108" customFormat="1"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5:15" s="108" customFormat="1"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5:15" s="108" customFormat="1"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5:15" s="108" customFormat="1"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5:15" s="108" customFormat="1"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5:15" s="108" customFormat="1"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5:15" s="108" customFormat="1"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5:15" s="108" customFormat="1"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5:15" s="108" customFormat="1"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5:15" s="108" customFormat="1"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5:15" s="108" customFormat="1"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5:15" s="108" customFormat="1"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5:15" s="108" customFormat="1"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5:15" s="108" customFormat="1"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5:15" s="108" customFormat="1"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5:15" s="108" customFormat="1"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5:15" s="108" customFormat="1"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5:15" s="108" customFormat="1"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5:15" s="108" customFormat="1"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5:15" s="108" customFormat="1"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5:15" s="108" customFormat="1"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5:15" s="108" customFormat="1"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5:15" s="108" customFormat="1"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5:15" s="108" customFormat="1"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5:15" s="108" customFormat="1"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5:15" s="108" customFormat="1"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5:15" s="108" customFormat="1"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5:15" s="108" customFormat="1"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5:15" s="108" customFormat="1"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5:15" s="108" customFormat="1"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5:15" s="108" customFormat="1"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5:15" s="108" customFormat="1"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5:15" s="108" customFormat="1"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5:15" s="108" customFormat="1"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5:15" s="108" customFormat="1"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5:15" s="108" customFormat="1"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5:15" s="108" customFormat="1"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5:15" s="108" customFormat="1"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5:15" s="108" customFormat="1"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5:15" s="108" customFormat="1"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5:15" s="108" customFormat="1"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5:15" s="108" customFormat="1"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5:15" s="108" customFormat="1"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5:15" s="108" customFormat="1"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5:15" s="108" customFormat="1"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5:15" s="108" customFormat="1"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5:15" s="108" customFormat="1"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5:15" s="108" customFormat="1"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5:15" s="108" customFormat="1"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5:15" s="108" customFormat="1"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5:15" s="108" customFormat="1"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5:15" s="108" customFormat="1"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5:15" s="108" customFormat="1"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5:15" s="108" customFormat="1"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5:15" s="108" customFormat="1"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5:15" s="108" customFormat="1"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5:15" s="108" customFormat="1"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5:15" s="108" customFormat="1"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5:15" s="108" customFormat="1"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5:15" s="108" customFormat="1"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5:15" s="108" customFormat="1"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5:15" s="108" customFormat="1"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5:15" s="108" customFormat="1"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5:15" s="108" customFormat="1"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5:15" s="108" customFormat="1"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5:15" s="108" customFormat="1"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5:15" s="108" customFormat="1"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5:15" s="108" customFormat="1"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5:15" s="108" customFormat="1"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5:15" s="108" customFormat="1"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5:15" s="108" customFormat="1"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5:15" s="108" customFormat="1"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5:15" s="108" customFormat="1"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5:15" s="108" customFormat="1"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5:15" s="108" customFormat="1"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5:15" s="108" customFormat="1"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5:15" s="108" customFormat="1"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5:15" s="108" customFormat="1"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5:15" s="108" customFormat="1"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5:15" s="108" customFormat="1"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5:15" s="108" customFormat="1"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5:15" s="108" customFormat="1"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5:15" s="108" customFormat="1"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5:15" s="108" customFormat="1"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5:15" s="108" customFormat="1"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5:15" s="108" customFormat="1"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5:15" s="108" customFormat="1"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5:15" s="108" customFormat="1"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5:15" s="108" customFormat="1"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5:15" s="108" customFormat="1"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5:15" s="108" customFormat="1"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5:15" s="108" customFormat="1"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5:15" s="108" customFormat="1"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5:15" s="108" customFormat="1"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5:15" s="108" customFormat="1"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5:15" s="108" customFormat="1"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5:15" s="108" customFormat="1"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5:15" s="108" customFormat="1"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5:15" s="108" customFormat="1"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5:15" s="108" customFormat="1"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5:15" s="108" customFormat="1"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5:15" s="108" customFormat="1"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5:15" s="108" customFormat="1"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5:15" s="108" customFormat="1"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5:15" s="108" customFormat="1"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5:15" s="108" customFormat="1"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5:15" s="108" customFormat="1"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5:15" s="108" customFormat="1"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5:15" s="108" customFormat="1"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5:15" s="108" customFormat="1"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5:15" s="108" customFormat="1"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5:15" s="108" customFormat="1"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5:15" s="108" customFormat="1"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5:15" s="108" customFormat="1"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5:15" s="108" customFormat="1"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5:15" s="108" customFormat="1"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5:15" s="108" customFormat="1"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5:15" s="108" customFormat="1"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5:15" s="108" customFormat="1"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5:15" s="108" customFormat="1"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5:15" s="108" customFormat="1"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5:15" s="108" customFormat="1"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5:15" s="108" customFormat="1"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5:15" s="108" customFormat="1"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5:15" s="108" customFormat="1"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5:15" s="108" customFormat="1"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5:15" s="108" customFormat="1"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5:15" s="108" customFormat="1"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5:15" s="108" customFormat="1"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5:15" s="108" customFormat="1"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5:15" s="108" customFormat="1"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5:15" s="108" customFormat="1"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5:15" s="108" customFormat="1"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5:15" s="108" customFormat="1"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5:15" s="108" customFormat="1"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5:15" s="108" customFormat="1"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5:15" s="108" customFormat="1"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5:15" s="108" customFormat="1"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5:15" s="108" customFormat="1"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5:15" s="108" customFormat="1"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5:15" s="108" customFormat="1"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5:15" s="108" customFormat="1"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5:15" s="108" customFormat="1"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5:15" s="108" customFormat="1"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5:15" s="108" customFormat="1"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5:15" s="108" customFormat="1"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5:15" s="108" customFormat="1"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5:15" s="108" customFormat="1"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5:15" s="108" customFormat="1"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5:15" s="108" customFormat="1"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5:15" s="108" customFormat="1"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5:15" s="108" customFormat="1"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5:15" s="108" customFormat="1"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5:15" s="108" customFormat="1"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5:15" s="108" customFormat="1"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5:15" s="108" customFormat="1"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5:15" s="108" customFormat="1"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5:15" s="108" customFormat="1"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5:15" s="108" customFormat="1"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5:15" s="108" customFormat="1"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5:15" s="108" customFormat="1"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5:15" s="108" customFormat="1"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5:15" s="108" customFormat="1"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5:15" s="108" customFormat="1"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5:15" s="108" customFormat="1"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5:15" s="108" customFormat="1"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5:15" s="108" customFormat="1"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5:15" s="108" customFormat="1"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5:15" s="108" customFormat="1"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5:15" s="108" customFormat="1"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5:15" s="108" customFormat="1"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5:15" s="108" customFormat="1"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5:15" s="108" customFormat="1"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5:15" s="108" customFormat="1"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5:15" s="108" customFormat="1"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5:15" s="108" customFormat="1"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5:15" s="108" customFormat="1"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5:15" s="108" customFormat="1"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5:15" s="108" customFormat="1"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5:15" s="108" customFormat="1"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5:15" s="108" customFormat="1"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5:15" s="108" customFormat="1"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5:15" s="108" customFormat="1"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5:15" s="108" customFormat="1"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5:15" s="108" customFormat="1"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5:15" s="108" customFormat="1"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5:15" s="108" customFormat="1"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5:15" s="108" customFormat="1"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5:15" s="108" customFormat="1"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5:15" s="108" customFormat="1"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5:15" s="108" customFormat="1"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5:15" s="108" customFormat="1"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5:15" s="108" customFormat="1"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5:15" s="108" customFormat="1"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5:15" s="108" customFormat="1"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5:15" s="108" customFormat="1"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5:15" s="108" customFormat="1"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5:15" s="108" customFormat="1"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5:15" s="108" customFormat="1"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5:15" s="108" customFormat="1"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5:15" s="108" customFormat="1"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5:15" s="108" customFormat="1"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5:15" s="108" customFormat="1"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5:15" s="108" customFormat="1"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5:15" s="108" customFormat="1"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5:15" s="108" customFormat="1"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5:15" s="108" customFormat="1"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5:15" s="108" customFormat="1"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5:15" s="108" customFormat="1"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5:15" s="108" customFormat="1"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5:15" s="108" customFormat="1"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5:15" s="108" customFormat="1"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5:15" s="108" customFormat="1"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5:15" s="108" customFormat="1"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5:15" s="108" customFormat="1"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5:15" s="108" customFormat="1"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5:15" s="108" customFormat="1"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5:15" s="108" customFormat="1"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5:15" s="108" customFormat="1"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5:15" s="108" customFormat="1"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5:15" s="108" customFormat="1"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5:15" s="108" customFormat="1"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5:15" s="108" customFormat="1"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5:15" s="108" customFormat="1"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5:15" s="108" customFormat="1"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5:15" s="108" customFormat="1"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5:15" s="108" customFormat="1"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5:15" s="108" customFormat="1"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5:15" s="108" customFormat="1"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5:15" s="108" customFormat="1"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5:15" s="108" customFormat="1"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5:15" s="108" customFormat="1"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5:15" s="108" customFormat="1"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5:15" s="108" customFormat="1"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5:15" s="108" customFormat="1"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5:15" s="108" customFormat="1"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5:15" s="108" customFormat="1"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5:15" s="108" customFormat="1"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5:15" s="108" customFormat="1"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5:15" s="108" customFormat="1"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5:15" s="108" customFormat="1"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5:15" s="108" customFormat="1"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5:15" s="108" customFormat="1"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5:15" s="108" customFormat="1"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5:15" s="108" customFormat="1"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5:15" s="108" customFormat="1"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5:15" s="108" customFormat="1"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5:15" s="108" customFormat="1"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5:15" s="108" customFormat="1"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5:15" s="108" customFormat="1"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5:15" s="108" customFormat="1"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5:15" s="108" customFormat="1"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5:15" s="108" customFormat="1"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5:15" s="108" customFormat="1"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5:15" s="108" customFormat="1"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5:15" s="108" customFormat="1"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5:15" s="108" customFormat="1"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5:15" s="108" customFormat="1"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5:15" s="108" customFormat="1"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5:15" s="108" customFormat="1"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5:15" s="108" customFormat="1"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5:15" s="108" customFormat="1"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5:15" s="108" customFormat="1"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5:15" s="108" customFormat="1"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5:15" s="108" customFormat="1"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5:15" s="108" customFormat="1"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5:15" s="108" customFormat="1"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5:15" s="108" customFormat="1"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5:15" s="108" customFormat="1"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5:15" s="108" customFormat="1"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5:15" s="108" customFormat="1"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5:15" s="108" customFormat="1"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5:15" s="108" customFormat="1"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5:15" s="108" customFormat="1"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5:15" s="108" customFormat="1"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5:15" s="108" customFormat="1"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5:15" s="108" customFormat="1"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5:15" s="108" customFormat="1"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5:15" s="108" customFormat="1"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5:15" s="108" customFormat="1"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5:15" s="108" customFormat="1"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5:15" s="108" customFormat="1"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5:15" s="108" customFormat="1"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5:15" s="108" customFormat="1"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5:15" s="108" customFormat="1"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5:15" s="108" customFormat="1"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5:15" s="108" customFormat="1"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5:15" s="108" customFormat="1"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5:15" s="108" customFormat="1"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5:15" s="108" customFormat="1"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46" priority="25" operator="containsText" text="ERROR">
      <formula>NOT(ISERROR(SEARCH("ERROR",F38)))</formula>
    </cfRule>
  </conditionalFormatting>
  <conditionalFormatting sqref="J38">
    <cfRule type="containsText" dxfId="445" priority="24" operator="containsText" text="ERROR">
      <formula>NOT(ISERROR(SEARCH("ERROR",J38)))</formula>
    </cfRule>
  </conditionalFormatting>
  <conditionalFormatting sqref="O12:O18 O23 O29 O31:O35">
    <cfRule type="containsText" dxfId="444" priority="21" operator="containsText" text="ERROR">
      <formula>NOT(ISERROR(SEARCH("ERROR",O12)))</formula>
    </cfRule>
  </conditionalFormatting>
  <conditionalFormatting sqref="O36">
    <cfRule type="containsText" dxfId="443" priority="7" operator="containsText" text="ERROR">
      <formula>NOT(ISERROR(SEARCH("ERROR",O36)))</formula>
    </cfRule>
  </conditionalFormatting>
  <conditionalFormatting sqref="O9">
    <cfRule type="containsText" dxfId="442" priority="4" operator="containsText" text="ERROR">
      <formula>NOT(ISERROR(SEARCH("ERROR",O9)))</formula>
    </cfRule>
  </conditionalFormatting>
  <conditionalFormatting sqref="O19:O22">
    <cfRule type="containsText" dxfId="441" priority="3" operator="containsText" text="ERROR">
      <formula>NOT(ISERROR(SEARCH("ERROR",O19)))</formula>
    </cfRule>
  </conditionalFormatting>
  <conditionalFormatting sqref="O24:O28">
    <cfRule type="containsText" dxfId="440" priority="2" operator="containsText" text="ERROR">
      <formula>NOT(ISERROR(SEARCH("ERROR",O24)))</formula>
    </cfRule>
  </conditionalFormatting>
  <conditionalFormatting sqref="O30">
    <cfRule type="containsText" dxfId="43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R11" sqref="R11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124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143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1652339559.4000001</v>
      </c>
      <c r="F10" s="63">
        <v>0</v>
      </c>
      <c r="G10" s="63">
        <v>1652339559.4000001</v>
      </c>
      <c r="I10" s="63">
        <v>4612903220.5599995</v>
      </c>
      <c r="J10" s="63">
        <v>-705347262.32000005</v>
      </c>
      <c r="K10" s="63">
        <v>3907555958.2400002</v>
      </c>
      <c r="M10" s="63">
        <v>-2255216398.8400002</v>
      </c>
      <c r="N10" s="160"/>
    </row>
    <row r="11" spans="2:15" ht="44.25" customHeight="1">
      <c r="B11" s="163" t="s">
        <v>80</v>
      </c>
      <c r="C11" s="163"/>
      <c r="E11" s="39">
        <v>1652339559.4000001</v>
      </c>
      <c r="F11" s="39">
        <v>0</v>
      </c>
      <c r="G11" s="39">
        <v>1652339559.4000001</v>
      </c>
      <c r="I11" s="39">
        <v>3877766075.46</v>
      </c>
      <c r="J11" s="39">
        <v>0</v>
      </c>
      <c r="K11" s="39">
        <v>3877766075.46</v>
      </c>
      <c r="M11" s="39">
        <v>-2225426516.0599999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68012632</v>
      </c>
      <c r="J13" s="49">
        <v>0</v>
      </c>
      <c r="K13" s="49">
        <v>68012632</v>
      </c>
      <c r="M13" s="101">
        <v>-68012632</v>
      </c>
      <c r="N13" s="44" t="s">
        <v>30</v>
      </c>
      <c r="O13" s="40" t="s">
        <v>199</v>
      </c>
    </row>
    <row r="14" spans="2:15" ht="10.5">
      <c r="B14" s="8">
        <v>3</v>
      </c>
      <c r="C14" s="9" t="s">
        <v>83</v>
      </c>
      <c r="E14" s="141">
        <v>757370565.92000008</v>
      </c>
      <c r="F14" s="141">
        <v>0</v>
      </c>
      <c r="G14" s="141">
        <v>757370565.92000008</v>
      </c>
      <c r="I14" s="141">
        <v>736384324.62</v>
      </c>
      <c r="J14" s="141">
        <v>0</v>
      </c>
      <c r="K14" s="141">
        <v>736384324.62</v>
      </c>
      <c r="M14" s="141">
        <v>20986241.300000072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56108336.800000004</v>
      </c>
      <c r="F15" s="49">
        <v>0</v>
      </c>
      <c r="G15" s="49">
        <v>56108336.800000004</v>
      </c>
      <c r="I15" s="49">
        <v>224434699.86000001</v>
      </c>
      <c r="J15" s="49">
        <v>0</v>
      </c>
      <c r="K15" s="49">
        <v>224434699.86000001</v>
      </c>
      <c r="M15" s="101">
        <v>-168326363.06</v>
      </c>
      <c r="N15" s="44" t="s">
        <v>30</v>
      </c>
      <c r="O15" s="40" t="s">
        <v>199</v>
      </c>
    </row>
    <row r="16" spans="2:15" ht="10.5">
      <c r="B16" s="8">
        <v>5</v>
      </c>
      <c r="C16" s="9" t="s">
        <v>85</v>
      </c>
      <c r="E16" s="141">
        <v>5725809.7800000003</v>
      </c>
      <c r="F16" s="141">
        <v>0</v>
      </c>
      <c r="G16" s="141">
        <v>5725809.7800000003</v>
      </c>
      <c r="I16" s="141">
        <v>96186299.940000013</v>
      </c>
      <c r="J16" s="141">
        <v>0</v>
      </c>
      <c r="K16" s="141">
        <v>96186299.940000013</v>
      </c>
      <c r="M16" s="141">
        <v>-90460490.160000011</v>
      </c>
      <c r="N16" s="43" t="s">
        <v>30</v>
      </c>
      <c r="O16" s="40" t="s">
        <v>199</v>
      </c>
    </row>
    <row r="17" spans="2:15" ht="10.5">
      <c r="B17" s="1">
        <v>6</v>
      </c>
      <c r="C17" s="7" t="s">
        <v>86</v>
      </c>
      <c r="E17" s="49">
        <v>24046236.82</v>
      </c>
      <c r="F17" s="49">
        <v>0</v>
      </c>
      <c r="G17" s="49">
        <v>24046236.82</v>
      </c>
      <c r="I17" s="49">
        <v>2227260000</v>
      </c>
      <c r="J17" s="49">
        <v>0</v>
      </c>
      <c r="K17" s="49">
        <v>2227260000</v>
      </c>
      <c r="M17" s="101">
        <v>-2203213763.1799998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15379744.200000001</v>
      </c>
      <c r="F18" s="141">
        <v>0</v>
      </c>
      <c r="G18" s="141">
        <v>15379744.200000001</v>
      </c>
      <c r="I18" s="141">
        <v>29099774.580000002</v>
      </c>
      <c r="J18" s="141">
        <v>0</v>
      </c>
      <c r="K18" s="141">
        <v>29099774.580000002</v>
      </c>
      <c r="M18" s="141">
        <v>-13720030.380000001</v>
      </c>
      <c r="N18" s="43" t="s">
        <v>30</v>
      </c>
      <c r="O18" s="40" t="s">
        <v>199</v>
      </c>
    </row>
    <row r="19" spans="2:15" ht="10.5">
      <c r="B19" s="1">
        <v>8</v>
      </c>
      <c r="C19" s="7" t="s">
        <v>88</v>
      </c>
      <c r="E19" s="49">
        <v>120411087.88000001</v>
      </c>
      <c r="F19" s="49">
        <v>0</v>
      </c>
      <c r="G19" s="49">
        <v>120411087.88000001</v>
      </c>
      <c r="I19" s="49">
        <v>495886304.46000004</v>
      </c>
      <c r="J19" s="49">
        <v>0</v>
      </c>
      <c r="K19" s="49">
        <v>495886304.46000004</v>
      </c>
      <c r="M19" s="101">
        <v>-375475216.58000004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673297778</v>
      </c>
      <c r="F20" s="141">
        <v>0</v>
      </c>
      <c r="G20" s="141">
        <v>673297778</v>
      </c>
      <c r="I20" s="141"/>
      <c r="J20" s="141">
        <v>0</v>
      </c>
      <c r="K20" s="141">
        <v>0</v>
      </c>
      <c r="M20" s="141">
        <v>673297778</v>
      </c>
      <c r="N20" s="43" t="s">
        <v>31</v>
      </c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101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502040</v>
      </c>
      <c r="J22" s="141">
        <v>0</v>
      </c>
      <c r="K22" s="141">
        <v>502040</v>
      </c>
      <c r="M22" s="141">
        <v>-502040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705347262.32000005</v>
      </c>
      <c r="J23" s="39">
        <v>-705347262.32000005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101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480912562.46000004</v>
      </c>
      <c r="J25" s="141">
        <v>-480912562.46000004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101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224434699.86000001</v>
      </c>
      <c r="J27" s="141">
        <v>-224434699.86000001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101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29789882.780000001</v>
      </c>
      <c r="J29" s="39">
        <v>0</v>
      </c>
      <c r="K29" s="39">
        <v>29789882.780000001</v>
      </c>
      <c r="M29" s="39">
        <v>-29789882.780000001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29789882.780000001</v>
      </c>
      <c r="J30" s="141">
        <v>0</v>
      </c>
      <c r="K30" s="141">
        <v>29789882.780000001</v>
      </c>
      <c r="M30" s="141">
        <v>-29789882.780000001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101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1652339559.4000001</v>
      </c>
      <c r="F37" s="23">
        <v>0</v>
      </c>
      <c r="G37" s="23">
        <v>1652339559.4000001</v>
      </c>
      <c r="I37" s="23">
        <v>4612903220.5599995</v>
      </c>
      <c r="J37" s="23">
        <v>-705347262.32000005</v>
      </c>
      <c r="K37" s="23">
        <v>3907555958.2400002</v>
      </c>
      <c r="M37" s="23">
        <v>-2255216398.8400002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E64" s="204"/>
      <c r="F64" s="211"/>
      <c r="G64" s="101"/>
      <c r="J64" s="207"/>
      <c r="K64" s="207"/>
      <c r="L64" s="207"/>
      <c r="M64" s="207"/>
      <c r="N64" s="208"/>
      <c r="O64" s="204"/>
    </row>
    <row r="65" spans="5:15" s="108" customFormat="1">
      <c r="E65" s="204"/>
      <c r="F65" s="211"/>
      <c r="G65" s="101"/>
      <c r="J65" s="207"/>
      <c r="K65" s="207"/>
      <c r="L65" s="207"/>
      <c r="M65" s="207"/>
      <c r="N65" s="208"/>
      <c r="O65" s="204"/>
    </row>
    <row r="66" spans="5:15" s="108" customFormat="1">
      <c r="E66" s="204"/>
      <c r="F66" s="211"/>
      <c r="G66" s="101"/>
      <c r="J66" s="207"/>
      <c r="K66" s="207"/>
      <c r="L66" s="207"/>
      <c r="M66" s="207"/>
      <c r="N66" s="208"/>
      <c r="O66" s="204"/>
    </row>
    <row r="67" spans="5:15" s="108" customFormat="1">
      <c r="E67" s="204"/>
      <c r="F67" s="211"/>
      <c r="G67" s="101"/>
      <c r="J67" s="207"/>
      <c r="K67" s="207"/>
      <c r="L67" s="207"/>
      <c r="M67" s="207"/>
      <c r="N67" s="208"/>
      <c r="O67" s="204"/>
    </row>
    <row r="68" spans="5:15" s="108" customFormat="1">
      <c r="E68" s="204"/>
      <c r="F68" s="211"/>
      <c r="G68" s="101"/>
      <c r="J68" s="207"/>
      <c r="K68" s="207"/>
      <c r="L68" s="207"/>
      <c r="M68" s="207"/>
      <c r="N68" s="208"/>
      <c r="O68" s="204"/>
    </row>
    <row r="69" spans="5:15" s="108" customFormat="1">
      <c r="E69" s="204"/>
      <c r="F69" s="211"/>
      <c r="G69" s="101"/>
      <c r="J69" s="207"/>
      <c r="K69" s="207"/>
      <c r="L69" s="207"/>
      <c r="M69" s="207"/>
      <c r="N69" s="208"/>
      <c r="O69" s="204"/>
    </row>
    <row r="70" spans="5:15" s="108" customFormat="1">
      <c r="E70" s="204"/>
      <c r="F70" s="211"/>
      <c r="G70" s="101"/>
      <c r="J70" s="207"/>
      <c r="K70" s="207"/>
      <c r="L70" s="207"/>
      <c r="M70" s="207"/>
      <c r="N70" s="208"/>
      <c r="O70" s="204"/>
    </row>
    <row r="71" spans="5:15" s="108" customFormat="1">
      <c r="E71" s="204"/>
      <c r="F71" s="211"/>
      <c r="G71" s="101"/>
      <c r="J71" s="207"/>
      <c r="K71" s="207"/>
      <c r="L71" s="207"/>
      <c r="M71" s="207"/>
      <c r="N71" s="208"/>
      <c r="O71" s="204"/>
    </row>
    <row r="72" spans="5:15" s="108" customFormat="1">
      <c r="E72" s="204"/>
      <c r="F72" s="211"/>
      <c r="G72" s="101"/>
      <c r="J72" s="207"/>
      <c r="K72" s="207"/>
      <c r="L72" s="207"/>
      <c r="M72" s="207"/>
      <c r="N72" s="208"/>
      <c r="O72" s="204"/>
    </row>
    <row r="73" spans="5:15" s="108" customFormat="1">
      <c r="E73" s="204"/>
      <c r="F73" s="211"/>
      <c r="G73" s="101"/>
      <c r="J73" s="207"/>
      <c r="K73" s="207"/>
      <c r="L73" s="207"/>
      <c r="M73" s="207"/>
      <c r="N73" s="208"/>
      <c r="O73" s="204"/>
    </row>
    <row r="74" spans="5:15" s="108" customFormat="1">
      <c r="E74" s="204"/>
      <c r="F74" s="211"/>
      <c r="G74" s="101"/>
      <c r="J74" s="207"/>
      <c r="K74" s="207"/>
      <c r="L74" s="207"/>
      <c r="M74" s="207"/>
      <c r="N74" s="208"/>
      <c r="O74" s="204"/>
    </row>
    <row r="75" spans="5:15" s="108" customFormat="1">
      <c r="E75" s="204"/>
      <c r="F75" s="211"/>
      <c r="G75" s="101"/>
      <c r="J75" s="207"/>
      <c r="K75" s="207"/>
      <c r="L75" s="207"/>
      <c r="M75" s="207"/>
      <c r="N75" s="208"/>
      <c r="O75" s="204"/>
    </row>
    <row r="76" spans="5:15" s="108" customFormat="1">
      <c r="E76" s="204"/>
      <c r="F76" s="211"/>
      <c r="G76" s="101"/>
      <c r="J76" s="207"/>
      <c r="K76" s="207"/>
      <c r="L76" s="207"/>
      <c r="M76" s="207"/>
      <c r="N76" s="208"/>
      <c r="O76" s="204"/>
    </row>
    <row r="77" spans="5:15" s="108" customFormat="1">
      <c r="E77" s="204"/>
      <c r="F77" s="211"/>
      <c r="G77" s="101"/>
      <c r="J77" s="207"/>
      <c r="K77" s="207"/>
      <c r="L77" s="207"/>
      <c r="M77" s="207"/>
      <c r="N77" s="208"/>
      <c r="O77" s="204"/>
    </row>
    <row r="78" spans="5:15" s="108" customFormat="1">
      <c r="E78" s="204"/>
      <c r="F78" s="211"/>
      <c r="G78" s="101"/>
      <c r="J78" s="207"/>
      <c r="K78" s="207"/>
      <c r="L78" s="207"/>
      <c r="M78" s="207"/>
      <c r="N78" s="208"/>
      <c r="O78" s="204"/>
    </row>
    <row r="79" spans="5:15" s="108" customFormat="1">
      <c r="E79" s="204"/>
      <c r="F79" s="211"/>
      <c r="G79" s="101"/>
      <c r="J79" s="207"/>
      <c r="K79" s="207"/>
      <c r="L79" s="207"/>
      <c r="M79" s="207"/>
      <c r="N79" s="208"/>
      <c r="O79" s="204"/>
    </row>
    <row r="80" spans="5:15" s="108" customFormat="1">
      <c r="E80" s="204"/>
      <c r="F80" s="211"/>
      <c r="G80" s="101"/>
      <c r="J80" s="207"/>
      <c r="K80" s="207"/>
      <c r="L80" s="207"/>
      <c r="M80" s="207"/>
      <c r="N80" s="208"/>
      <c r="O80" s="204"/>
    </row>
    <row r="81" spans="5:15" s="108" customFormat="1">
      <c r="E81" s="204"/>
      <c r="F81" s="211"/>
      <c r="G81" s="101"/>
      <c r="J81" s="207"/>
      <c r="K81" s="207"/>
      <c r="L81" s="207"/>
      <c r="M81" s="207"/>
      <c r="N81" s="208"/>
      <c r="O81" s="204"/>
    </row>
    <row r="82" spans="5:15" s="108" customFormat="1">
      <c r="E82" s="204"/>
      <c r="F82" s="211"/>
      <c r="G82" s="101"/>
      <c r="J82" s="207"/>
      <c r="K82" s="207"/>
      <c r="L82" s="207"/>
      <c r="M82" s="207"/>
      <c r="N82" s="208"/>
      <c r="O82" s="204"/>
    </row>
    <row r="83" spans="5:15" s="108" customFormat="1">
      <c r="E83" s="204"/>
      <c r="F83" s="211"/>
      <c r="G83" s="101"/>
      <c r="J83" s="207"/>
      <c r="K83" s="207"/>
      <c r="L83" s="207"/>
      <c r="M83" s="207"/>
      <c r="N83" s="208"/>
      <c r="O83" s="204"/>
    </row>
    <row r="84" spans="5:15" s="108" customFormat="1">
      <c r="E84" s="204"/>
      <c r="F84" s="211"/>
      <c r="G84" s="101"/>
      <c r="J84" s="207"/>
      <c r="K84" s="207"/>
      <c r="L84" s="207"/>
      <c r="M84" s="207"/>
      <c r="N84" s="208"/>
      <c r="O84" s="204"/>
    </row>
    <row r="85" spans="5:15" s="108" customFormat="1">
      <c r="E85" s="204"/>
      <c r="F85" s="211"/>
      <c r="G85" s="101"/>
      <c r="J85" s="207"/>
      <c r="K85" s="207"/>
      <c r="L85" s="207"/>
      <c r="M85" s="207"/>
      <c r="N85" s="208"/>
      <c r="O85" s="204"/>
    </row>
    <row r="86" spans="5:15" s="108" customFormat="1">
      <c r="E86" s="204"/>
      <c r="F86" s="211"/>
      <c r="G86" s="101"/>
      <c r="J86" s="207"/>
      <c r="K86" s="207"/>
      <c r="L86" s="207"/>
      <c r="M86" s="207"/>
      <c r="N86" s="208"/>
      <c r="O86" s="204"/>
    </row>
    <row r="87" spans="5:15" s="108" customFormat="1">
      <c r="E87" s="204"/>
      <c r="F87" s="211"/>
      <c r="G87" s="101"/>
      <c r="J87" s="207"/>
      <c r="K87" s="207"/>
      <c r="L87" s="207"/>
      <c r="M87" s="207"/>
      <c r="N87" s="208"/>
      <c r="O87" s="204"/>
    </row>
    <row r="88" spans="5:15" s="108" customFormat="1">
      <c r="E88" s="204"/>
      <c r="F88" s="211"/>
      <c r="G88" s="101"/>
      <c r="J88" s="207"/>
      <c r="K88" s="207"/>
      <c r="L88" s="207"/>
      <c r="M88" s="207"/>
      <c r="N88" s="208"/>
      <c r="O88" s="204"/>
    </row>
    <row r="89" spans="5:15" s="108" customFormat="1">
      <c r="E89" s="204"/>
      <c r="F89" s="211"/>
      <c r="G89" s="101"/>
      <c r="J89" s="207"/>
      <c r="K89" s="207"/>
      <c r="L89" s="207"/>
      <c r="M89" s="207"/>
      <c r="N89" s="208"/>
      <c r="O89" s="204"/>
    </row>
    <row r="90" spans="5:15" s="108" customFormat="1">
      <c r="E90" s="204"/>
      <c r="F90" s="211"/>
      <c r="G90" s="101"/>
      <c r="J90" s="207"/>
      <c r="K90" s="207"/>
      <c r="L90" s="207"/>
      <c r="M90" s="207"/>
      <c r="N90" s="208"/>
      <c r="O90" s="204"/>
    </row>
    <row r="91" spans="5:15" s="108" customFormat="1">
      <c r="E91" s="204"/>
      <c r="F91" s="211"/>
      <c r="G91" s="101"/>
      <c r="J91" s="207"/>
      <c r="K91" s="207"/>
      <c r="L91" s="207"/>
      <c r="M91" s="207"/>
      <c r="N91" s="208"/>
      <c r="O91" s="204"/>
    </row>
    <row r="92" spans="5:15" s="108" customFormat="1">
      <c r="E92" s="204"/>
      <c r="F92" s="211"/>
      <c r="G92" s="101"/>
      <c r="J92" s="207"/>
      <c r="K92" s="207"/>
      <c r="L92" s="207"/>
      <c r="M92" s="207"/>
      <c r="N92" s="208"/>
      <c r="O92" s="204"/>
    </row>
    <row r="93" spans="5:15" s="108" customFormat="1">
      <c r="E93" s="204"/>
      <c r="F93" s="211"/>
      <c r="G93" s="101"/>
      <c r="J93" s="207"/>
      <c r="K93" s="207"/>
      <c r="L93" s="207"/>
      <c r="M93" s="207"/>
      <c r="N93" s="208"/>
      <c r="O93" s="204"/>
    </row>
    <row r="94" spans="5:15" s="108" customFormat="1">
      <c r="E94" s="204"/>
      <c r="F94" s="211"/>
      <c r="G94" s="101"/>
      <c r="J94" s="207"/>
      <c r="K94" s="207"/>
      <c r="L94" s="207"/>
      <c r="M94" s="207"/>
      <c r="N94" s="208"/>
      <c r="O94" s="204"/>
    </row>
    <row r="95" spans="5:15" s="108" customFormat="1">
      <c r="E95" s="204"/>
      <c r="F95" s="211"/>
      <c r="G95" s="101"/>
      <c r="J95" s="207"/>
      <c r="K95" s="207"/>
      <c r="L95" s="207"/>
      <c r="M95" s="207"/>
      <c r="N95" s="208"/>
      <c r="O95" s="204"/>
    </row>
    <row r="96" spans="5:15" s="108" customFormat="1">
      <c r="E96" s="204"/>
      <c r="F96" s="211"/>
      <c r="G96" s="101"/>
      <c r="J96" s="207"/>
      <c r="K96" s="207"/>
      <c r="L96" s="207"/>
      <c r="M96" s="207"/>
      <c r="N96" s="208"/>
      <c r="O96" s="204"/>
    </row>
    <row r="97" spans="5:15" s="108" customFormat="1">
      <c r="E97" s="204"/>
      <c r="F97" s="211"/>
      <c r="G97" s="101"/>
      <c r="J97" s="207"/>
      <c r="K97" s="207"/>
      <c r="L97" s="207"/>
      <c r="M97" s="207"/>
      <c r="N97" s="208"/>
      <c r="O97" s="204"/>
    </row>
    <row r="98" spans="5:15" s="108" customFormat="1">
      <c r="E98" s="204"/>
      <c r="F98" s="211"/>
      <c r="G98" s="101"/>
      <c r="J98" s="207"/>
      <c r="K98" s="207"/>
      <c r="L98" s="207"/>
      <c r="M98" s="207"/>
      <c r="N98" s="208"/>
      <c r="O98" s="204"/>
    </row>
    <row r="99" spans="5:15" s="108" customFormat="1"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5:15" s="108" customFormat="1"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5:15" s="108" customFormat="1"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5:15" s="108" customFormat="1"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5:15" s="108" customFormat="1"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5:15" s="108" customFormat="1"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5:15" s="108" customFormat="1"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5:15" s="108" customFormat="1"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5:15" s="108" customFormat="1"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5:15" s="108" customFormat="1"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5:15" s="108" customFormat="1"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5:15" s="108" customFormat="1"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5:15" s="108" customFormat="1"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5:15" s="108" customFormat="1"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5:15" s="108" customFormat="1"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5:15" s="108" customFormat="1"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5:15" s="108" customFormat="1"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5:15" s="108" customFormat="1"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5:15" s="108" customFormat="1"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5:15" s="108" customFormat="1"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5:15" s="108" customFormat="1"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5:15" s="108" customFormat="1"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5:15" s="108" customFormat="1"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5:15" s="108" customFormat="1"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5:15" s="108" customFormat="1"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5:15" s="108" customFormat="1"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5:15" s="108" customFormat="1"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5:15" s="108" customFormat="1"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5:15" s="108" customFormat="1"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5:15" s="108" customFormat="1"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5:15" s="108" customFormat="1"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5:15" s="108" customFormat="1"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5:15" s="108" customFormat="1"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5:15" s="108" customFormat="1"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5:15" s="108" customFormat="1"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5:15" s="108" customFormat="1"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5:15" s="108" customFormat="1"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5:15" s="108" customFormat="1"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5:15" s="108" customFormat="1"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5:15" s="108" customFormat="1"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5:15" s="108" customFormat="1"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5:15" s="108" customFormat="1"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5:15" s="108" customFormat="1"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5:15" s="108" customFormat="1"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5:15" s="108" customFormat="1"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5:15" s="108" customFormat="1"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5:15" s="108" customFormat="1"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5:15" s="108" customFormat="1"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5:15" s="108" customFormat="1"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5:15" s="108" customFormat="1"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5:15" s="108" customFormat="1"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5:15" s="108" customFormat="1"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5:15" s="108" customFormat="1"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5:15" s="108" customFormat="1"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5:15" s="108" customFormat="1"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5:15" s="108" customFormat="1"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5:15" s="108" customFormat="1"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5:15" s="108" customFormat="1"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5:15" s="108" customFormat="1"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5:15" s="108" customFormat="1"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5:15" s="108" customFormat="1"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5:15" s="108" customFormat="1"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5:15" s="108" customFormat="1"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5:15" s="108" customFormat="1"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5:15" s="108" customFormat="1"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5:15" s="108" customFormat="1"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5:15" s="108" customFormat="1"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5:15" s="108" customFormat="1"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5:15" s="108" customFormat="1"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5:15" s="108" customFormat="1"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5:15" s="108" customFormat="1"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5:15" s="108" customFormat="1"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5:15" s="108" customFormat="1"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5:15" s="108" customFormat="1"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5:15" s="108" customFormat="1"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5:15" s="108" customFormat="1"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5:15" s="108" customFormat="1"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5:15" s="108" customFormat="1"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5:15" s="108" customFormat="1"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5:15" s="108" customFormat="1"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5:15" s="108" customFormat="1"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5:15" s="108" customFormat="1"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5:15" s="108" customFormat="1"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5:15" s="108" customFormat="1"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5:15" s="108" customFormat="1"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5:15" s="108" customFormat="1"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5:15" s="108" customFormat="1"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5:15" s="108" customFormat="1"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5:15" s="108" customFormat="1"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5:15" s="108" customFormat="1"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5:15" s="108" customFormat="1"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5:15" s="108" customFormat="1"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5:15" s="108" customFormat="1"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5:15" s="108" customFormat="1"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5:15" s="108" customFormat="1"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5:15" s="108" customFormat="1"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5:15" s="108" customFormat="1"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5:15" s="108" customFormat="1"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5:15" s="108" customFormat="1"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5:15" s="108" customFormat="1"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5:15" s="108" customFormat="1"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5:15" s="108" customFormat="1"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5:15" s="108" customFormat="1"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5:15" s="108" customFormat="1"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5:15" s="108" customFormat="1"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5:15" s="108" customFormat="1"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5:15" s="108" customFormat="1"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5:15" s="108" customFormat="1"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5:15" s="108" customFormat="1"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5:15" s="108" customFormat="1"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5:15" s="108" customFormat="1"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5:15" s="108" customFormat="1"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5:15" s="108" customFormat="1"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5:15" s="108" customFormat="1"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5:15" s="108" customFormat="1"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5:15" s="108" customFormat="1"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5:15" s="108" customFormat="1"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5:15" s="108" customFormat="1"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5:15" s="108" customFormat="1"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5:15" s="108" customFormat="1"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5:15" s="108" customFormat="1"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5:15" s="108" customFormat="1"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5:15" s="108" customFormat="1"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5:15" s="108" customFormat="1"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5:15" s="108" customFormat="1"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5:15" s="108" customFormat="1"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5:15" s="108" customFormat="1"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5:15" s="108" customFormat="1"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5:15" s="108" customFormat="1"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5:15" s="108" customFormat="1"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5:15" s="108" customFormat="1"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5:15" s="108" customFormat="1"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5:15" s="108" customFormat="1"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5:15" s="108" customFormat="1"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5:15" s="108" customFormat="1"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5:15" s="108" customFormat="1"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5:15" s="108" customFormat="1"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5:15" s="108" customFormat="1"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5:15" s="108" customFormat="1"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5:15" s="108" customFormat="1"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5:15" s="108" customFormat="1"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5:15" s="108" customFormat="1"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5:15" s="108" customFormat="1"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5:15" s="108" customFormat="1"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5:15" s="108" customFormat="1"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5:15" s="108" customFormat="1"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5:15" s="108" customFormat="1"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5:15" s="108" customFormat="1"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5:15" s="108" customFormat="1"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5:15" s="108" customFormat="1"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5:15" s="108" customFormat="1"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5:15" s="108" customFormat="1"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5:15" s="108" customFormat="1"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5:15" s="108" customFormat="1"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5:15" s="108" customFormat="1"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5:15" s="108" customFormat="1"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5:15" s="108" customFormat="1"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5:15" s="108" customFormat="1"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5:15" s="108" customFormat="1"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5:15" s="108" customFormat="1"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5:15" s="108" customFormat="1"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5:15" s="108" customFormat="1"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5:15" s="108" customFormat="1"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5:15" s="108" customFormat="1"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5:15" s="108" customFormat="1"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5:15" s="108" customFormat="1"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5:15" s="108" customFormat="1"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5:15" s="108" customFormat="1"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5:15" s="108" customFormat="1"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5:15" s="108" customFormat="1"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5:15" s="108" customFormat="1"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5:15" s="108" customFormat="1"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5:15" s="108" customFormat="1"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5:15" s="108" customFormat="1"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5:15" s="108" customFormat="1"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5:15" s="108" customFormat="1"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5:15" s="108" customFormat="1"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5:15" s="108" customFormat="1"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5:15" s="108" customFormat="1"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5:15" s="108" customFormat="1"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5:15" s="108" customFormat="1"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5:15" s="108" customFormat="1"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5:15" s="108" customFormat="1"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5:15" s="108" customFormat="1"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5:15" s="108" customFormat="1"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5:15" s="108" customFormat="1"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5:15" s="108" customFormat="1"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5:15" s="108" customFormat="1"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5:15" s="108" customFormat="1"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5:15" s="108" customFormat="1"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5:15" s="108" customFormat="1"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5:15" s="108" customFormat="1"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5:15" s="108" customFormat="1"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5:15" s="108" customFormat="1"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5:15" s="108" customFormat="1"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5:15" s="108" customFormat="1"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5:15" s="108" customFormat="1"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5:15" s="108" customFormat="1"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5:15" s="108" customFormat="1"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5:15" s="108" customFormat="1"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5:15" s="108" customFormat="1"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5:15" s="108" customFormat="1"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5:15" s="108" customFormat="1"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5:15" s="108" customFormat="1"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5:15" s="108" customFormat="1"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5:15" s="108" customFormat="1"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5:15" s="108" customFormat="1"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5:15" s="108" customFormat="1"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5:15" s="108" customFormat="1"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5:15" s="108" customFormat="1"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5:15" s="108" customFormat="1"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5:15" s="108" customFormat="1"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5:15" s="108" customFormat="1"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5:15" s="108" customFormat="1"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5:15" s="108" customFormat="1"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5:15" s="108" customFormat="1"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5:15" s="108" customFormat="1"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5:15" s="108" customFormat="1"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5:15" s="108" customFormat="1"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5:15" s="108" customFormat="1"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5:15" s="108" customFormat="1"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5:15" s="108" customFormat="1"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5:15" s="108" customFormat="1"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5:15" s="108" customFormat="1"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5:15" s="108" customFormat="1"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5:15" s="108" customFormat="1"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5:15" s="108" customFormat="1"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5:15" s="108" customFormat="1"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5:15" s="108" customFormat="1"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5:15" s="108" customFormat="1"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5:15" s="108" customFormat="1"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5:15" s="108" customFormat="1"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5:15" s="108" customFormat="1"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5:15" s="108" customFormat="1"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5:15" s="108" customFormat="1"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5:15" s="108" customFormat="1"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5:15" s="108" customFormat="1"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5:15" s="108" customFormat="1"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5:15" s="108" customFormat="1"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5:15" s="108" customFormat="1"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5:15" s="108" customFormat="1"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5:15" s="108" customFormat="1"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5:15" s="108" customFormat="1"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5:15" s="108" customFormat="1"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5:15" s="108" customFormat="1"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5:15" s="108" customFormat="1"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5:15" s="108" customFormat="1"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5:15" s="108" customFormat="1"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5:15" s="108" customFormat="1"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5:15" s="108" customFormat="1"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5:15" s="108" customFormat="1"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5:15" s="108" customFormat="1"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5:15" s="108" customFormat="1"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5:15" s="108" customFormat="1"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5:15" s="108" customFormat="1"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5:15" s="108" customFormat="1"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5:15" s="108" customFormat="1"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5:15" s="108" customFormat="1"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5:15" s="108" customFormat="1"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5:15" s="108" customFormat="1"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5:15" s="108" customFormat="1"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5:15" s="108" customFormat="1"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5:15" s="108" customFormat="1"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5:15" s="108" customFormat="1"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5:15" s="108" customFormat="1"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5:15" s="108" customFormat="1"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5:15" s="108" customFormat="1"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5:15" s="108" customFormat="1"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5:15" s="108" customFormat="1"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5:15" s="108" customFormat="1"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5:15" s="108" customFormat="1"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5:15" s="108" customFormat="1"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5:15" s="108" customFormat="1"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5:15" s="108" customFormat="1"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5:15" s="108" customFormat="1"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5:15" s="108" customFormat="1"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5:15" s="108" customFormat="1"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5:15" s="108" customFormat="1"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5:15" s="108" customFormat="1"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5:15" s="108" customFormat="1"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5:15" s="108" customFormat="1"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5:15" s="108" customFormat="1"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5:15" s="108" customFormat="1"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5:15" s="108" customFormat="1"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5:15" s="108" customFormat="1"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5:15" s="108" customFormat="1"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5:15" s="108" customFormat="1"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5:15" s="108" customFormat="1"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5:15" s="108" customFormat="1"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5:15" s="108" customFormat="1"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5:15" s="108" customFormat="1"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5:15" s="108" customFormat="1"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5:15" s="108" customFormat="1"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5:15" s="108" customFormat="1"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5:15" s="108" customFormat="1"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5:15" s="108" customFormat="1"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5:15" s="108" customFormat="1"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5:15" s="108" customFormat="1"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5:15" s="108" customFormat="1"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5:15" s="108" customFormat="1"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5:15" s="108" customFormat="1"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5:15" s="108" customFormat="1"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5:15" s="108" customFormat="1"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5:15" s="108" customFormat="1"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5:15" s="108" customFormat="1"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5:15" s="108" customFormat="1"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5:15" s="108" customFormat="1"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5:15" s="108" customFormat="1"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5:15" s="108" customFormat="1"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5:15" s="108" customFormat="1"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5:15" s="108" customFormat="1"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5:15" s="108" customFormat="1"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5:15" s="108" customFormat="1"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5:15" s="108" customFormat="1"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5:15" s="108" customFormat="1"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5:15" s="108" customFormat="1"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5:15" s="108" customFormat="1"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5:15" s="108" customFormat="1"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5:15" s="108" customFormat="1"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5:15" s="108" customFormat="1"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5:15" s="108" customFormat="1"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5:15" s="108" customFormat="1"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5:15" s="108" customFormat="1"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5:15" s="108" customFormat="1"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5:15" s="108" customFormat="1"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5:15" s="108" customFormat="1"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5:15" s="108" customFormat="1"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5:15" s="108" customFormat="1"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5:15" s="108" customFormat="1"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5:15" s="108" customFormat="1"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5:15" s="108" customFormat="1"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5:15" s="108" customFormat="1"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5:15" s="108" customFormat="1"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5:15" s="108" customFormat="1"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5:15" s="108" customFormat="1"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5:15" s="108" customFormat="1"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5:15" s="108" customFormat="1"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5:15" s="108" customFormat="1"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5:15" s="108" customFormat="1"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5:15" s="108" customFormat="1"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5:15" s="108" customFormat="1"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5:15" s="108" customFormat="1"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5:15" s="108" customFormat="1"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5:15" s="108" customFormat="1"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5:15" s="108" customFormat="1"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5:15" s="108" customFormat="1"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5:15" s="108" customFormat="1"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5:15" s="108" customFormat="1"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5:15" s="108" customFormat="1"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5:15" s="108" customFormat="1"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5:15" s="108" customFormat="1"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5:15" s="108" customFormat="1"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5:15" s="108" customFormat="1"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5:15" s="108" customFormat="1"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5:15" s="108" customFormat="1"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5:15" s="108" customFormat="1"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5:15" s="108" customFormat="1"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5:15" s="108" customFormat="1"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5:15" s="108" customFormat="1"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5:15" s="108" customFormat="1"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5:15" s="108" customFormat="1"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5:15" s="108" customFormat="1"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5:15" s="108" customFormat="1"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5:15" s="108" customFormat="1"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5:15" s="108" customFormat="1"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5:15" s="108" customFormat="1"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5:15" s="108" customFormat="1"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5:15" s="108" customFormat="1"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5:15" s="108" customFormat="1"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5:15" s="108" customFormat="1"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5:15" s="108" customFormat="1"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5:15" s="108" customFormat="1"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5:15" s="108" customFormat="1"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5:15" s="108" customFormat="1"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5:15" s="108" customFormat="1"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5:15" s="108" customFormat="1"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5:15" s="108" customFormat="1"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5:15" s="108" customFormat="1"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5:15" s="108" customFormat="1"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5:15" s="108" customFormat="1"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5:15" s="108" customFormat="1"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5:15" s="108" customFormat="1"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5:15" s="108" customFormat="1"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5:15" s="108" customFormat="1"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5:15" s="108" customFormat="1"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5:15" s="108" customFormat="1"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5:15" s="108" customFormat="1"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5:15" s="108" customFormat="1"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5:15" s="108" customFormat="1"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5:15" s="108" customFormat="1"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5:15" s="108" customFormat="1"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5:15" s="108" customFormat="1"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5:15" s="108" customFormat="1"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5:15" s="108" customFormat="1"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5:15" s="108" customFormat="1"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5:15" s="108" customFormat="1"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5:15" s="108" customFormat="1"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5:15" s="108" customFormat="1"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5:15" s="108" customFormat="1"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5:15" s="108" customFormat="1"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5:15" s="108" customFormat="1"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5:15" s="108" customFormat="1"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5:15" s="108" customFormat="1"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5:15" s="108" customFormat="1"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5:15" s="108" customFormat="1"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5:15" s="108" customFormat="1"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5:15" s="108" customFormat="1"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5:15" s="108" customFormat="1"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5:15" s="108" customFormat="1"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5:15" s="108" customFormat="1"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5:15" s="108" customFormat="1"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5:15" s="108" customFormat="1"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5:15" s="108" customFormat="1"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5:15" s="108" customFormat="1"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5:15" s="108" customFormat="1"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5:15" s="108" customFormat="1"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5:15" s="108" customFormat="1"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5:15" s="108" customFormat="1"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5:15" s="108" customFormat="1"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5:15" s="108" customFormat="1"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5:15" s="108" customFormat="1"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5:15" s="108" customFormat="1"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5:15" s="108" customFormat="1"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5:15" s="108" customFormat="1"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5:15" s="108" customFormat="1"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5:15" s="108" customFormat="1"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5:15" s="108" customFormat="1"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5:15" s="108" customFormat="1"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5:15" s="108" customFormat="1"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5:15" s="108" customFormat="1"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5:15" s="108" customFormat="1"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5:15" s="108" customFormat="1"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5:15" s="108" customFormat="1"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5:15" s="108" customFormat="1"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5:15" s="108" customFormat="1"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5:15" s="108" customFormat="1"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5:15" s="108" customFormat="1"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5:15" s="108" customFormat="1"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5:15" s="108" customFormat="1"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5:15" s="108" customFormat="1"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5:15" s="108" customFormat="1"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5:15" s="108" customFormat="1"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5:15" s="108" customFormat="1"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5:15" s="108" customFormat="1"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5:15" s="108" customFormat="1"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5:15" s="108" customFormat="1"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5:15" s="108" customFormat="1"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5:15" s="108" customFormat="1"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5:15" s="108" customFormat="1"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5:15" s="108" customFormat="1"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5:15" s="108" customFormat="1"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5:15" s="108" customFormat="1"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5:15" s="108" customFormat="1"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5:15" s="108" customFormat="1"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5:15" s="108" customFormat="1"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5:15" s="108" customFormat="1"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5:15" s="108" customFormat="1"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5:15" s="108" customFormat="1"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5:15" s="108" customFormat="1"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5:15" s="108" customFormat="1"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5:15" s="108" customFormat="1"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5:15" s="108" customFormat="1"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5:15" s="108" customFormat="1"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5:15" s="108" customFormat="1"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5:15" s="108" customFormat="1"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5:15" s="108" customFormat="1"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5:15" s="108" customFormat="1"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5:15" s="108" customFormat="1"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5:15" s="108" customFormat="1"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5:15" s="108" customFormat="1"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5:15" s="108" customFormat="1"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5:15" s="108" customFormat="1"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5:15" s="108" customFormat="1"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5:15" s="108" customFormat="1"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5:15" s="108" customFormat="1"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5:15" s="108" customFormat="1"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5:15" s="108" customFormat="1"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5:15" s="108" customFormat="1"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5:15" s="108" customFormat="1"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5:15" s="108" customFormat="1"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5:15" s="108" customFormat="1"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5:15" s="108" customFormat="1"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5:15" s="108" customFormat="1"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5:15" s="108" customFormat="1"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5:15" s="108" customFormat="1"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5:15" s="108" customFormat="1"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5:15" s="108" customFormat="1"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5:15" s="108" customFormat="1"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5:15" s="108" customFormat="1"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5:15" s="108" customFormat="1"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5:15" s="108" customFormat="1"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5:15" s="108" customFormat="1"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5:15" s="108" customFormat="1"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5:15" s="108" customFormat="1"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5:15" s="108" customFormat="1"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5:15" s="108" customFormat="1"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5:15" s="108" customFormat="1"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5:15" s="108" customFormat="1"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5:15" s="108" customFormat="1"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5:15" s="108" customFormat="1"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5:15" s="108" customFormat="1"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5:15" s="108" customFormat="1"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5:15" s="108" customFormat="1"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5:15" s="108" customFormat="1"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5:15" s="108" customFormat="1"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5:15" s="108" customFormat="1"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5:15" s="108" customFormat="1"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5:15" s="108" customFormat="1"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5:15" s="108" customFormat="1"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5:15" s="108" customFormat="1"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5:15" s="108" customFormat="1"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5:15" s="108" customFormat="1"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5:15" s="108" customFormat="1"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5:15" s="108" customFormat="1"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5:15" s="108" customFormat="1"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5:15" s="108" customFormat="1"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5:15" s="108" customFormat="1"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5:15" s="108" customFormat="1"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5:15" s="108" customFormat="1"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5:15" s="108" customFormat="1"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5:15" s="108" customFormat="1"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5:15" s="108" customFormat="1"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5:15" s="108" customFormat="1"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5:15" s="108" customFormat="1"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5:15" s="108" customFormat="1"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5:15" s="108" customFormat="1"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5:15" s="108" customFormat="1"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5:15" s="108" customFormat="1"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5:15" s="108" customFormat="1"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5:15" s="108" customFormat="1"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5:15" s="108" customFormat="1"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5:15" s="108" customFormat="1"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5:15" s="108" customFormat="1"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5:15" s="108" customFormat="1"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5:15" s="108" customFormat="1"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5:15" s="108" customFormat="1"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5:15" s="108" customFormat="1"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5:15" s="108" customFormat="1"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5:15" s="108" customFormat="1"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5:15" s="108" customFormat="1"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5:15" s="108" customFormat="1"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5:15" s="108" customFormat="1"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5:15" s="108" customFormat="1"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5:15" s="108" customFormat="1"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5:15" s="108" customFormat="1"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5:15" s="108" customFormat="1"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5:15" s="108" customFormat="1"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5:15" s="108" customFormat="1"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5:15" s="108" customFormat="1"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5:15" s="108" customFormat="1"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5:15" s="108" customFormat="1"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5:15" s="108" customFormat="1"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5:15" s="108" customFormat="1"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5:15" s="108" customFormat="1"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5:15" s="108" customFormat="1"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5:15" s="108" customFormat="1"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5:15" s="108" customFormat="1"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5:15" s="108" customFormat="1"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5:15" s="108" customFormat="1"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5:15" s="108" customFormat="1"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5:15" s="108" customFormat="1"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5:15" s="108" customFormat="1"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5:15" s="108" customFormat="1"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5:15" s="108" customFormat="1"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5:15" s="108" customFormat="1"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5:15" s="108" customFormat="1"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5:15" s="108" customFormat="1"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5:15" s="108" customFormat="1"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5:15" s="108" customFormat="1"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5:15" s="108" customFormat="1"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5:15" s="108" customFormat="1"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5:15" s="108" customFormat="1"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5:15" s="108" customFormat="1"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5:15" s="108" customFormat="1"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5:15" s="108" customFormat="1"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5:15" s="108" customFormat="1"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5:15" s="108" customFormat="1"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5:15" s="108" customFormat="1"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5:15" s="108" customFormat="1"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5:15" s="108" customFormat="1"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5:15" s="108" customFormat="1"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5:15" s="108" customFormat="1"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5:15" s="108" customFormat="1"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5:15" s="108" customFormat="1"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5:15" s="108" customFormat="1"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5:15" s="108" customFormat="1"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5:15" s="108" customFormat="1"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5:15" s="108" customFormat="1"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5:15" s="108" customFormat="1"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5:15" s="108" customFormat="1"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5:15" s="108" customFormat="1"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5:15" s="108" customFormat="1"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5:15" s="108" customFormat="1"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5:15" s="108" customFormat="1"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5:15" s="108" customFormat="1"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5:15" s="108" customFormat="1"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5:15" s="108" customFormat="1"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5:15" s="108" customFormat="1"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5:15" s="108" customFormat="1"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5:15" s="108" customFormat="1"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5:15" s="108" customFormat="1"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5:15" s="108" customFormat="1"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5:15" s="108" customFormat="1"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5:15" s="108" customFormat="1"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5:15" s="108" customFormat="1"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5:15" s="108" customFormat="1"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38" priority="25" operator="containsText" text="ERROR">
      <formula>NOT(ISERROR(SEARCH("ERROR",F38)))</formula>
    </cfRule>
  </conditionalFormatting>
  <conditionalFormatting sqref="J38">
    <cfRule type="containsText" dxfId="437" priority="24" operator="containsText" text="ERROR">
      <formula>NOT(ISERROR(SEARCH("ERROR",J38)))</formula>
    </cfRule>
  </conditionalFormatting>
  <conditionalFormatting sqref="O12:O18 O23 O29 O31:O35">
    <cfRule type="containsText" dxfId="436" priority="21" operator="containsText" text="ERROR">
      <formula>NOT(ISERROR(SEARCH("ERROR",O12)))</formula>
    </cfRule>
  </conditionalFormatting>
  <conditionalFormatting sqref="O36">
    <cfRule type="containsText" dxfId="435" priority="7" operator="containsText" text="ERROR">
      <formula>NOT(ISERROR(SEARCH("ERROR",O36)))</formula>
    </cfRule>
  </conditionalFormatting>
  <conditionalFormatting sqref="O9">
    <cfRule type="containsText" dxfId="434" priority="4" operator="containsText" text="ERROR">
      <formula>NOT(ISERROR(SEARCH("ERROR",O9)))</formula>
    </cfRule>
  </conditionalFormatting>
  <conditionalFormatting sqref="O19:O22">
    <cfRule type="containsText" dxfId="433" priority="3" operator="containsText" text="ERROR">
      <formula>NOT(ISERROR(SEARCH("ERROR",O19)))</formula>
    </cfRule>
  </conditionalFormatting>
  <conditionalFormatting sqref="O24:O28">
    <cfRule type="containsText" dxfId="432" priority="2" operator="containsText" text="ERROR">
      <formula>NOT(ISERROR(SEARCH("ERROR",O24)))</formula>
    </cfRule>
  </conditionalFormatting>
  <conditionalFormatting sqref="O30">
    <cfRule type="containsText" dxfId="43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C1" zoomScaleNormal="100" workbookViewId="0">
      <selection activeCell="M32" sqref="M32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180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140</v>
      </c>
      <c r="F3" s="90"/>
      <c r="J3" s="13"/>
    </row>
    <row r="4" spans="2:15" ht="10.5">
      <c r="C4" s="4"/>
      <c r="F4" s="90"/>
      <c r="I4" s="90">
        <v>1352.66</v>
      </c>
      <c r="J4" s="49">
        <v>142728</v>
      </c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1488415132.0082002</v>
      </c>
      <c r="F10" s="63">
        <v>732109646</v>
      </c>
      <c r="G10" s="63">
        <v>2220524778.0081997</v>
      </c>
      <c r="I10" s="63">
        <v>2870795383.2481999</v>
      </c>
      <c r="J10" s="63">
        <v>-643942312.24000001</v>
      </c>
      <c r="K10" s="63">
        <v>2226853071.0081997</v>
      </c>
      <c r="M10" s="63">
        <v>-6328293</v>
      </c>
      <c r="N10" s="160"/>
    </row>
    <row r="11" spans="2:15" ht="44.25" customHeight="1">
      <c r="B11" s="163" t="s">
        <v>80</v>
      </c>
      <c r="C11" s="163"/>
      <c r="E11" s="39">
        <v>1486519044.0082002</v>
      </c>
      <c r="F11" s="39">
        <v>704991703.36000001</v>
      </c>
      <c r="G11" s="39">
        <v>2191510747.3681998</v>
      </c>
      <c r="I11" s="39">
        <v>2196499261.3681998</v>
      </c>
      <c r="J11" s="39">
        <v>0</v>
      </c>
      <c r="K11" s="39">
        <v>2196499261.3681998</v>
      </c>
      <c r="M11" s="39">
        <v>-4988514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83648800</v>
      </c>
      <c r="F13" s="49">
        <v>0</v>
      </c>
      <c r="G13" s="49">
        <v>83648800</v>
      </c>
      <c r="I13" s="49">
        <v>84050500</v>
      </c>
      <c r="J13" s="49">
        <v>0</v>
      </c>
      <c r="K13" s="49">
        <v>84050500</v>
      </c>
      <c r="M13" s="49">
        <v>-401700</v>
      </c>
      <c r="N13" s="44" t="s">
        <v>67</v>
      </c>
      <c r="O13" s="40" t="s">
        <v>199</v>
      </c>
    </row>
    <row r="14" spans="2:15" ht="10.5">
      <c r="B14" s="8">
        <v>3</v>
      </c>
      <c r="C14" s="9" t="s">
        <v>83</v>
      </c>
      <c r="E14" s="141">
        <v>624246777.04000008</v>
      </c>
      <c r="F14" s="141">
        <v>0</v>
      </c>
      <c r="G14" s="141">
        <v>624246777.04000008</v>
      </c>
      <c r="I14" s="141">
        <v>624246777.04000008</v>
      </c>
      <c r="J14" s="141">
        <v>0</v>
      </c>
      <c r="K14" s="141">
        <v>624246777.04000008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193062456.48000002</v>
      </c>
      <c r="F15" s="49">
        <v>0</v>
      </c>
      <c r="G15" s="49">
        <v>193062456.48000002</v>
      </c>
      <c r="I15" s="49">
        <v>193062456.48000002</v>
      </c>
      <c r="J15" s="49">
        <v>0</v>
      </c>
      <c r="K15" s="49">
        <v>193062456.48000002</v>
      </c>
      <c r="M15" s="49">
        <v>0</v>
      </c>
      <c r="N15" s="44" t="s">
        <v>30</v>
      </c>
      <c r="O15" s="40" t="s">
        <v>199</v>
      </c>
    </row>
    <row r="16" spans="2:15" ht="10.5">
      <c r="B16" s="8">
        <v>5</v>
      </c>
      <c r="C16" s="9" t="s">
        <v>85</v>
      </c>
      <c r="E16" s="141">
        <v>82740859.540000007</v>
      </c>
      <c r="F16" s="141">
        <v>0</v>
      </c>
      <c r="G16" s="141">
        <v>82740859.540000007</v>
      </c>
      <c r="I16" s="141">
        <v>82740859.540000007</v>
      </c>
      <c r="J16" s="141">
        <v>0</v>
      </c>
      <c r="K16" s="141">
        <v>82740859.540000007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27117942.640000001</v>
      </c>
      <c r="F17" s="49">
        <v>704482057.36000001</v>
      </c>
      <c r="G17" s="49">
        <v>731600000</v>
      </c>
      <c r="I17" s="49">
        <v>731600000</v>
      </c>
      <c r="J17" s="49">
        <v>0</v>
      </c>
      <c r="K17" s="49">
        <v>731600000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24822352.548200004</v>
      </c>
      <c r="F18" s="141">
        <v>0</v>
      </c>
      <c r="G18" s="141">
        <v>24822352.548200004</v>
      </c>
      <c r="I18" s="141">
        <v>24822352.548200004</v>
      </c>
      <c r="J18" s="141">
        <v>0</v>
      </c>
      <c r="K18" s="141">
        <v>24822352.548200004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450879855.76000005</v>
      </c>
      <c r="F19" s="49">
        <v>509646</v>
      </c>
      <c r="G19" s="49">
        <v>451389501.76000005</v>
      </c>
      <c r="I19" s="49">
        <v>455976315.76000005</v>
      </c>
      <c r="J19" s="49">
        <v>0</v>
      </c>
      <c r="K19" s="49">
        <v>455976315.76000005</v>
      </c>
      <c r="M19" s="49">
        <v>-4586814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1896088</v>
      </c>
      <c r="F23" s="39">
        <v>0</v>
      </c>
      <c r="G23" s="39">
        <v>1896088</v>
      </c>
      <c r="I23" s="39">
        <v>646838400.24000001</v>
      </c>
      <c r="J23" s="39">
        <v>-643942312.24000001</v>
      </c>
      <c r="K23" s="39">
        <v>2896088</v>
      </c>
      <c r="M23" s="39">
        <v>-1000000</v>
      </c>
      <c r="N23" s="38"/>
      <c r="O23" s="40"/>
    </row>
    <row r="24" spans="2:15" ht="10.5">
      <c r="B24" s="1">
        <v>12</v>
      </c>
      <c r="C24" s="7" t="s">
        <v>92</v>
      </c>
      <c r="E24" s="49">
        <v>1896088</v>
      </c>
      <c r="F24" s="49">
        <v>0</v>
      </c>
      <c r="G24" s="49">
        <v>1896088</v>
      </c>
      <c r="I24" s="49">
        <v>2896088</v>
      </c>
      <c r="J24" s="49">
        <v>0</v>
      </c>
      <c r="K24" s="49">
        <v>2896088</v>
      </c>
      <c r="M24" s="49">
        <v>-1000000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450879855.76000005</v>
      </c>
      <c r="J25" s="141">
        <v>-450879855.76000005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193062456.48000002</v>
      </c>
      <c r="J27" s="141">
        <v>-193062456.48000002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27117942.640000001</v>
      </c>
      <c r="G29" s="39">
        <v>27117942.640000001</v>
      </c>
      <c r="I29" s="39">
        <v>27457721.640000001</v>
      </c>
      <c r="J29" s="39">
        <v>0</v>
      </c>
      <c r="K29" s="39">
        <v>27457721.640000001</v>
      </c>
      <c r="M29" s="39">
        <v>-339779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27117942.640000001</v>
      </c>
      <c r="G30" s="141">
        <v>27117942.640000001</v>
      </c>
      <c r="I30" s="156">
        <v>27457721.640000001</v>
      </c>
      <c r="J30" s="141">
        <v>0</v>
      </c>
      <c r="K30" s="141">
        <v>27457721.640000001</v>
      </c>
      <c r="M30" s="141">
        <v>-339779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1488415132.0082002</v>
      </c>
      <c r="F37" s="23">
        <v>732109646</v>
      </c>
      <c r="G37" s="23">
        <v>2220524778.0081997</v>
      </c>
      <c r="I37" s="23">
        <v>2870795383.2481999</v>
      </c>
      <c r="J37" s="23">
        <v>-643942312.24000001</v>
      </c>
      <c r="K37" s="23">
        <v>2226853071.0081997</v>
      </c>
      <c r="M37" s="23">
        <v>-6328293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101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32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32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32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32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32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32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32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32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32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32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232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232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E64" s="204"/>
      <c r="F64" s="211"/>
      <c r="G64" s="101"/>
      <c r="J64" s="207"/>
      <c r="K64" s="207"/>
      <c r="L64" s="207"/>
      <c r="M64" s="207"/>
      <c r="N64" s="208"/>
      <c r="O64" s="204"/>
    </row>
    <row r="65" spans="5:15" s="108" customFormat="1">
      <c r="E65" s="204"/>
      <c r="F65" s="211"/>
      <c r="G65" s="101"/>
      <c r="J65" s="207"/>
      <c r="K65" s="207"/>
      <c r="L65" s="207"/>
      <c r="M65" s="207"/>
      <c r="N65" s="208"/>
      <c r="O65" s="204"/>
    </row>
    <row r="66" spans="5:15" s="108" customFormat="1">
      <c r="E66" s="204"/>
      <c r="F66" s="211"/>
      <c r="G66" s="101"/>
      <c r="J66" s="207"/>
      <c r="K66" s="207"/>
      <c r="L66" s="207"/>
      <c r="M66" s="207"/>
      <c r="N66" s="208"/>
      <c r="O66" s="204"/>
    </row>
    <row r="67" spans="5:15" s="108" customFormat="1">
      <c r="E67" s="204"/>
      <c r="F67" s="211"/>
      <c r="G67" s="101"/>
      <c r="J67" s="207"/>
      <c r="K67" s="207"/>
      <c r="L67" s="207"/>
      <c r="M67" s="207"/>
      <c r="N67" s="208"/>
      <c r="O67" s="204"/>
    </row>
    <row r="68" spans="5:15" s="108" customFormat="1">
      <c r="E68" s="204"/>
      <c r="F68" s="211"/>
      <c r="G68" s="101"/>
      <c r="J68" s="207"/>
      <c r="K68" s="207"/>
      <c r="L68" s="207"/>
      <c r="M68" s="207"/>
      <c r="N68" s="208"/>
      <c r="O68" s="204"/>
    </row>
    <row r="69" spans="5:15" s="108" customFormat="1">
      <c r="E69" s="204"/>
      <c r="F69" s="211"/>
      <c r="G69" s="101"/>
      <c r="J69" s="207"/>
      <c r="K69" s="207"/>
      <c r="L69" s="207"/>
      <c r="M69" s="207"/>
      <c r="N69" s="208"/>
      <c r="O69" s="204"/>
    </row>
    <row r="70" spans="5:15" s="108" customFormat="1">
      <c r="E70" s="204"/>
      <c r="F70" s="211"/>
      <c r="G70" s="101"/>
      <c r="J70" s="207"/>
      <c r="K70" s="207"/>
      <c r="L70" s="207"/>
      <c r="M70" s="207"/>
      <c r="N70" s="208"/>
      <c r="O70" s="204"/>
    </row>
    <row r="71" spans="5:15" s="108" customFormat="1">
      <c r="E71" s="204"/>
      <c r="F71" s="211"/>
      <c r="G71" s="101"/>
      <c r="J71" s="207"/>
      <c r="K71" s="207"/>
      <c r="L71" s="207"/>
      <c r="M71" s="207"/>
      <c r="N71" s="208"/>
      <c r="O71" s="204"/>
    </row>
    <row r="72" spans="5:15" s="108" customFormat="1">
      <c r="E72" s="204"/>
      <c r="F72" s="211"/>
      <c r="G72" s="101"/>
      <c r="J72" s="207"/>
      <c r="K72" s="207"/>
      <c r="L72" s="207"/>
      <c r="M72" s="207"/>
      <c r="N72" s="208"/>
      <c r="O72" s="204"/>
    </row>
    <row r="73" spans="5:15" s="108" customFormat="1">
      <c r="E73" s="204"/>
      <c r="F73" s="211"/>
      <c r="G73" s="101"/>
      <c r="J73" s="207"/>
      <c r="K73" s="207"/>
      <c r="L73" s="207"/>
      <c r="M73" s="207"/>
      <c r="N73" s="208"/>
      <c r="O73" s="204"/>
    </row>
    <row r="74" spans="5:15" s="108" customFormat="1">
      <c r="E74" s="204"/>
      <c r="F74" s="211"/>
      <c r="G74" s="101"/>
      <c r="J74" s="207"/>
      <c r="K74" s="207"/>
      <c r="L74" s="207"/>
      <c r="M74" s="207"/>
      <c r="N74" s="208"/>
      <c r="O74" s="204"/>
    </row>
    <row r="75" spans="5:15" s="108" customFormat="1">
      <c r="E75" s="204"/>
      <c r="F75" s="211"/>
      <c r="G75" s="101"/>
      <c r="J75" s="207"/>
      <c r="K75" s="207"/>
      <c r="L75" s="207"/>
      <c r="M75" s="207"/>
      <c r="N75" s="208"/>
      <c r="O75" s="204"/>
    </row>
    <row r="76" spans="5:15" s="108" customFormat="1">
      <c r="E76" s="204"/>
      <c r="F76" s="211"/>
      <c r="G76" s="101"/>
      <c r="J76" s="207"/>
      <c r="K76" s="207"/>
      <c r="L76" s="207"/>
      <c r="M76" s="207"/>
      <c r="N76" s="208"/>
      <c r="O76" s="204"/>
    </row>
    <row r="77" spans="5:15" s="108" customFormat="1">
      <c r="E77" s="204"/>
      <c r="F77" s="211"/>
      <c r="G77" s="101"/>
      <c r="J77" s="207"/>
      <c r="K77" s="207"/>
      <c r="L77" s="207"/>
      <c r="M77" s="207"/>
      <c r="N77" s="208"/>
      <c r="O77" s="204"/>
    </row>
    <row r="78" spans="5:15" s="108" customFormat="1">
      <c r="E78" s="204"/>
      <c r="F78" s="211"/>
      <c r="G78" s="101"/>
      <c r="J78" s="207"/>
      <c r="K78" s="207"/>
      <c r="L78" s="207"/>
      <c r="M78" s="207"/>
      <c r="N78" s="208"/>
      <c r="O78" s="204"/>
    </row>
    <row r="79" spans="5:15" s="108" customFormat="1">
      <c r="E79" s="204"/>
      <c r="F79" s="211"/>
      <c r="G79" s="101"/>
      <c r="J79" s="207"/>
      <c r="K79" s="207"/>
      <c r="L79" s="207"/>
      <c r="M79" s="207"/>
      <c r="N79" s="208"/>
      <c r="O79" s="204"/>
    </row>
    <row r="80" spans="5:15" s="108" customFormat="1">
      <c r="E80" s="204"/>
      <c r="F80" s="211"/>
      <c r="G80" s="101"/>
      <c r="J80" s="207"/>
      <c r="K80" s="207"/>
      <c r="L80" s="207"/>
      <c r="M80" s="207"/>
      <c r="N80" s="208"/>
      <c r="O80" s="204"/>
    </row>
    <row r="81" spans="5:15" s="108" customFormat="1">
      <c r="E81" s="204"/>
      <c r="F81" s="211"/>
      <c r="G81" s="101"/>
      <c r="J81" s="207"/>
      <c r="K81" s="207"/>
      <c r="L81" s="207"/>
      <c r="M81" s="207"/>
      <c r="N81" s="208"/>
      <c r="O81" s="204"/>
    </row>
    <row r="82" spans="5:15" s="108" customFormat="1">
      <c r="E82" s="204"/>
      <c r="F82" s="211"/>
      <c r="G82" s="101"/>
      <c r="J82" s="207"/>
      <c r="K82" s="207"/>
      <c r="L82" s="207"/>
      <c r="M82" s="207"/>
      <c r="N82" s="208"/>
      <c r="O82" s="204"/>
    </row>
    <row r="83" spans="5:15" s="108" customFormat="1">
      <c r="E83" s="204"/>
      <c r="F83" s="211"/>
      <c r="G83" s="101"/>
      <c r="J83" s="207"/>
      <c r="K83" s="207"/>
      <c r="L83" s="207"/>
      <c r="M83" s="207"/>
      <c r="N83" s="208"/>
      <c r="O83" s="204"/>
    </row>
    <row r="84" spans="5:15" s="108" customFormat="1">
      <c r="E84" s="204"/>
      <c r="F84" s="211"/>
      <c r="G84" s="101"/>
      <c r="J84" s="207"/>
      <c r="K84" s="207"/>
      <c r="L84" s="207"/>
      <c r="M84" s="207"/>
      <c r="N84" s="208"/>
      <c r="O84" s="204"/>
    </row>
    <row r="85" spans="5:15" s="108" customFormat="1">
      <c r="E85" s="204"/>
      <c r="F85" s="211"/>
      <c r="G85" s="101"/>
      <c r="J85" s="207"/>
      <c r="K85" s="207"/>
      <c r="L85" s="207"/>
      <c r="M85" s="207"/>
      <c r="N85" s="208"/>
      <c r="O85" s="204"/>
    </row>
    <row r="86" spans="5:15" s="108" customFormat="1">
      <c r="E86" s="204"/>
      <c r="F86" s="211"/>
      <c r="G86" s="101"/>
      <c r="J86" s="207"/>
      <c r="K86" s="207"/>
      <c r="L86" s="207"/>
      <c r="M86" s="207"/>
      <c r="N86" s="208"/>
      <c r="O86" s="204"/>
    </row>
    <row r="87" spans="5:15" s="108" customFormat="1">
      <c r="E87" s="204"/>
      <c r="F87" s="211"/>
      <c r="G87" s="101"/>
      <c r="J87" s="207"/>
      <c r="K87" s="207"/>
      <c r="L87" s="207"/>
      <c r="M87" s="207"/>
      <c r="N87" s="208"/>
      <c r="O87" s="204"/>
    </row>
    <row r="88" spans="5:15" s="108" customFormat="1">
      <c r="E88" s="204"/>
      <c r="F88" s="211"/>
      <c r="G88" s="101"/>
      <c r="J88" s="207"/>
      <c r="K88" s="207"/>
      <c r="L88" s="207"/>
      <c r="M88" s="207"/>
      <c r="N88" s="208"/>
      <c r="O88" s="204"/>
    </row>
    <row r="89" spans="5:15" s="108" customFormat="1">
      <c r="E89" s="204"/>
      <c r="F89" s="211"/>
      <c r="G89" s="101"/>
      <c r="J89" s="207"/>
      <c r="K89" s="207"/>
      <c r="L89" s="207"/>
      <c r="M89" s="207"/>
      <c r="N89" s="208"/>
      <c r="O89" s="204"/>
    </row>
    <row r="90" spans="5:15" s="108" customFormat="1">
      <c r="E90" s="204"/>
      <c r="F90" s="211"/>
      <c r="G90" s="101"/>
      <c r="J90" s="207"/>
      <c r="K90" s="207"/>
      <c r="L90" s="207"/>
      <c r="M90" s="207"/>
      <c r="N90" s="208"/>
      <c r="O90" s="204"/>
    </row>
    <row r="91" spans="5:15" s="108" customFormat="1">
      <c r="E91" s="204"/>
      <c r="F91" s="211"/>
      <c r="G91" s="101"/>
      <c r="J91" s="207"/>
      <c r="K91" s="207"/>
      <c r="L91" s="207"/>
      <c r="M91" s="207"/>
      <c r="N91" s="208"/>
      <c r="O91" s="204"/>
    </row>
    <row r="92" spans="5:15" s="108" customFormat="1">
      <c r="E92" s="204"/>
      <c r="F92" s="211"/>
      <c r="G92" s="101"/>
      <c r="J92" s="207"/>
      <c r="K92" s="207"/>
      <c r="L92" s="207"/>
      <c r="M92" s="207"/>
      <c r="N92" s="208"/>
      <c r="O92" s="204"/>
    </row>
    <row r="93" spans="5:15" s="108" customFormat="1">
      <c r="E93" s="204"/>
      <c r="F93" s="211"/>
      <c r="G93" s="101"/>
      <c r="J93" s="207"/>
      <c r="K93" s="207"/>
      <c r="L93" s="207"/>
      <c r="M93" s="207"/>
      <c r="N93" s="208"/>
      <c r="O93" s="204"/>
    </row>
    <row r="94" spans="5:15" s="108" customFormat="1">
      <c r="E94" s="204"/>
      <c r="F94" s="211"/>
      <c r="G94" s="101"/>
      <c r="J94" s="207"/>
      <c r="K94" s="207"/>
      <c r="L94" s="207"/>
      <c r="M94" s="207"/>
      <c r="N94" s="208"/>
      <c r="O94" s="204"/>
    </row>
    <row r="95" spans="5:15" s="108" customFormat="1">
      <c r="E95" s="204"/>
      <c r="F95" s="211"/>
      <c r="G95" s="101"/>
      <c r="J95" s="207"/>
      <c r="K95" s="207"/>
      <c r="L95" s="207"/>
      <c r="M95" s="207"/>
      <c r="N95" s="208"/>
      <c r="O95" s="204"/>
    </row>
    <row r="96" spans="5:15" s="108" customFormat="1">
      <c r="E96" s="204"/>
      <c r="F96" s="211"/>
      <c r="G96" s="101"/>
      <c r="J96" s="207"/>
      <c r="K96" s="207"/>
      <c r="L96" s="207"/>
      <c r="M96" s="207"/>
      <c r="N96" s="208"/>
      <c r="O96" s="204"/>
    </row>
    <row r="97" spans="5:15" s="108" customFormat="1">
      <c r="E97" s="204"/>
      <c r="F97" s="211"/>
      <c r="G97" s="101"/>
      <c r="J97" s="207"/>
      <c r="K97" s="207"/>
      <c r="L97" s="207"/>
      <c r="M97" s="207"/>
      <c r="N97" s="208"/>
      <c r="O97" s="204"/>
    </row>
    <row r="98" spans="5:15" s="108" customFormat="1">
      <c r="E98" s="204"/>
      <c r="F98" s="211"/>
      <c r="G98" s="101"/>
      <c r="J98" s="207"/>
      <c r="K98" s="207"/>
      <c r="L98" s="207"/>
      <c r="M98" s="207"/>
      <c r="N98" s="208"/>
      <c r="O98" s="204"/>
    </row>
    <row r="99" spans="5:15" s="108" customFormat="1"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5:15" s="108" customFormat="1"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5:15" s="108" customFormat="1"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5:15" s="108" customFormat="1"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5:15" s="108" customFormat="1"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5:15" s="108" customFormat="1"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5:15" s="108" customFormat="1"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5:15" s="108" customFormat="1"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5:15" s="108" customFormat="1"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5:15" s="108" customFormat="1"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5:15" s="108" customFormat="1"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5:15" s="108" customFormat="1"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5:15" s="108" customFormat="1"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5:15" s="108" customFormat="1"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5:15" s="108" customFormat="1"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5:15" s="108" customFormat="1"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5:15" s="108" customFormat="1"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5:15" s="108" customFormat="1"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5:15" s="108" customFormat="1"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5:15" s="108" customFormat="1"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5:15" s="108" customFormat="1"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5:15" s="108" customFormat="1"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5:15" s="108" customFormat="1"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5:15" s="108" customFormat="1"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5:15" s="108" customFormat="1"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5:15" s="108" customFormat="1"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5:15" s="108" customFormat="1"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5:15" s="108" customFormat="1"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5:15" s="108" customFormat="1"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5:15" s="108" customFormat="1"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5:15" s="108" customFormat="1"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5:15" s="108" customFormat="1"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5:15" s="108" customFormat="1"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5:15" s="108" customFormat="1"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5:15" s="108" customFormat="1"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5:15" s="108" customFormat="1"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5:15" s="108" customFormat="1"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5:15" s="108" customFormat="1"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5:15" s="108" customFormat="1"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5:15" s="108" customFormat="1"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5:15" s="108" customFormat="1"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5:15" s="108" customFormat="1"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5:15" s="108" customFormat="1"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5:15" s="108" customFormat="1"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5:15" s="108" customFormat="1"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5:15" s="108" customFormat="1"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5:15" s="108" customFormat="1"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5:15" s="108" customFormat="1"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5:15" s="108" customFormat="1"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5:15" s="108" customFormat="1"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5:15" s="108" customFormat="1"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5:15" s="108" customFormat="1"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5:15" s="108" customFormat="1"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5:15" s="108" customFormat="1"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5:15" s="108" customFormat="1"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5:15" s="108" customFormat="1"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5:15" s="108" customFormat="1"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5:15" s="108" customFormat="1"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5:15" s="108" customFormat="1"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5:15" s="108" customFormat="1"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5:15" s="108" customFormat="1"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5:15" s="108" customFormat="1"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5:15" s="108" customFormat="1"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5:15" s="108" customFormat="1"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5:15" s="108" customFormat="1"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5:15" s="108" customFormat="1"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5:15" s="108" customFormat="1"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5:15" s="108" customFormat="1"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5:15" s="108" customFormat="1"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5:15" s="108" customFormat="1"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5:15" s="108" customFormat="1"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5:15" s="108" customFormat="1"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5:15" s="108" customFormat="1"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5:15" s="108" customFormat="1"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5:15" s="108" customFormat="1"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5:15" s="108" customFormat="1"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5:15" s="108" customFormat="1"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5:15" s="108" customFormat="1"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5:15" s="108" customFormat="1"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5:15" s="108" customFormat="1"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5:15" s="108" customFormat="1"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5:15" s="108" customFormat="1"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5:15" s="108" customFormat="1"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5:15" s="108" customFormat="1"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5:15" s="108" customFormat="1"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5:15" s="108" customFormat="1"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5:15" s="108" customFormat="1"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5:15" s="108" customFormat="1"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5:15" s="108" customFormat="1"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5:15" s="108" customFormat="1"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5:15" s="108" customFormat="1"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5:15" s="108" customFormat="1"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5:15" s="108" customFormat="1"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5:15" s="108" customFormat="1"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5:15" s="108" customFormat="1"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5:15" s="108" customFormat="1"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5:15" s="108" customFormat="1"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5:15" s="108" customFormat="1"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5:15" s="108" customFormat="1"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5:15" s="108" customFormat="1"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5:15" s="108" customFormat="1"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5:15" s="108" customFormat="1"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5:15" s="108" customFormat="1"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5:15" s="108" customFormat="1"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5:15" s="108" customFormat="1"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5:15" s="108" customFormat="1"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5:15" s="108" customFormat="1"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5:15" s="108" customFormat="1"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5:15" s="108" customFormat="1"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5:15" s="108" customFormat="1"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5:15" s="108" customFormat="1"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5:15" s="108" customFormat="1"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5:15" s="108" customFormat="1"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5:15" s="108" customFormat="1"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5:15" s="108" customFormat="1"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5:15" s="108" customFormat="1"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5:15" s="108" customFormat="1"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5:15" s="108" customFormat="1"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5:15" s="108" customFormat="1"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5:15" s="108" customFormat="1"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5:15" s="108" customFormat="1"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5:15" s="108" customFormat="1"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5:15" s="108" customFormat="1"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5:15" s="108" customFormat="1"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5:15" s="108" customFormat="1"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5:15" s="108" customFormat="1"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5:15" s="108" customFormat="1"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5:15" s="108" customFormat="1"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5:15" s="108" customFormat="1"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5:15" s="108" customFormat="1"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5:15" s="108" customFormat="1"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5:15" s="108" customFormat="1"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5:15" s="108" customFormat="1"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5:15" s="108" customFormat="1"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5:15" s="108" customFormat="1"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5:15" s="108" customFormat="1"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5:15" s="108" customFormat="1"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5:15" s="108" customFormat="1"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5:15" s="108" customFormat="1"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5:15" s="108" customFormat="1"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5:15" s="108" customFormat="1"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5:15" s="108" customFormat="1"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5:15" s="108" customFormat="1"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5:15" s="108" customFormat="1"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5:15" s="108" customFormat="1"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5:15" s="108" customFormat="1"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5:15" s="108" customFormat="1"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5:15" s="108" customFormat="1"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5:15" s="108" customFormat="1"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5:15" s="108" customFormat="1"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5:15" s="108" customFormat="1"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5:15" s="108" customFormat="1"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5:15" s="108" customFormat="1"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5:15" s="108" customFormat="1"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5:15" s="108" customFormat="1"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5:15" s="108" customFormat="1"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5:15" s="108" customFormat="1"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5:15" s="108" customFormat="1"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5:15" s="108" customFormat="1"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5:15" s="108" customFormat="1"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5:15" s="108" customFormat="1"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5:15" s="108" customFormat="1"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5:15" s="108" customFormat="1"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5:15" s="108" customFormat="1"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5:15" s="108" customFormat="1"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5:15" s="108" customFormat="1"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5:15" s="108" customFormat="1"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5:15" s="108" customFormat="1"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5:15" s="108" customFormat="1"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5:15" s="108" customFormat="1"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5:15" s="108" customFormat="1"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5:15" s="108" customFormat="1"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5:15" s="108" customFormat="1"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5:15" s="108" customFormat="1"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5:15" s="108" customFormat="1"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5:15" s="108" customFormat="1"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5:15" s="108" customFormat="1"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5:15" s="108" customFormat="1"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5:15" s="108" customFormat="1"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5:15" s="108" customFormat="1"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5:15" s="108" customFormat="1"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5:15" s="108" customFormat="1"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5:15" s="108" customFormat="1"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5:15" s="108" customFormat="1"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5:15" s="108" customFormat="1"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5:15" s="108" customFormat="1"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5:15" s="108" customFormat="1"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5:15" s="108" customFormat="1"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5:15" s="108" customFormat="1"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5:15" s="108" customFormat="1"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5:15" s="108" customFormat="1"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5:15" s="108" customFormat="1"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5:15" s="108" customFormat="1"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5:15" s="108" customFormat="1"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5:15" s="108" customFormat="1"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5:15" s="108" customFormat="1"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5:15" s="108" customFormat="1"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5:15" s="108" customFormat="1"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5:15" s="108" customFormat="1"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5:15" s="108" customFormat="1"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5:15" s="108" customFormat="1"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5:15" s="108" customFormat="1"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5:15" s="108" customFormat="1"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5:15" s="108" customFormat="1"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5:15" s="108" customFormat="1"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5:15" s="108" customFormat="1"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5:15" s="108" customFormat="1"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5:15" s="108" customFormat="1"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5:15" s="108" customFormat="1"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5:15" s="108" customFormat="1"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5:15" s="108" customFormat="1"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5:15" s="108" customFormat="1"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5:15" s="108" customFormat="1"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5:15" s="108" customFormat="1"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5:15" s="108" customFormat="1"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5:15" s="108" customFormat="1"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5:15" s="108" customFormat="1"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5:15" s="108" customFormat="1"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5:15" s="108" customFormat="1"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5:15" s="108" customFormat="1"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5:15" s="108" customFormat="1"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5:15" s="108" customFormat="1"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5:15" s="108" customFormat="1"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5:15" s="108" customFormat="1"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5:15" s="108" customFormat="1"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5:15" s="108" customFormat="1"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5:15" s="108" customFormat="1"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5:15" s="108" customFormat="1"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5:15" s="108" customFormat="1"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5:15" s="108" customFormat="1"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5:15" s="108" customFormat="1"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5:15" s="108" customFormat="1"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5:15" s="108" customFormat="1"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5:15" s="108" customFormat="1"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5:15" s="108" customFormat="1"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5:15" s="108" customFormat="1"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5:15" s="108" customFormat="1"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5:15" s="108" customFormat="1"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5:15" s="108" customFormat="1"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5:15" s="108" customFormat="1"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5:15" s="108" customFormat="1"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5:15" s="108" customFormat="1"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5:15" s="108" customFormat="1"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5:15" s="108" customFormat="1"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5:15" s="108" customFormat="1"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5:15" s="108" customFormat="1"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5:15" s="108" customFormat="1"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5:15" s="108" customFormat="1"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5:15" s="108" customFormat="1"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5:15" s="108" customFormat="1"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5:15" s="108" customFormat="1"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5:15" s="108" customFormat="1"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5:15" s="108" customFormat="1"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5:15" s="108" customFormat="1"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5:15" s="108" customFormat="1"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5:15" s="108" customFormat="1"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5:15" s="108" customFormat="1"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5:15" s="108" customFormat="1"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5:15" s="108" customFormat="1"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5:15" s="108" customFormat="1"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5:15" s="108" customFormat="1"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5:15" s="108" customFormat="1"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5:15" s="108" customFormat="1"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5:15" s="108" customFormat="1"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5:15" s="108" customFormat="1"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5:15" s="108" customFormat="1"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5:15" s="108" customFormat="1"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5:15" s="108" customFormat="1"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5:15" s="108" customFormat="1"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5:15" s="108" customFormat="1"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5:15" s="108" customFormat="1"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5:15" s="108" customFormat="1"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5:15" s="108" customFormat="1"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5:15" s="108" customFormat="1"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5:15" s="108" customFormat="1"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5:15" s="108" customFormat="1"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5:15" s="108" customFormat="1"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5:15" s="108" customFormat="1"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5:15" s="108" customFormat="1"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5:15" s="108" customFormat="1"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5:15" s="108" customFormat="1"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5:15" s="108" customFormat="1"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5:15" s="108" customFormat="1"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5:15" s="108" customFormat="1"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5:15" s="108" customFormat="1"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5:15" s="108" customFormat="1"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5:15" s="108" customFormat="1"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5:15" s="108" customFormat="1"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5:15" s="108" customFormat="1"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5:15" s="108" customFormat="1"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5:15" s="108" customFormat="1"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5:15" s="108" customFormat="1"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5:15" s="108" customFormat="1"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5:15" s="108" customFormat="1"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5:15" s="108" customFormat="1"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5:15" s="108" customFormat="1"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5:15" s="108" customFormat="1"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5:15" s="108" customFormat="1"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5:15" s="108" customFormat="1"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5:15" s="108" customFormat="1"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5:15" s="108" customFormat="1"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5:15" s="108" customFormat="1"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5:15" s="108" customFormat="1"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5:15" s="108" customFormat="1"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5:15" s="108" customFormat="1"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5:15" s="108" customFormat="1"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5:15" s="108" customFormat="1"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5:15" s="108" customFormat="1"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5:15" s="108" customFormat="1"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5:15" s="108" customFormat="1"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5:15" s="108" customFormat="1"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5:15" s="108" customFormat="1"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5:15" s="108" customFormat="1"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5:15" s="108" customFormat="1"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5:15" s="108" customFormat="1"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5:15" s="108" customFormat="1"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5:15" s="108" customFormat="1"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5:15" s="108" customFormat="1"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5:15" s="108" customFormat="1"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5:15" s="108" customFormat="1"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5:15" s="108" customFormat="1"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5:15" s="108" customFormat="1"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5:15" s="108" customFormat="1"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5:15" s="108" customFormat="1"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5:15" s="108" customFormat="1"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5:15" s="108" customFormat="1"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5:15" s="108" customFormat="1"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5:15" s="108" customFormat="1"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5:15" s="108" customFormat="1"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5:15" s="108" customFormat="1"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5:15" s="108" customFormat="1"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5:15" s="108" customFormat="1"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5:15" s="108" customFormat="1"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5:15" s="108" customFormat="1"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5:15" s="108" customFormat="1"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5:15" s="108" customFormat="1"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5:15" s="108" customFormat="1"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5:15" s="108" customFormat="1"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5:15" s="108" customFormat="1"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5:15" s="108" customFormat="1"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5:15" s="108" customFormat="1"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5:15" s="108" customFormat="1"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5:15" s="108" customFormat="1"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5:15" s="108" customFormat="1"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5:15" s="108" customFormat="1"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5:15" s="108" customFormat="1"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5:15" s="108" customFormat="1"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5:15" s="108" customFormat="1"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5:15" s="108" customFormat="1"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5:15" s="108" customFormat="1"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5:15" s="108" customFormat="1"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5:15" s="108" customFormat="1"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5:15" s="108" customFormat="1"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5:15" s="108" customFormat="1"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5:15" s="108" customFormat="1"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5:15" s="108" customFormat="1"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5:15" s="108" customFormat="1"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5:15" s="108" customFormat="1"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5:15" s="108" customFormat="1"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5:15" s="108" customFormat="1"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5:15" s="108" customFormat="1"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5:15" s="108" customFormat="1"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5:15" s="108" customFormat="1"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5:15" s="108" customFormat="1"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5:15" s="108" customFormat="1"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5:15" s="108" customFormat="1"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5:15" s="108" customFormat="1"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5:15" s="108" customFormat="1"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5:15" s="108" customFormat="1"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5:15" s="108" customFormat="1"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5:15" s="108" customFormat="1"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5:15" s="108" customFormat="1"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5:15" s="108" customFormat="1"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5:15" s="108" customFormat="1"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5:15" s="108" customFormat="1"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5:15" s="108" customFormat="1"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5:15" s="108" customFormat="1"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5:15" s="108" customFormat="1"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5:15" s="108" customFormat="1"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5:15" s="108" customFormat="1"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5:15" s="108" customFormat="1"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5:15" s="108" customFormat="1"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5:15" s="108" customFormat="1"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5:15" s="108" customFormat="1"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5:15" s="108" customFormat="1"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5:15" s="108" customFormat="1"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5:15" s="108" customFormat="1"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5:15" s="108" customFormat="1"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5:15" s="108" customFormat="1"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5:15" s="108" customFormat="1"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5:15" s="108" customFormat="1"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5:15" s="108" customFormat="1"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5:15" s="108" customFormat="1"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5:15" s="108" customFormat="1"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5:15" s="108" customFormat="1"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5:15" s="108" customFormat="1"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5:15" s="108" customFormat="1"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5:15" s="108" customFormat="1"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5:15" s="108" customFormat="1"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5:15" s="108" customFormat="1"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5:15" s="108" customFormat="1"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5:15" s="108" customFormat="1"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5:15" s="108" customFormat="1"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5:15" s="108" customFormat="1"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5:15" s="108" customFormat="1"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5:15" s="108" customFormat="1"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5:15" s="108" customFormat="1"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5:15" s="108" customFormat="1"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5:15" s="108" customFormat="1"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5:15" s="108" customFormat="1"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5:15" s="108" customFormat="1"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5:15" s="108" customFormat="1"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5:15" s="108" customFormat="1"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5:15" s="108" customFormat="1"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5:15" s="108" customFormat="1"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5:15" s="108" customFormat="1"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5:15" s="108" customFormat="1"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5:15" s="108" customFormat="1"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5:15" s="108" customFormat="1"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5:15" s="108" customFormat="1"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5:15" s="108" customFormat="1"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5:15" s="108" customFormat="1"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5:15" s="108" customFormat="1"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5:15" s="108" customFormat="1"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5:15" s="108" customFormat="1"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5:15" s="108" customFormat="1"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5:15" s="108" customFormat="1"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5:15" s="108" customFormat="1"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5:15" s="108" customFormat="1"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5:15" s="108" customFormat="1"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5:15" s="108" customFormat="1"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5:15" s="108" customFormat="1"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5:15" s="108" customFormat="1"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5:15" s="108" customFormat="1"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5:15" s="108" customFormat="1"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5:15" s="108" customFormat="1"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5:15" s="108" customFormat="1"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5:15" s="108" customFormat="1"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5:15" s="108" customFormat="1"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5:15" s="108" customFormat="1"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5:15" s="108" customFormat="1"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5:15" s="108" customFormat="1"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5:15" s="108" customFormat="1"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5:15" s="108" customFormat="1"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5:15" s="108" customFormat="1"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5:15" s="108" customFormat="1"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5:15" s="108" customFormat="1"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5:15" s="108" customFormat="1"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5:15" s="108" customFormat="1"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5:15" s="108" customFormat="1"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5:15" s="108" customFormat="1"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5:15" s="108" customFormat="1"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5:15" s="108" customFormat="1"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5:15" s="108" customFormat="1"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5:15" s="108" customFormat="1"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5:15" s="108" customFormat="1"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5:15" s="108" customFormat="1"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5:15" s="108" customFormat="1"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5:15" s="108" customFormat="1"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5:15" s="108" customFormat="1"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5:15" s="108" customFormat="1"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5:15" s="108" customFormat="1"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5:15" s="108" customFormat="1"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5:15" s="108" customFormat="1"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5:15" s="108" customFormat="1"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5:15" s="108" customFormat="1"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5:15" s="108" customFormat="1"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5:15" s="108" customFormat="1"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5:15" s="108" customFormat="1"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5:15" s="108" customFormat="1"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5:15" s="108" customFormat="1"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5:15" s="108" customFormat="1"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5:15" s="108" customFormat="1"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5:15" s="108" customFormat="1"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5:15" s="108" customFormat="1"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5:15" s="108" customFormat="1"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5:15" s="108" customFormat="1"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5:15" s="108" customFormat="1"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5:15" s="108" customFormat="1"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5:15" s="108" customFormat="1"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5:15" s="108" customFormat="1"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5:15" s="108" customFormat="1"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5:15" s="108" customFormat="1"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5:15" s="108" customFormat="1"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5:15" s="108" customFormat="1"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5:15" s="108" customFormat="1"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5:15" s="108" customFormat="1"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5:15" s="108" customFormat="1"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5:15" s="108" customFormat="1"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5:15" s="108" customFormat="1"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5:15" s="108" customFormat="1"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5:15" s="108" customFormat="1"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5:15" s="108" customFormat="1"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5:15" s="108" customFormat="1"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5:15" s="108" customFormat="1"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5:15" s="108" customFormat="1"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5:15" s="108" customFormat="1"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5:15" s="108" customFormat="1"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5:15" s="108" customFormat="1"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5:15" s="108" customFormat="1"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5:15" s="108" customFormat="1"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5:15" s="108" customFormat="1"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5:15" s="108" customFormat="1"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5:15" s="108" customFormat="1"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5:15" s="108" customFormat="1"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5:15" s="108" customFormat="1"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5:15" s="108" customFormat="1"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5:15" s="108" customFormat="1"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5:15" s="108" customFormat="1"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5:15" s="108" customFormat="1"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5:15" s="108" customFormat="1"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5:15" s="108" customFormat="1"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5:15" s="108" customFormat="1"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5:15" s="108" customFormat="1"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5:15" s="108" customFormat="1"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5:15" s="108" customFormat="1"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5:15" s="108" customFormat="1"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5:15" s="108" customFormat="1"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5:15" s="108" customFormat="1"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5:15" s="108" customFormat="1"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5:15" s="108" customFormat="1"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5:15" s="108" customFormat="1"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5:15" s="108" customFormat="1"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5:15" s="108" customFormat="1"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5:15" s="108" customFormat="1"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5:15" s="108" customFormat="1"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5:15" s="108" customFormat="1"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5:15" s="108" customFormat="1"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5:15" s="108" customFormat="1"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5:15" s="108" customFormat="1"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5:15" s="108" customFormat="1"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5:15" s="108" customFormat="1"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5:15" s="108" customFormat="1"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5:15" s="108" customFormat="1"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5:15" s="108" customFormat="1"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5:15" s="108" customFormat="1"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5:15" s="108" customFormat="1"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5:15" s="108" customFormat="1"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5:15" s="108" customFormat="1"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5:15" s="108" customFormat="1"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5:15" s="108" customFormat="1"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5:15" s="108" customFormat="1"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5:15" s="108" customFormat="1"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5:15" s="108" customFormat="1"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5:15" s="108" customFormat="1"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5:15" s="108" customFormat="1"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5:15" s="108" customFormat="1"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5:15" s="108" customFormat="1"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5:15" s="108" customFormat="1"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5:15" s="108" customFormat="1"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5:15" s="108" customFormat="1"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5:15" s="108" customFormat="1"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5:15" s="108" customFormat="1"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5:15" s="108" customFormat="1"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5:15" s="108" customFormat="1"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5:15" s="108" customFormat="1"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5:15" s="108" customFormat="1"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5:15" s="108" customFormat="1"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5:15" s="108" customFormat="1"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5:15" s="108" customFormat="1"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5:15" s="108" customFormat="1"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5:15" s="108" customFormat="1"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5:15" s="108" customFormat="1"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5:15" s="108" customFormat="1"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5:15" s="108" customFormat="1"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5:15" s="108" customFormat="1"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5:15" s="108" customFormat="1"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5:15" s="108" customFormat="1"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5:15" s="108" customFormat="1"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5:15" s="108" customFormat="1"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5:15" s="108" customFormat="1"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5:15" s="108" customFormat="1"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5:15" s="108" customFormat="1"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5:15" s="108" customFormat="1"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5:15" s="108" customFormat="1"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5:15" s="108" customFormat="1"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5:15" s="108" customFormat="1"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5:15" s="108" customFormat="1"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5:15" s="108" customFormat="1"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5:15" s="108" customFormat="1"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5:15" s="108" customFormat="1"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5:15" s="108" customFormat="1"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5:15" s="108" customFormat="1"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5:15" s="108" customFormat="1"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5:15" s="108" customFormat="1"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5:15" s="108" customFormat="1"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5:15" s="108" customFormat="1"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5:15" s="108" customFormat="1"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5:15" s="108" customFormat="1"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5:15" s="108" customFormat="1"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5:15" s="108" customFormat="1"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5:15" s="108" customFormat="1"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5:15" s="108" customFormat="1"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5:15" s="108" customFormat="1"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5:15" s="108" customFormat="1"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5:15" s="108" customFormat="1"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5:15" s="108" customFormat="1"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5:15" s="108" customFormat="1"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5:15" s="108" customFormat="1"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5:15" s="108" customFormat="1"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5:15" s="108" customFormat="1"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5:15" s="108" customFormat="1"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5:15" s="108" customFormat="1"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5:15" s="108" customFormat="1"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5:15" s="108" customFormat="1"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5:15" s="108" customFormat="1"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O12:O18 O23 O29 O31:O35">
    <cfRule type="containsText" dxfId="430" priority="7" operator="containsText" text="ERROR">
      <formula>NOT(ISERROR(SEARCH("ERROR",O12)))</formula>
    </cfRule>
  </conditionalFormatting>
  <conditionalFormatting sqref="F38">
    <cfRule type="containsText" dxfId="429" priority="10" operator="containsText" text="ERROR">
      <formula>NOT(ISERROR(SEARCH("ERROR",F38)))</formula>
    </cfRule>
  </conditionalFormatting>
  <conditionalFormatting sqref="J38">
    <cfRule type="containsText" dxfId="428" priority="9" operator="containsText" text="ERROR">
      <formula>NOT(ISERROR(SEARCH("ERROR",J38)))</formula>
    </cfRule>
  </conditionalFormatting>
  <conditionalFormatting sqref="O36">
    <cfRule type="containsText" dxfId="427" priority="6" operator="containsText" text="ERROR">
      <formula>NOT(ISERROR(SEARCH("ERROR",O36)))</formula>
    </cfRule>
  </conditionalFormatting>
  <conditionalFormatting sqref="O9">
    <cfRule type="containsText" dxfId="426" priority="4" operator="containsText" text="ERROR">
      <formula>NOT(ISERROR(SEARCH("ERROR",O9)))</formula>
    </cfRule>
  </conditionalFormatting>
  <conditionalFormatting sqref="O19:O22">
    <cfRule type="containsText" dxfId="425" priority="3" operator="containsText" text="ERROR">
      <formula>NOT(ISERROR(SEARCH("ERROR",O19)))</formula>
    </cfRule>
  </conditionalFormatting>
  <conditionalFormatting sqref="O24:O28">
    <cfRule type="containsText" dxfId="424" priority="2" operator="containsText" text="ERROR">
      <formula>NOT(ISERROR(SEARCH("ERROR",O24)))</formula>
    </cfRule>
  </conditionalFormatting>
  <conditionalFormatting sqref="O30">
    <cfRule type="containsText" dxfId="42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101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6025258945.4799995</v>
      </c>
      <c r="F10" s="63">
        <v>0</v>
      </c>
      <c r="G10" s="63">
        <v>6025258945.4799995</v>
      </c>
      <c r="I10" s="63">
        <v>2157248796.1400003</v>
      </c>
      <c r="J10" s="63">
        <v>-618143977.44000006</v>
      </c>
      <c r="K10" s="63">
        <v>1539104818.7000003</v>
      </c>
      <c r="M10" s="63">
        <v>4486154126.7799997</v>
      </c>
      <c r="N10" s="160"/>
    </row>
    <row r="11" spans="2:15" ht="44.25" customHeight="1">
      <c r="B11" s="163" t="s">
        <v>80</v>
      </c>
      <c r="C11" s="163"/>
      <c r="E11" s="39">
        <v>965359625.5</v>
      </c>
      <c r="F11" s="39">
        <v>439448122.82000005</v>
      </c>
      <c r="G11" s="39">
        <v>1404807748.3200002</v>
      </c>
      <c r="I11" s="39">
        <v>1512737417.3200002</v>
      </c>
      <c r="J11" s="39">
        <v>0</v>
      </c>
      <c r="K11" s="39">
        <v>1512737417.3200002</v>
      </c>
      <c r="M11" s="39">
        <v>-107929669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/>
      <c r="J13" s="49">
        <v>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646015536.74000001</v>
      </c>
      <c r="F14" s="141">
        <v>0</v>
      </c>
      <c r="G14" s="141">
        <v>646015536.74000001</v>
      </c>
      <c r="I14" s="141">
        <v>713472646.74000001</v>
      </c>
      <c r="J14" s="141">
        <v>0</v>
      </c>
      <c r="K14" s="141">
        <v>713472646.74000001</v>
      </c>
      <c r="M14" s="141">
        <v>-67457110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205083545.90000001</v>
      </c>
      <c r="F15" s="49">
        <v>0</v>
      </c>
      <c r="G15" s="49">
        <v>205083545.90000001</v>
      </c>
      <c r="I15" s="49">
        <v>205083545.90000001</v>
      </c>
      <c r="J15" s="49">
        <v>0</v>
      </c>
      <c r="K15" s="49">
        <v>205083545.90000001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87893141.480000004</v>
      </c>
      <c r="F16" s="141">
        <v>0</v>
      </c>
      <c r="G16" s="141">
        <v>87893141.480000004</v>
      </c>
      <c r="I16" s="141">
        <v>87893141.480000004</v>
      </c>
      <c r="J16" s="141">
        <v>0</v>
      </c>
      <c r="K16" s="141">
        <v>87893141.480000004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26367401.380000003</v>
      </c>
      <c r="F18" s="141">
        <v>0</v>
      </c>
      <c r="G18" s="141">
        <v>26367401.380000003</v>
      </c>
      <c r="I18" s="141">
        <v>26367401.380000003</v>
      </c>
      <c r="J18" s="141">
        <v>0</v>
      </c>
      <c r="K18" s="141">
        <v>26367401.380000003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439448122.82000005</v>
      </c>
      <c r="G19" s="49">
        <v>439448122.82000005</v>
      </c>
      <c r="I19" s="49">
        <v>479920681.82000005</v>
      </c>
      <c r="J19" s="49">
        <v>0</v>
      </c>
      <c r="K19" s="49">
        <v>479920681.82000005</v>
      </c>
      <c r="M19" s="49">
        <v>-40472559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439448122.82000005</v>
      </c>
      <c r="F23" s="39">
        <v>-439448122.82000005</v>
      </c>
      <c r="G23" s="39">
        <v>0</v>
      </c>
      <c r="I23" s="39">
        <v>618143977.44000006</v>
      </c>
      <c r="J23" s="39">
        <v>-618143977.44000006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0</v>
      </c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>
        <v>439448122.82000005</v>
      </c>
      <c r="F25" s="141">
        <v>-439448122.82000005</v>
      </c>
      <c r="G25" s="141">
        <v>0</v>
      </c>
      <c r="I25" s="141">
        <v>439448122.82000005</v>
      </c>
      <c r="J25" s="141">
        <v>-439448122.82000005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0</v>
      </c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>
        <v>178695854.62</v>
      </c>
      <c r="J27" s="141">
        <v>-178695854.62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4620451197.1599998</v>
      </c>
      <c r="F29" s="39">
        <v>0</v>
      </c>
      <c r="G29" s="39">
        <v>4620451197.1599998</v>
      </c>
      <c r="I29" s="39">
        <v>26367401.380000003</v>
      </c>
      <c r="J29" s="39">
        <v>0</v>
      </c>
      <c r="K29" s="39">
        <v>26367401.380000003</v>
      </c>
      <c r="M29" s="39">
        <v>4594083795.7799997</v>
      </c>
      <c r="N29" s="38"/>
      <c r="O29" s="40"/>
    </row>
    <row r="30" spans="2:15" ht="10.5">
      <c r="B30" s="8">
        <v>17</v>
      </c>
      <c r="C30" s="9" t="s">
        <v>50</v>
      </c>
      <c r="E30" s="141">
        <v>4620451197.1599998</v>
      </c>
      <c r="F30" s="141">
        <v>0</v>
      </c>
      <c r="G30" s="141">
        <v>4620451197.1599998</v>
      </c>
      <c r="I30" s="141">
        <v>26367401.380000003</v>
      </c>
      <c r="J30" s="141">
        <v>0</v>
      </c>
      <c r="K30" s="141">
        <v>26367401.380000003</v>
      </c>
      <c r="M30" s="141">
        <v>4594083795.7799997</v>
      </c>
      <c r="N30" s="43" t="s">
        <v>31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>
        <v>0</v>
      </c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6025258945.4799995</v>
      </c>
      <c r="F37" s="23">
        <v>0</v>
      </c>
      <c r="G37" s="23">
        <v>6025258945.4799995</v>
      </c>
      <c r="I37" s="23">
        <v>2157248796.1400003</v>
      </c>
      <c r="J37" s="23">
        <v>-618143977.44000006</v>
      </c>
      <c r="K37" s="23">
        <v>1539104818.7000003</v>
      </c>
      <c r="M37" s="23">
        <v>4486154126.7799997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22" priority="25" operator="containsText" text="ERROR">
      <formula>NOT(ISERROR(SEARCH("ERROR",F38)))</formula>
    </cfRule>
  </conditionalFormatting>
  <conditionalFormatting sqref="J38">
    <cfRule type="containsText" dxfId="421" priority="24" operator="containsText" text="ERROR">
      <formula>NOT(ISERROR(SEARCH("ERROR",J38)))</formula>
    </cfRule>
  </conditionalFormatting>
  <conditionalFormatting sqref="O12:O18 O23 O29 O31:O35">
    <cfRule type="containsText" dxfId="420" priority="21" operator="containsText" text="ERROR">
      <formula>NOT(ISERROR(SEARCH("ERROR",O12)))</formula>
    </cfRule>
  </conditionalFormatting>
  <conditionalFormatting sqref="O36">
    <cfRule type="containsText" dxfId="419" priority="7" operator="containsText" text="ERROR">
      <formula>NOT(ISERROR(SEARCH("ERROR",O36)))</formula>
    </cfRule>
  </conditionalFormatting>
  <conditionalFormatting sqref="O9">
    <cfRule type="containsText" dxfId="418" priority="4" operator="containsText" text="ERROR">
      <formula>NOT(ISERROR(SEARCH("ERROR",O9)))</formula>
    </cfRule>
  </conditionalFormatting>
  <conditionalFormatting sqref="O19:O22">
    <cfRule type="containsText" dxfId="417" priority="3" operator="containsText" text="ERROR">
      <formula>NOT(ISERROR(SEARCH("ERROR",O19)))</formula>
    </cfRule>
  </conditionalFormatting>
  <conditionalFormatting sqref="O24:O28">
    <cfRule type="containsText" dxfId="416" priority="2" operator="containsText" text="ERROR">
      <formula>NOT(ISERROR(SEARCH("ERROR",O24)))</formula>
    </cfRule>
  </conditionalFormatting>
  <conditionalFormatting sqref="O30">
    <cfRule type="containsText" dxfId="41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6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181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144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1349383361.1800001</v>
      </c>
      <c r="F10" s="63">
        <v>0</v>
      </c>
      <c r="G10" s="63">
        <v>1349383361.1800003</v>
      </c>
      <c r="I10" s="63">
        <v>2308980006.8400002</v>
      </c>
      <c r="J10" s="63">
        <v>-688767124.92000008</v>
      </c>
      <c r="K10" s="63">
        <v>1620212881.9200003</v>
      </c>
      <c r="M10" s="63">
        <v>-270829520.74000001</v>
      </c>
      <c r="N10" s="160"/>
    </row>
    <row r="11" spans="2:15" ht="44.25" customHeight="1">
      <c r="B11" s="163" t="s">
        <v>80</v>
      </c>
      <c r="C11" s="163"/>
      <c r="E11" s="39">
        <v>1349383361.1800001</v>
      </c>
      <c r="F11" s="39">
        <v>-32419202.220000006</v>
      </c>
      <c r="G11" s="39">
        <v>1316964158.9600003</v>
      </c>
      <c r="I11" s="39">
        <v>1586853475.9600003</v>
      </c>
      <c r="J11" s="39">
        <v>0</v>
      </c>
      <c r="K11" s="39">
        <v>1586853475.9600003</v>
      </c>
      <c r="M11" s="39">
        <v>-269889317</v>
      </c>
      <c r="N11" s="38"/>
    </row>
    <row r="12" spans="2:15" ht="10.5">
      <c r="B12" s="8">
        <v>1</v>
      </c>
      <c r="C12" s="9" t="s">
        <v>81</v>
      </c>
      <c r="E12" s="141">
        <v>24421780</v>
      </c>
      <c r="F12" s="141">
        <v>0</v>
      </c>
      <c r="G12" s="141">
        <v>24421780</v>
      </c>
      <c r="I12" s="141"/>
      <c r="J12" s="141">
        <v>24421780</v>
      </c>
      <c r="K12" s="141">
        <v>24421780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24421780</v>
      </c>
      <c r="J13" s="49">
        <v>-24421780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519451198.52000004</v>
      </c>
      <c r="F14" s="141">
        <v>0</v>
      </c>
      <c r="G14" s="141">
        <v>519451198.52000004</v>
      </c>
      <c r="I14" s="141">
        <v>526447560.52000004</v>
      </c>
      <c r="J14" s="141">
        <v>0</v>
      </c>
      <c r="K14" s="141">
        <v>526447560.52000004</v>
      </c>
      <c r="M14" s="141">
        <v>-6996362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164905485.92000002</v>
      </c>
      <c r="F15" s="49">
        <v>0</v>
      </c>
      <c r="G15" s="49">
        <v>164905485.92000002</v>
      </c>
      <c r="I15" s="49">
        <v>164905485.92000002</v>
      </c>
      <c r="J15" s="49">
        <v>0</v>
      </c>
      <c r="K15" s="49">
        <v>164905485.92000002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81626267.700000003</v>
      </c>
      <c r="F16" s="141">
        <v>-10952488.020000001</v>
      </c>
      <c r="G16" s="141">
        <v>70673779.680000007</v>
      </c>
      <c r="I16" s="141">
        <v>70673779.680000007</v>
      </c>
      <c r="J16" s="141">
        <v>0</v>
      </c>
      <c r="K16" s="141">
        <v>70673779.680000007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>
        <v>248000000</v>
      </c>
      <c r="J17" s="49">
        <v>0</v>
      </c>
      <c r="K17" s="49">
        <v>248000000</v>
      </c>
      <c r="M17" s="49">
        <v>-248000000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42668307.039999999</v>
      </c>
      <c r="F18" s="141">
        <v>-21466714.200000003</v>
      </c>
      <c r="G18" s="141">
        <v>21201592.839999996</v>
      </c>
      <c r="I18" s="141">
        <v>21201592.84</v>
      </c>
      <c r="J18" s="141">
        <v>0</v>
      </c>
      <c r="K18" s="141">
        <v>21201592.84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516310322.00000006</v>
      </c>
      <c r="F19" s="49">
        <v>0</v>
      </c>
      <c r="G19" s="49">
        <v>516310322.00000006</v>
      </c>
      <c r="I19" s="49">
        <v>531203277.00000006</v>
      </c>
      <c r="J19" s="49">
        <v>0</v>
      </c>
      <c r="K19" s="49">
        <v>531203277.00000006</v>
      </c>
      <c r="M19" s="49">
        <v>-14892955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688767124.92000008</v>
      </c>
      <c r="J23" s="39">
        <v>-688767124.92000008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0</v>
      </c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523861639.00000006</v>
      </c>
      <c r="J25" s="141">
        <v>-523861639.00000006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164905485.92000002</v>
      </c>
      <c r="J27" s="141">
        <v>-164905485.92000002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32419202.220000006</v>
      </c>
      <c r="G29" s="39">
        <v>32419202.220000006</v>
      </c>
      <c r="I29" s="39">
        <v>33359405.960000001</v>
      </c>
      <c r="J29" s="39">
        <v>0</v>
      </c>
      <c r="K29" s="39">
        <v>33359405.960000001</v>
      </c>
      <c r="M29" s="39">
        <v>-940203.73999999464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32419202.220000006</v>
      </c>
      <c r="G30" s="141">
        <v>32419202.220000006</v>
      </c>
      <c r="I30" s="141">
        <v>33359405.960000001</v>
      </c>
      <c r="J30" s="141">
        <v>0</v>
      </c>
      <c r="K30" s="141">
        <v>33359405.960000001</v>
      </c>
      <c r="M30" s="141">
        <v>-940203.73999999464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1349383361.1800001</v>
      </c>
      <c r="F37" s="23">
        <v>0</v>
      </c>
      <c r="G37" s="23">
        <v>1349383361.1800003</v>
      </c>
      <c r="I37" s="23">
        <v>2308980006.8400002</v>
      </c>
      <c r="J37" s="23">
        <v>-688767124.92000008</v>
      </c>
      <c r="K37" s="23">
        <v>1620212881.9200003</v>
      </c>
      <c r="M37" s="23">
        <v>-270829520.74000001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14" priority="25" operator="containsText" text="ERROR">
      <formula>NOT(ISERROR(SEARCH("ERROR",F38)))</formula>
    </cfRule>
  </conditionalFormatting>
  <conditionalFormatting sqref="J38">
    <cfRule type="containsText" dxfId="413" priority="24" operator="containsText" text="ERROR">
      <formula>NOT(ISERROR(SEARCH("ERROR",J38)))</formula>
    </cfRule>
  </conditionalFormatting>
  <conditionalFormatting sqref="O12:O18 O23 O29 O31:O35">
    <cfRule type="containsText" dxfId="412" priority="21" operator="containsText" text="ERROR">
      <formula>NOT(ISERROR(SEARCH("ERROR",O12)))</formula>
    </cfRule>
  </conditionalFormatting>
  <conditionalFormatting sqref="O36">
    <cfRule type="containsText" dxfId="411" priority="7" operator="containsText" text="ERROR">
      <formula>NOT(ISERROR(SEARCH("ERROR",O36)))</formula>
    </cfRule>
  </conditionalFormatting>
  <conditionalFormatting sqref="O9">
    <cfRule type="containsText" dxfId="410" priority="4" operator="containsText" text="ERROR">
      <formula>NOT(ISERROR(SEARCH("ERROR",O9)))</formula>
    </cfRule>
  </conditionalFormatting>
  <conditionalFormatting sqref="O19:O22">
    <cfRule type="containsText" dxfId="409" priority="3" operator="containsText" text="ERROR">
      <formula>NOT(ISERROR(SEARCH("ERROR",O19)))</formula>
    </cfRule>
  </conditionalFormatting>
  <conditionalFormatting sqref="O24:O28">
    <cfRule type="containsText" dxfId="408" priority="2" operator="containsText" text="ERROR">
      <formula>NOT(ISERROR(SEARCH("ERROR",O24)))</formula>
    </cfRule>
  </conditionalFormatting>
  <conditionalFormatting sqref="O30">
    <cfRule type="containsText" dxfId="40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145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1411583789.52</v>
      </c>
      <c r="F10" s="63">
        <v>0</v>
      </c>
      <c r="G10" s="63">
        <v>1411583789.52</v>
      </c>
      <c r="I10" s="63">
        <v>2000814825.1399999</v>
      </c>
      <c r="J10" s="63">
        <v>-570143327.62</v>
      </c>
      <c r="K10" s="63">
        <v>1430671497.52</v>
      </c>
      <c r="M10" s="63">
        <v>-19087708</v>
      </c>
      <c r="N10" s="160"/>
    </row>
    <row r="11" spans="2:15" ht="44.25" customHeight="1">
      <c r="B11" s="163" t="s">
        <v>80</v>
      </c>
      <c r="C11" s="163"/>
      <c r="E11" s="39">
        <v>1382555025.98</v>
      </c>
      <c r="F11" s="39">
        <v>0</v>
      </c>
      <c r="G11" s="39">
        <v>1382555025.98</v>
      </c>
      <c r="I11" s="39">
        <v>1398485295.98</v>
      </c>
      <c r="J11" s="39">
        <v>0</v>
      </c>
      <c r="K11" s="39">
        <v>1398485295.98</v>
      </c>
      <c r="M11" s="39">
        <v>-15930270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61440940</v>
      </c>
      <c r="F13" s="49">
        <v>0</v>
      </c>
      <c r="G13" s="49">
        <v>61440940</v>
      </c>
      <c r="I13" s="49">
        <v>61440940</v>
      </c>
      <c r="J13" s="49">
        <v>0</v>
      </c>
      <c r="K13" s="49">
        <v>61440940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571313173.77999997</v>
      </c>
      <c r="F14" s="141">
        <v>0</v>
      </c>
      <c r="G14" s="141">
        <v>571313173.77999997</v>
      </c>
      <c r="I14" s="141">
        <v>581269749.77999997</v>
      </c>
      <c r="J14" s="141">
        <v>0</v>
      </c>
      <c r="K14" s="141">
        <v>581269749.77999997</v>
      </c>
      <c r="M14" s="141">
        <v>-9956576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157717450.68000001</v>
      </c>
      <c r="F15" s="49">
        <v>0</v>
      </c>
      <c r="G15" s="49">
        <v>157717450.68000001</v>
      </c>
      <c r="I15" s="49">
        <v>157717450.68000001</v>
      </c>
      <c r="J15" s="49">
        <v>0</v>
      </c>
      <c r="K15" s="49">
        <v>157717450.68000001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67593772.859999999</v>
      </c>
      <c r="F16" s="141">
        <v>0</v>
      </c>
      <c r="G16" s="141">
        <v>67593772.859999999</v>
      </c>
      <c r="I16" s="141">
        <v>67593772.859999999</v>
      </c>
      <c r="J16" s="141">
        <v>0</v>
      </c>
      <c r="K16" s="141">
        <v>67593772.859999999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35000000</v>
      </c>
      <c r="F17" s="49">
        <v>0</v>
      </c>
      <c r="G17" s="49">
        <v>35000000</v>
      </c>
      <c r="I17" s="49">
        <v>35000000</v>
      </c>
      <c r="J17" s="49">
        <v>0</v>
      </c>
      <c r="K17" s="49">
        <v>35000000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20277726.060000002</v>
      </c>
      <c r="F18" s="141">
        <v>0</v>
      </c>
      <c r="G18" s="141">
        <v>20277726.060000002</v>
      </c>
      <c r="I18" s="141">
        <v>20277726.060000002</v>
      </c>
      <c r="J18" s="141">
        <v>0</v>
      </c>
      <c r="K18" s="141">
        <v>20277726.060000002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469211962.60000002</v>
      </c>
      <c r="F19" s="49">
        <v>0</v>
      </c>
      <c r="G19" s="49">
        <v>469211962.60000002</v>
      </c>
      <c r="I19" s="49">
        <v>475185656.60000002</v>
      </c>
      <c r="J19" s="49">
        <v>0</v>
      </c>
      <c r="K19" s="49">
        <v>475185656.60000002</v>
      </c>
      <c r="M19" s="49">
        <v>-5973694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573300765.62</v>
      </c>
      <c r="J23" s="39">
        <v>-570143327.62</v>
      </c>
      <c r="K23" s="39">
        <v>3157438</v>
      </c>
      <c r="M23" s="39">
        <v>-3157438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3157438</v>
      </c>
      <c r="J24" s="49">
        <v>0</v>
      </c>
      <c r="K24" s="49">
        <v>3157438</v>
      </c>
      <c r="M24" s="49">
        <v>-3157438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412425876.94</v>
      </c>
      <c r="J25" s="141">
        <v>-412425876.94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157717450.68000001</v>
      </c>
      <c r="J27" s="141">
        <v>-157717450.68000001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29028763.540000003</v>
      </c>
      <c r="F29" s="39">
        <v>0</v>
      </c>
      <c r="G29" s="39">
        <v>29028763.540000003</v>
      </c>
      <c r="I29" s="39">
        <v>29028763.540000003</v>
      </c>
      <c r="J29" s="39">
        <v>0</v>
      </c>
      <c r="K29" s="39">
        <v>29028763.540000003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29028763.540000003</v>
      </c>
      <c r="F30" s="141">
        <v>0</v>
      </c>
      <c r="G30" s="141">
        <v>29028763.540000003</v>
      </c>
      <c r="I30" s="141">
        <v>29028763.540000003</v>
      </c>
      <c r="J30" s="141">
        <v>0</v>
      </c>
      <c r="K30" s="141">
        <v>29028763.540000003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1411583789.52</v>
      </c>
      <c r="F37" s="23">
        <v>0</v>
      </c>
      <c r="G37" s="23">
        <v>1411583789.52</v>
      </c>
      <c r="I37" s="23">
        <v>2000814825.1399999</v>
      </c>
      <c r="J37" s="23">
        <v>-570143327.62</v>
      </c>
      <c r="K37" s="23">
        <v>1430671497.52</v>
      </c>
      <c r="M37" s="23">
        <v>-19087708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38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13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90">
        <v>-222928846</v>
      </c>
    </row>
    <row r="709" spans="1:15">
      <c r="G709" s="90">
        <v>-562000</v>
      </c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406" priority="25" operator="containsText" text="ERROR">
      <formula>NOT(ISERROR(SEARCH("ERROR",F38)))</formula>
    </cfRule>
  </conditionalFormatting>
  <conditionalFormatting sqref="J38">
    <cfRule type="containsText" dxfId="405" priority="24" operator="containsText" text="ERROR">
      <formula>NOT(ISERROR(SEARCH("ERROR",J38)))</formula>
    </cfRule>
  </conditionalFormatting>
  <conditionalFormatting sqref="O12:O18 O23 O29 O31:O35">
    <cfRule type="containsText" dxfId="404" priority="21" operator="containsText" text="ERROR">
      <formula>NOT(ISERROR(SEARCH("ERROR",O12)))</formula>
    </cfRule>
  </conditionalFormatting>
  <conditionalFormatting sqref="O36">
    <cfRule type="containsText" dxfId="403" priority="7" operator="containsText" text="ERROR">
      <formula>NOT(ISERROR(SEARCH("ERROR",O36)))</formula>
    </cfRule>
  </conditionalFormatting>
  <conditionalFormatting sqref="O9">
    <cfRule type="containsText" dxfId="402" priority="4" operator="containsText" text="ERROR">
      <formula>NOT(ISERROR(SEARCH("ERROR",O9)))</formula>
    </cfRule>
  </conditionalFormatting>
  <conditionalFormatting sqref="O19:O22">
    <cfRule type="containsText" dxfId="401" priority="3" operator="containsText" text="ERROR">
      <formula>NOT(ISERROR(SEARCH("ERROR",O19)))</formula>
    </cfRule>
  </conditionalFormatting>
  <conditionalFormatting sqref="O24:O28">
    <cfRule type="containsText" dxfId="400" priority="2" operator="containsText" text="ERROR">
      <formula>NOT(ISERROR(SEARCH("ERROR",O24)))</formula>
    </cfRule>
  </conditionalFormatting>
  <conditionalFormatting sqref="O30">
    <cfRule type="containsText" dxfId="39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130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146</v>
      </c>
      <c r="F3" s="90"/>
      <c r="J3" s="13" t="s">
        <v>39</v>
      </c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5779788.6600000001</v>
      </c>
      <c r="F10" s="63">
        <v>570880000</v>
      </c>
      <c r="G10" s="63">
        <v>576659788.65999997</v>
      </c>
      <c r="I10" s="63">
        <v>577306682.25999999</v>
      </c>
      <c r="J10" s="63">
        <v>0</v>
      </c>
      <c r="K10" s="63">
        <v>577306682.25999999</v>
      </c>
      <c r="M10" s="63">
        <v>-646893.6</v>
      </c>
      <c r="N10" s="160"/>
    </row>
    <row r="11" spans="2:15" ht="44.25" customHeight="1">
      <c r="B11" s="163" t="s">
        <v>80</v>
      </c>
      <c r="C11" s="163"/>
      <c r="E11" s="39">
        <v>5779788.6600000001</v>
      </c>
      <c r="F11" s="39">
        <v>570880000</v>
      </c>
      <c r="G11" s="39">
        <v>576659788.65999997</v>
      </c>
      <c r="I11" s="39">
        <v>576920344.65999997</v>
      </c>
      <c r="J11" s="39">
        <v>0</v>
      </c>
      <c r="K11" s="39">
        <v>576920344.65999997</v>
      </c>
      <c r="M11" s="39">
        <v>-260556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335220</v>
      </c>
      <c r="F13" s="49">
        <v>0</v>
      </c>
      <c r="G13" s="49">
        <v>335220</v>
      </c>
      <c r="I13" s="49">
        <v>335220</v>
      </c>
      <c r="J13" s="49">
        <v>0</v>
      </c>
      <c r="K13" s="49">
        <v>335220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0</v>
      </c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0</v>
      </c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570880000</v>
      </c>
      <c r="G17" s="49">
        <v>570880000</v>
      </c>
      <c r="I17" s="49">
        <v>570880000</v>
      </c>
      <c r="J17" s="49">
        <v>0</v>
      </c>
      <c r="K17" s="49">
        <v>570880000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5444568.6600000001</v>
      </c>
      <c r="F19" s="49">
        <v>0</v>
      </c>
      <c r="G19" s="49">
        <v>5444568.6600000001</v>
      </c>
      <c r="I19" s="49">
        <v>5444568.6600000001</v>
      </c>
      <c r="J19" s="49">
        <v>0</v>
      </c>
      <c r="K19" s="49">
        <v>5444568.6600000001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260556</v>
      </c>
      <c r="J22" s="141">
        <v>0</v>
      </c>
      <c r="K22" s="141">
        <v>260556</v>
      </c>
      <c r="M22" s="141">
        <v>-260556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0</v>
      </c>
      <c r="J23" s="39">
        <v>0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0</v>
      </c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0</v>
      </c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386337.6</v>
      </c>
      <c r="J29" s="39">
        <v>0</v>
      </c>
      <c r="K29" s="39">
        <v>386337.6</v>
      </c>
      <c r="M29" s="39">
        <v>-386337.6</v>
      </c>
      <c r="N29" s="38"/>
      <c r="O29" s="40"/>
    </row>
    <row r="30" spans="2:15" ht="10.5">
      <c r="B30" s="8">
        <v>17</v>
      </c>
      <c r="C30" s="9" t="s">
        <v>50</v>
      </c>
      <c r="E30" s="141">
        <v>0</v>
      </c>
      <c r="F30" s="141">
        <v>0</v>
      </c>
      <c r="G30" s="141">
        <v>0</v>
      </c>
      <c r="I30" s="141">
        <v>386337.6</v>
      </c>
      <c r="J30" s="141">
        <v>0</v>
      </c>
      <c r="K30" s="141">
        <v>386337.6</v>
      </c>
      <c r="M30" s="141">
        <v>-386337.6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5779788.6600000001</v>
      </c>
      <c r="F37" s="23">
        <v>570880000</v>
      </c>
      <c r="G37" s="23">
        <v>576659788.65999997</v>
      </c>
      <c r="I37" s="23">
        <v>577306682.25999999</v>
      </c>
      <c r="J37" s="23">
        <v>0</v>
      </c>
      <c r="K37" s="23">
        <v>577306682.25999999</v>
      </c>
      <c r="M37" s="23">
        <v>-646893.6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398" priority="26" operator="containsText" text="ERROR">
      <formula>NOT(ISERROR(SEARCH("ERROR",F38)))</formula>
    </cfRule>
  </conditionalFormatting>
  <conditionalFormatting sqref="J38">
    <cfRule type="containsText" dxfId="397" priority="25" operator="containsText" text="ERROR">
      <formula>NOT(ISERROR(SEARCH("ERROR",J38)))</formula>
    </cfRule>
  </conditionalFormatting>
  <conditionalFormatting sqref="O12:O18 O23 O29 O31:O35">
    <cfRule type="containsText" dxfId="396" priority="22" operator="containsText" text="ERROR">
      <formula>NOT(ISERROR(SEARCH("ERROR",O12)))</formula>
    </cfRule>
  </conditionalFormatting>
  <conditionalFormatting sqref="O36">
    <cfRule type="containsText" dxfId="395" priority="8" operator="containsText" text="ERROR">
      <formula>NOT(ISERROR(SEARCH("ERROR",O36)))</formula>
    </cfRule>
  </conditionalFormatting>
  <conditionalFormatting sqref="O9">
    <cfRule type="containsText" dxfId="394" priority="5" operator="containsText" text="ERROR">
      <formula>NOT(ISERROR(SEARCH("ERROR",O9)))</formula>
    </cfRule>
  </conditionalFormatting>
  <conditionalFormatting sqref="O19:O22">
    <cfRule type="containsText" dxfId="393" priority="4" operator="containsText" text="ERROR">
      <formula>NOT(ISERROR(SEARCH("ERROR",O19)))</formula>
    </cfRule>
  </conditionalFormatting>
  <conditionalFormatting sqref="O25:O28">
    <cfRule type="containsText" dxfId="392" priority="3" operator="containsText" text="ERROR">
      <formula>NOT(ISERROR(SEARCH("ERROR",O25)))</formula>
    </cfRule>
  </conditionalFormatting>
  <conditionalFormatting sqref="O30">
    <cfRule type="containsText" dxfId="391" priority="2" operator="containsText" text="ERROR">
      <formula>NOT(ISERROR(SEARCH("ERROR",O30)))</formula>
    </cfRule>
  </conditionalFormatting>
  <conditionalFormatting sqref="O24">
    <cfRule type="containsText" dxfId="390" priority="1" operator="containsText" text="ERROR">
      <formula>NOT(ISERROR(SEARCH("ERROR",O24)))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1" spans="2:15">
      <c r="I1" s="65"/>
    </row>
    <row r="2" spans="2:15" ht="10.5">
      <c r="C2" s="13" t="s">
        <v>21</v>
      </c>
      <c r="E2" s="12" t="s">
        <v>129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147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5706434508.4800005</v>
      </c>
      <c r="F10" s="63">
        <v>0</v>
      </c>
      <c r="G10" s="63">
        <v>5706434508.4800005</v>
      </c>
      <c r="I10" s="63">
        <v>8164247835.5800009</v>
      </c>
      <c r="J10" s="63">
        <v>-2266799056.8800001</v>
      </c>
      <c r="K10" s="63">
        <v>5897448778.7000008</v>
      </c>
      <c r="M10" s="63">
        <v>-191014270.22</v>
      </c>
      <c r="N10" s="160"/>
    </row>
    <row r="11" spans="2:15" ht="44.25" customHeight="1">
      <c r="B11" s="163" t="s">
        <v>80</v>
      </c>
      <c r="C11" s="163"/>
      <c r="E11" s="39">
        <v>4815917252.4800005</v>
      </c>
      <c r="F11" s="39">
        <v>-97629481.359999999</v>
      </c>
      <c r="G11" s="39">
        <v>4718287771.1200008</v>
      </c>
      <c r="I11" s="39">
        <v>5050015122.500001</v>
      </c>
      <c r="J11" s="39">
        <v>-150000000</v>
      </c>
      <c r="K11" s="39">
        <v>4900015122.500001</v>
      </c>
      <c r="M11" s="39">
        <v>-181727351.38</v>
      </c>
      <c r="N11" s="38"/>
    </row>
    <row r="12" spans="2:15" ht="10.5">
      <c r="B12" s="8">
        <v>1</v>
      </c>
      <c r="C12" s="9" t="s">
        <v>81</v>
      </c>
      <c r="E12" s="141">
        <v>12412100</v>
      </c>
      <c r="F12" s="141">
        <v>0</v>
      </c>
      <c r="G12" s="141">
        <v>12412100</v>
      </c>
      <c r="I12" s="141"/>
      <c r="J12" s="141">
        <v>16486100</v>
      </c>
      <c r="K12" s="141">
        <v>16486100</v>
      </c>
      <c r="M12" s="141">
        <v>-4074000</v>
      </c>
      <c r="N12" s="43" t="s">
        <v>67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16486100</v>
      </c>
      <c r="J13" s="49">
        <v>-16486100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1718918086.2800002</v>
      </c>
      <c r="F14" s="141">
        <v>0</v>
      </c>
      <c r="G14" s="141">
        <v>1718918086.2800002</v>
      </c>
      <c r="I14" s="141">
        <v>1767915487.2800002</v>
      </c>
      <c r="J14" s="141">
        <v>0</v>
      </c>
      <c r="K14" s="141">
        <v>1767915487.2800002</v>
      </c>
      <c r="M14" s="141">
        <v>-48997401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529773346.98000002</v>
      </c>
      <c r="F15" s="49">
        <v>0</v>
      </c>
      <c r="G15" s="49">
        <v>529773346.98000002</v>
      </c>
      <c r="I15" s="49">
        <v>529773346.98000002</v>
      </c>
      <c r="J15" s="49">
        <v>0</v>
      </c>
      <c r="K15" s="49">
        <v>529773346.98000002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324674815.02000004</v>
      </c>
      <c r="F16" s="141">
        <v>-97629481.359999999</v>
      </c>
      <c r="G16" s="141">
        <v>227045333.66000003</v>
      </c>
      <c r="I16" s="141">
        <v>227045333.66000003</v>
      </c>
      <c r="J16" s="141">
        <v>0</v>
      </c>
      <c r="K16" s="141">
        <v>227045333.66000003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575000000</v>
      </c>
      <c r="F17" s="49">
        <v>0</v>
      </c>
      <c r="G17" s="49">
        <v>575000000</v>
      </c>
      <c r="I17" s="49">
        <v>725000000</v>
      </c>
      <c r="J17" s="49">
        <v>-150000000</v>
      </c>
      <c r="K17" s="49">
        <v>575000000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68113194.299999997</v>
      </c>
      <c r="F18" s="141">
        <v>0</v>
      </c>
      <c r="G18" s="141">
        <v>68113194.299999997</v>
      </c>
      <c r="I18" s="141">
        <v>68113194.299999997</v>
      </c>
      <c r="J18" s="141">
        <v>0</v>
      </c>
      <c r="K18" s="141">
        <v>68113194.299999997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1587025709.9000001</v>
      </c>
      <c r="F19" s="49">
        <v>0</v>
      </c>
      <c r="G19" s="49">
        <v>1587025709.9000001</v>
      </c>
      <c r="I19" s="49">
        <v>1585329858.9000001</v>
      </c>
      <c r="J19" s="49">
        <v>0</v>
      </c>
      <c r="K19" s="49">
        <v>1585329858.9000001</v>
      </c>
      <c r="M19" s="49">
        <v>1695851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130351801.38000001</v>
      </c>
      <c r="J22" s="141">
        <v>0</v>
      </c>
      <c r="K22" s="141">
        <v>130351801.38000001</v>
      </c>
      <c r="M22" s="141">
        <v>-130351801.38000001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890517256</v>
      </c>
      <c r="F23" s="39">
        <v>0</v>
      </c>
      <c r="G23" s="39">
        <v>890517256</v>
      </c>
      <c r="I23" s="39">
        <v>3009216311.8800001</v>
      </c>
      <c r="J23" s="39">
        <v>-2116799056.8800001</v>
      </c>
      <c r="K23" s="39">
        <v>892417255</v>
      </c>
      <c r="M23" s="39">
        <v>-1899999</v>
      </c>
      <c r="N23" s="38"/>
      <c r="O23" s="40"/>
    </row>
    <row r="24" spans="2:15" ht="10.5">
      <c r="B24" s="1">
        <v>12</v>
      </c>
      <c r="C24" s="7" t="s">
        <v>92</v>
      </c>
      <c r="E24" s="49">
        <v>186048501</v>
      </c>
      <c r="F24" s="49">
        <v>0</v>
      </c>
      <c r="G24" s="49">
        <v>186048501</v>
      </c>
      <c r="I24" s="49">
        <v>186048501</v>
      </c>
      <c r="J24" s="49">
        <v>0</v>
      </c>
      <c r="K24" s="49">
        <v>186048501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>
        <v>472736790</v>
      </c>
      <c r="F25" s="141">
        <v>0</v>
      </c>
      <c r="G25" s="141">
        <v>472736790</v>
      </c>
      <c r="I25" s="141">
        <v>2059762499.9000001</v>
      </c>
      <c r="J25" s="141">
        <v>-1587025709.9000001</v>
      </c>
      <c r="K25" s="141">
        <v>472736790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231731965</v>
      </c>
      <c r="F26" s="49">
        <v>0</v>
      </c>
      <c r="G26" s="49">
        <v>231731965</v>
      </c>
      <c r="I26" s="49">
        <v>233631964</v>
      </c>
      <c r="J26" s="49">
        <v>0</v>
      </c>
      <c r="K26" s="49">
        <v>233631964</v>
      </c>
      <c r="M26" s="49">
        <v>-1899999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529773346.98000002</v>
      </c>
      <c r="J27" s="141">
        <v>-529773346.98000002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97629481.359999999</v>
      </c>
      <c r="G29" s="39">
        <v>97629481.359999999</v>
      </c>
      <c r="I29" s="39">
        <v>105016401.2</v>
      </c>
      <c r="J29" s="39">
        <v>0</v>
      </c>
      <c r="K29" s="39">
        <v>105016401.2</v>
      </c>
      <c r="M29" s="39">
        <v>-7386919.8400000036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97629481.359999999</v>
      </c>
      <c r="G30" s="141">
        <v>97629481.359999999</v>
      </c>
      <c r="I30" s="141">
        <v>105016401.2</v>
      </c>
      <c r="J30" s="141">
        <v>0</v>
      </c>
      <c r="K30" s="141">
        <v>105016401.2</v>
      </c>
      <c r="M30" s="141">
        <v>-7386919.8400000036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5706434508.4800005</v>
      </c>
      <c r="F37" s="23">
        <v>0</v>
      </c>
      <c r="G37" s="23">
        <v>5706434508.4800005</v>
      </c>
      <c r="I37" s="23">
        <v>8164247835.5800009</v>
      </c>
      <c r="J37" s="23">
        <v>-2266799056.8800001</v>
      </c>
      <c r="K37" s="23">
        <v>5897448778.7000008</v>
      </c>
      <c r="M37" s="23">
        <v>-191014270.22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389" priority="25" operator="containsText" text="ERROR">
      <formula>NOT(ISERROR(SEARCH("ERROR",F38)))</formula>
    </cfRule>
  </conditionalFormatting>
  <conditionalFormatting sqref="J38">
    <cfRule type="containsText" dxfId="388" priority="24" operator="containsText" text="ERROR">
      <formula>NOT(ISERROR(SEARCH("ERROR",J38)))</formula>
    </cfRule>
  </conditionalFormatting>
  <conditionalFormatting sqref="O12:O18 O23 O29 O31:O35">
    <cfRule type="containsText" dxfId="387" priority="21" operator="containsText" text="ERROR">
      <formula>NOT(ISERROR(SEARCH("ERROR",O12)))</formula>
    </cfRule>
  </conditionalFormatting>
  <conditionalFormatting sqref="O36">
    <cfRule type="containsText" dxfId="386" priority="7" operator="containsText" text="ERROR">
      <formula>NOT(ISERROR(SEARCH("ERROR",O36)))</formula>
    </cfRule>
  </conditionalFormatting>
  <conditionalFormatting sqref="O9">
    <cfRule type="containsText" dxfId="385" priority="4" operator="containsText" text="ERROR">
      <formula>NOT(ISERROR(SEARCH("ERROR",O9)))</formula>
    </cfRule>
  </conditionalFormatting>
  <conditionalFormatting sqref="O19:O22">
    <cfRule type="containsText" dxfId="384" priority="3" operator="containsText" text="ERROR">
      <formula>NOT(ISERROR(SEARCH("ERROR",O19)))</formula>
    </cfRule>
  </conditionalFormatting>
  <conditionalFormatting sqref="O24:O28">
    <cfRule type="containsText" dxfId="383" priority="2" operator="containsText" text="ERROR">
      <formula>NOT(ISERROR(SEARCH("ERROR",O24)))</formula>
    </cfRule>
  </conditionalFormatting>
  <conditionalFormatting sqref="O30">
    <cfRule type="containsText" dxfId="382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18" sqref="M18"/>
    </sheetView>
  </sheetViews>
  <sheetFormatPr defaultColWidth="11.54296875" defaultRowHeight="10"/>
  <cols>
    <col min="1" max="1" width="4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115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148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2" customHeight="1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4431389515.2799997</v>
      </c>
      <c r="F10" s="63">
        <v>48186409</v>
      </c>
      <c r="G10" s="63">
        <v>4479575924.2799997</v>
      </c>
      <c r="I10" s="63">
        <v>6332975826.8400002</v>
      </c>
      <c r="J10" s="63">
        <v>-1847036170.5599999</v>
      </c>
      <c r="K10" s="63">
        <v>4485939656.2799997</v>
      </c>
      <c r="M10" s="63">
        <v>-6363732</v>
      </c>
      <c r="N10" s="160"/>
    </row>
    <row r="11" spans="2:15" ht="44.25" customHeight="1">
      <c r="B11" s="163" t="s">
        <v>80</v>
      </c>
      <c r="C11" s="163"/>
      <c r="E11" s="39">
        <v>4197065961.2799997</v>
      </c>
      <c r="F11" s="39">
        <v>-27765450</v>
      </c>
      <c r="G11" s="39">
        <v>4169300511.2799997</v>
      </c>
      <c r="I11" s="39">
        <v>4150525821.2799997</v>
      </c>
      <c r="J11" s="39">
        <v>25000000</v>
      </c>
      <c r="K11" s="39">
        <v>4175525821.2799997</v>
      </c>
      <c r="M11" s="39">
        <v>-6225310</v>
      </c>
      <c r="N11" s="38"/>
    </row>
    <row r="12" spans="2:15" ht="10.5">
      <c r="B12" s="8">
        <v>1</v>
      </c>
      <c r="C12" s="9" t="s">
        <v>81</v>
      </c>
      <c r="E12" s="141">
        <v>8268660</v>
      </c>
      <c r="F12" s="141">
        <v>0</v>
      </c>
      <c r="G12" s="141">
        <v>8268660</v>
      </c>
      <c r="I12" s="141"/>
      <c r="J12" s="141">
        <v>8268660</v>
      </c>
      <c r="K12" s="141">
        <v>8268660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8268660</v>
      </c>
      <c r="J13" s="49">
        <v>-8268660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1886666098.5</v>
      </c>
      <c r="F14" s="141">
        <v>48186409</v>
      </c>
      <c r="G14" s="141">
        <v>1934852507.5</v>
      </c>
      <c r="I14" s="141">
        <v>1934852507.5</v>
      </c>
      <c r="J14" s="141">
        <v>0</v>
      </c>
      <c r="K14" s="141">
        <v>1934852507.5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590736380.51999998</v>
      </c>
      <c r="F15" s="49">
        <v>0</v>
      </c>
      <c r="G15" s="49">
        <v>590736380.51999998</v>
      </c>
      <c r="I15" s="49">
        <v>590736380.51999998</v>
      </c>
      <c r="J15" s="49">
        <v>0</v>
      </c>
      <c r="K15" s="49">
        <v>590736380.51999998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329125173.22000003</v>
      </c>
      <c r="F16" s="141">
        <v>-75951859</v>
      </c>
      <c r="G16" s="141">
        <v>253173314.22000003</v>
      </c>
      <c r="I16" s="141">
        <v>253173314.22000003</v>
      </c>
      <c r="J16" s="141">
        <v>0</v>
      </c>
      <c r="K16" s="141">
        <v>253173314.22000003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25000000</v>
      </c>
      <c r="F17" s="49">
        <v>0</v>
      </c>
      <c r="G17" s="49">
        <v>25000000</v>
      </c>
      <c r="I17" s="49"/>
      <c r="J17" s="49">
        <v>25000000</v>
      </c>
      <c r="K17" s="49">
        <v>25000000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75951859</v>
      </c>
      <c r="F18" s="141">
        <v>0</v>
      </c>
      <c r="G18" s="141">
        <v>75951859</v>
      </c>
      <c r="I18" s="141">
        <v>75951859</v>
      </c>
      <c r="J18" s="141">
        <v>0</v>
      </c>
      <c r="K18" s="141">
        <v>75951859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1281317790.04</v>
      </c>
      <c r="F19" s="49">
        <v>0</v>
      </c>
      <c r="G19" s="49">
        <v>1281317790.04</v>
      </c>
      <c r="I19" s="49">
        <v>1281317790.04</v>
      </c>
      <c r="J19" s="49">
        <v>0</v>
      </c>
      <c r="K19" s="49">
        <v>1281317790.04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6225310</v>
      </c>
      <c r="J22" s="141">
        <v>0</v>
      </c>
      <c r="K22" s="141">
        <v>6225310</v>
      </c>
      <c r="M22" s="141">
        <v>-6225310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234323554</v>
      </c>
      <c r="F23" s="39">
        <v>0</v>
      </c>
      <c r="G23" s="39">
        <v>234323554</v>
      </c>
      <c r="I23" s="39">
        <v>2102649632.5599999</v>
      </c>
      <c r="J23" s="39">
        <v>-1872036170.5599999</v>
      </c>
      <c r="K23" s="39">
        <v>230613462</v>
      </c>
      <c r="M23" s="39">
        <v>3710092</v>
      </c>
      <c r="N23" s="38"/>
      <c r="O23" s="40"/>
    </row>
    <row r="24" spans="2:15" ht="10.5">
      <c r="B24" s="1">
        <v>12</v>
      </c>
      <c r="C24" s="7" t="s">
        <v>92</v>
      </c>
      <c r="E24" s="49">
        <v>59048345</v>
      </c>
      <c r="F24" s="49">
        <v>0</v>
      </c>
      <c r="G24" s="49">
        <v>59048345</v>
      </c>
      <c r="I24" s="49">
        <v>58365973</v>
      </c>
      <c r="J24" s="49">
        <v>0</v>
      </c>
      <c r="K24" s="49">
        <v>58365973</v>
      </c>
      <c r="M24" s="49">
        <v>682372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142985359</v>
      </c>
      <c r="F25" s="141">
        <v>0</v>
      </c>
      <c r="G25" s="141">
        <v>142985359</v>
      </c>
      <c r="I25" s="141">
        <v>1422580159.04</v>
      </c>
      <c r="J25" s="141">
        <v>-1281317790.04</v>
      </c>
      <c r="K25" s="141">
        <v>141262369</v>
      </c>
      <c r="M25" s="141">
        <v>1722990</v>
      </c>
      <c r="N25" s="43" t="s">
        <v>67</v>
      </c>
      <c r="O25" s="40" t="s">
        <v>199</v>
      </c>
    </row>
    <row r="26" spans="2:15" ht="10.5">
      <c r="B26" s="1">
        <v>14</v>
      </c>
      <c r="C26" s="7" t="s">
        <v>94</v>
      </c>
      <c r="E26" s="49">
        <v>32289850</v>
      </c>
      <c r="F26" s="49">
        <v>0</v>
      </c>
      <c r="G26" s="49">
        <v>32289850</v>
      </c>
      <c r="I26" s="49">
        <v>30967120</v>
      </c>
      <c r="J26" s="49">
        <v>18000</v>
      </c>
      <c r="K26" s="49">
        <v>30985120</v>
      </c>
      <c r="M26" s="49">
        <v>1304730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>
        <v>590736380.51999998</v>
      </c>
      <c r="J27" s="141">
        <v>-590736380.51999998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75951859</v>
      </c>
      <c r="G29" s="39">
        <v>75951859</v>
      </c>
      <c r="I29" s="39">
        <v>79800373</v>
      </c>
      <c r="J29" s="39">
        <v>0</v>
      </c>
      <c r="K29" s="39">
        <v>79800373</v>
      </c>
      <c r="M29" s="39">
        <v>-3848514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75951859</v>
      </c>
      <c r="G30" s="141">
        <v>75951859</v>
      </c>
      <c r="I30" s="141">
        <v>79800373</v>
      </c>
      <c r="J30" s="141">
        <v>0</v>
      </c>
      <c r="K30" s="141">
        <v>79800373</v>
      </c>
      <c r="M30" s="141">
        <v>-3848514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4431389515.2799997</v>
      </c>
      <c r="F37" s="23">
        <v>48186409</v>
      </c>
      <c r="G37" s="23">
        <v>4479575924.2799997</v>
      </c>
      <c r="I37" s="23">
        <v>6332975826.8400002</v>
      </c>
      <c r="J37" s="23">
        <v>-1847036170.5599999</v>
      </c>
      <c r="K37" s="23">
        <v>4485939656.2799997</v>
      </c>
      <c r="M37" s="23">
        <v>-6363732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381" priority="25" operator="containsText" text="ERROR">
      <formula>NOT(ISERROR(SEARCH("ERROR",F38)))</formula>
    </cfRule>
  </conditionalFormatting>
  <conditionalFormatting sqref="J38">
    <cfRule type="containsText" dxfId="380" priority="24" operator="containsText" text="ERROR">
      <formula>NOT(ISERROR(SEARCH("ERROR",J38)))</formula>
    </cfRule>
  </conditionalFormatting>
  <conditionalFormatting sqref="O12:O18 O23 O29 O31:O35">
    <cfRule type="containsText" dxfId="379" priority="21" operator="containsText" text="ERROR">
      <formula>NOT(ISERROR(SEARCH("ERROR",O12)))</formula>
    </cfRule>
  </conditionalFormatting>
  <conditionalFormatting sqref="O36">
    <cfRule type="containsText" dxfId="378" priority="7" operator="containsText" text="ERROR">
      <formula>NOT(ISERROR(SEARCH("ERROR",O36)))</formula>
    </cfRule>
  </conditionalFormatting>
  <conditionalFormatting sqref="O9">
    <cfRule type="containsText" dxfId="377" priority="4" operator="containsText" text="ERROR">
      <formula>NOT(ISERROR(SEARCH("ERROR",O9)))</formula>
    </cfRule>
  </conditionalFormatting>
  <conditionalFormatting sqref="O19:O22">
    <cfRule type="containsText" dxfId="376" priority="3" operator="containsText" text="ERROR">
      <formula>NOT(ISERROR(SEARCH("ERROR",O19)))</formula>
    </cfRule>
  </conditionalFormatting>
  <conditionalFormatting sqref="O24:O28">
    <cfRule type="containsText" dxfId="375" priority="2" operator="containsText" text="ERROR">
      <formula>NOT(ISERROR(SEARCH("ERROR",O24)))</formula>
    </cfRule>
  </conditionalFormatting>
  <conditionalFormatting sqref="O30">
    <cfRule type="containsText" dxfId="374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0" sqref="M30"/>
    </sheetView>
  </sheetViews>
  <sheetFormatPr defaultColWidth="11.54296875" defaultRowHeight="10"/>
  <cols>
    <col min="1" max="1" width="6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121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149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3549826323.3600006</v>
      </c>
      <c r="F10" s="63">
        <v>0</v>
      </c>
      <c r="G10" s="63">
        <v>3549826323.3600006</v>
      </c>
      <c r="I10" s="63">
        <v>4129882412.48</v>
      </c>
      <c r="J10" s="63">
        <v>0</v>
      </c>
      <c r="K10" s="63">
        <v>4129882412.48</v>
      </c>
      <c r="M10" s="63">
        <v>-580056089.12</v>
      </c>
      <c r="N10" s="160"/>
    </row>
    <row r="11" spans="2:15" ht="44.25" customHeight="1">
      <c r="B11" s="163" t="s">
        <v>80</v>
      </c>
      <c r="C11" s="163"/>
      <c r="E11" s="39">
        <v>3549826323.3600006</v>
      </c>
      <c r="F11" s="39">
        <v>0</v>
      </c>
      <c r="G11" s="39">
        <v>3549826323.3600006</v>
      </c>
      <c r="I11" s="39">
        <v>4031756439.54</v>
      </c>
      <c r="J11" s="39">
        <v>0</v>
      </c>
      <c r="K11" s="39">
        <v>4031756439.54</v>
      </c>
      <c r="M11" s="39">
        <v>-481930116.18000001</v>
      </c>
      <c r="N11" s="38"/>
    </row>
    <row r="12" spans="2:15" ht="10.5">
      <c r="B12" s="8">
        <v>1</v>
      </c>
      <c r="C12" s="9" t="s">
        <v>81</v>
      </c>
      <c r="E12" s="141">
        <v>534335880</v>
      </c>
      <c r="F12" s="141">
        <v>0</v>
      </c>
      <c r="G12" s="141">
        <v>534335880</v>
      </c>
      <c r="I12" s="141"/>
      <c r="J12" s="141">
        <v>780251320</v>
      </c>
      <c r="K12" s="141">
        <v>780251320</v>
      </c>
      <c r="M12" s="141">
        <v>-245915440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780251320</v>
      </c>
      <c r="J13" s="49">
        <v>-780251320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1403896243.3200002</v>
      </c>
      <c r="F14" s="141">
        <v>0</v>
      </c>
      <c r="G14" s="141">
        <v>1403896243.3200002</v>
      </c>
      <c r="I14" s="141">
        <v>1542713409.8400002</v>
      </c>
      <c r="J14" s="141">
        <v>0</v>
      </c>
      <c r="K14" s="141">
        <v>1542713409.8400002</v>
      </c>
      <c r="M14" s="141">
        <v>-138817166.51999998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430392064.12</v>
      </c>
      <c r="F15" s="49">
        <v>0</v>
      </c>
      <c r="G15" s="49">
        <v>430392064.12</v>
      </c>
      <c r="I15" s="49">
        <v>430392064.12</v>
      </c>
      <c r="J15" s="49">
        <v>0</v>
      </c>
      <c r="K15" s="49">
        <v>430392064.12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184454128.24000001</v>
      </c>
      <c r="F16" s="141">
        <v>0</v>
      </c>
      <c r="G16" s="141">
        <v>184454128.24000001</v>
      </c>
      <c r="I16" s="141">
        <v>184454128.24000001</v>
      </c>
      <c r="J16" s="141">
        <v>0</v>
      </c>
      <c r="K16" s="141">
        <v>184454128.24000001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>
        <v>4000000</v>
      </c>
      <c r="J17" s="49">
        <v>0</v>
      </c>
      <c r="K17" s="49">
        <v>4000000</v>
      </c>
      <c r="M17" s="49">
        <v>-4000000</v>
      </c>
      <c r="N17" s="44" t="s">
        <v>67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56010945.280000001</v>
      </c>
      <c r="F18" s="141">
        <v>0</v>
      </c>
      <c r="G18" s="141">
        <v>56010945.280000001</v>
      </c>
      <c r="I18" s="141">
        <v>55335967.940000005</v>
      </c>
      <c r="J18" s="141">
        <v>0</v>
      </c>
      <c r="K18" s="141">
        <v>55335967.940000005</v>
      </c>
      <c r="M18" s="141">
        <v>674977.33999999613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940737062.4000001</v>
      </c>
      <c r="F19" s="49">
        <v>0</v>
      </c>
      <c r="G19" s="49">
        <v>940737062.4000001</v>
      </c>
      <c r="I19" s="49">
        <v>1034609549.4000001</v>
      </c>
      <c r="J19" s="49">
        <v>0</v>
      </c>
      <c r="K19" s="49">
        <v>1034609549.4000001</v>
      </c>
      <c r="M19" s="49">
        <v>-93872487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41471670</v>
      </c>
      <c r="J23" s="39">
        <v>0</v>
      </c>
      <c r="K23" s="39">
        <v>41471670</v>
      </c>
      <c r="M23" s="39">
        <v>-41471670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41471670</v>
      </c>
      <c r="J24" s="49">
        <v>0</v>
      </c>
      <c r="K24" s="49">
        <v>41471670</v>
      </c>
      <c r="M24" s="49">
        <v>-41471670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0</v>
      </c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>
        <v>0</v>
      </c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56654302.940000005</v>
      </c>
      <c r="J29" s="39">
        <v>0</v>
      </c>
      <c r="K29" s="39">
        <v>56654302.940000005</v>
      </c>
      <c r="M29" s="39">
        <v>-56654302.940000005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56654302.940000005</v>
      </c>
      <c r="J30" s="141">
        <v>0</v>
      </c>
      <c r="K30" s="141">
        <v>56654302.940000005</v>
      </c>
      <c r="M30" s="141">
        <v>-56654302.940000005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3549826323.3600006</v>
      </c>
      <c r="F37" s="23">
        <v>0</v>
      </c>
      <c r="G37" s="23">
        <v>3549826323.3600006</v>
      </c>
      <c r="I37" s="23">
        <v>4129882412.48</v>
      </c>
      <c r="J37" s="23">
        <v>0</v>
      </c>
      <c r="K37" s="23">
        <v>4129882412.48</v>
      </c>
      <c r="M37" s="23">
        <v>-580056089.12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42"/>
      <c r="F39" s="243"/>
      <c r="G39" s="226"/>
      <c r="J39" s="207"/>
      <c r="K39" s="207"/>
      <c r="L39" s="207"/>
      <c r="M39" s="207"/>
      <c r="N39" s="208"/>
      <c r="O39" s="242"/>
    </row>
    <row r="40" spans="1:15" s="108" customFormat="1">
      <c r="A40" s="106"/>
      <c r="B40" s="107"/>
      <c r="E40" s="242"/>
      <c r="F40" s="243"/>
      <c r="G40" s="209"/>
      <c r="J40" s="207"/>
      <c r="K40" s="207"/>
      <c r="L40" s="207"/>
      <c r="M40" s="207"/>
      <c r="N40" s="208"/>
      <c r="O40" s="242"/>
    </row>
    <row r="41" spans="1:15" s="108" customFormat="1">
      <c r="A41" s="106"/>
      <c r="B41" s="107"/>
      <c r="E41" s="242"/>
      <c r="F41" s="243"/>
      <c r="G41" s="209"/>
      <c r="J41" s="207"/>
      <c r="K41" s="207"/>
      <c r="L41" s="207"/>
      <c r="M41" s="207"/>
      <c r="N41" s="208"/>
      <c r="O41" s="242"/>
    </row>
    <row r="42" spans="1:15" s="108" customFormat="1">
      <c r="A42" s="106"/>
      <c r="B42" s="107"/>
      <c r="E42" s="242"/>
      <c r="F42" s="243"/>
      <c r="G42" s="209"/>
      <c r="J42" s="207"/>
      <c r="K42" s="207"/>
      <c r="L42" s="207"/>
      <c r="M42" s="207"/>
      <c r="N42" s="208"/>
      <c r="O42" s="242"/>
    </row>
    <row r="43" spans="1:15" s="108" customFormat="1">
      <c r="A43" s="106"/>
      <c r="B43" s="107"/>
      <c r="E43" s="242"/>
      <c r="F43" s="243"/>
      <c r="G43" s="209"/>
      <c r="J43" s="207"/>
      <c r="K43" s="207"/>
      <c r="L43" s="207"/>
      <c r="M43" s="207"/>
      <c r="N43" s="208"/>
      <c r="O43" s="242"/>
    </row>
    <row r="44" spans="1:15" s="108" customFormat="1">
      <c r="A44" s="106"/>
      <c r="B44" s="107"/>
      <c r="E44" s="242"/>
      <c r="F44" s="243"/>
      <c r="G44" s="209"/>
      <c r="J44" s="207"/>
      <c r="K44" s="207"/>
      <c r="L44" s="207"/>
      <c r="M44" s="207"/>
      <c r="N44" s="208"/>
      <c r="O44" s="242"/>
    </row>
    <row r="45" spans="1:15" s="108" customFormat="1">
      <c r="A45" s="106"/>
      <c r="B45" s="107"/>
      <c r="E45" s="242"/>
      <c r="F45" s="243"/>
      <c r="G45" s="209"/>
      <c r="J45" s="207"/>
      <c r="K45" s="207"/>
      <c r="L45" s="207"/>
      <c r="M45" s="207"/>
      <c r="N45" s="208"/>
      <c r="O45" s="242"/>
    </row>
    <row r="46" spans="1:15" s="108" customFormat="1">
      <c r="A46" s="106"/>
      <c r="B46" s="107"/>
      <c r="E46" s="242"/>
      <c r="F46" s="243"/>
      <c r="G46" s="209"/>
      <c r="J46" s="207"/>
      <c r="K46" s="207"/>
      <c r="L46" s="207"/>
      <c r="M46" s="207"/>
      <c r="N46" s="208"/>
      <c r="O46" s="242"/>
    </row>
    <row r="47" spans="1:15" s="108" customFormat="1">
      <c r="A47" s="106"/>
      <c r="B47" s="107"/>
      <c r="E47" s="242"/>
      <c r="F47" s="243"/>
      <c r="G47" s="209"/>
      <c r="J47" s="207"/>
      <c r="K47" s="207"/>
      <c r="L47" s="207"/>
      <c r="M47" s="207"/>
      <c r="N47" s="208"/>
      <c r="O47" s="242"/>
    </row>
    <row r="48" spans="1:15" s="108" customFormat="1">
      <c r="A48" s="106"/>
      <c r="B48" s="107"/>
      <c r="E48" s="242"/>
      <c r="F48" s="243"/>
      <c r="G48" s="209"/>
      <c r="J48" s="207"/>
      <c r="K48" s="207"/>
      <c r="L48" s="207"/>
      <c r="M48" s="207"/>
      <c r="N48" s="208"/>
      <c r="O48" s="242"/>
    </row>
    <row r="49" spans="1:15" s="108" customFormat="1">
      <c r="A49" s="106"/>
      <c r="B49" s="107"/>
      <c r="E49" s="242"/>
      <c r="F49" s="243"/>
      <c r="G49" s="209"/>
      <c r="J49" s="207"/>
      <c r="K49" s="207"/>
      <c r="L49" s="207"/>
      <c r="M49" s="207"/>
      <c r="N49" s="208"/>
      <c r="O49" s="242"/>
    </row>
    <row r="50" spans="1:15" s="108" customFormat="1">
      <c r="A50" s="106"/>
      <c r="B50" s="107"/>
      <c r="E50" s="242"/>
      <c r="F50" s="243"/>
      <c r="G50" s="209"/>
      <c r="J50" s="207"/>
      <c r="K50" s="207"/>
      <c r="L50" s="207"/>
      <c r="M50" s="207"/>
      <c r="N50" s="208"/>
      <c r="O50" s="242"/>
    </row>
    <row r="51" spans="1:15" s="108" customFormat="1">
      <c r="A51" s="106"/>
      <c r="B51" s="107"/>
      <c r="E51" s="242"/>
      <c r="F51" s="243"/>
      <c r="G51" s="209"/>
      <c r="J51" s="207"/>
      <c r="K51" s="207"/>
      <c r="L51" s="207"/>
      <c r="M51" s="207"/>
      <c r="N51" s="208"/>
      <c r="O51" s="242"/>
    </row>
    <row r="52" spans="1:15" s="108" customFormat="1">
      <c r="A52" s="106"/>
      <c r="B52" s="107"/>
      <c r="E52" s="242"/>
      <c r="F52" s="243"/>
      <c r="G52" s="209"/>
      <c r="J52" s="207"/>
      <c r="K52" s="207"/>
      <c r="L52" s="207"/>
      <c r="M52" s="207"/>
      <c r="N52" s="208"/>
      <c r="O52" s="242"/>
    </row>
    <row r="53" spans="1:15" s="108" customFormat="1">
      <c r="A53" s="106"/>
      <c r="B53" s="107"/>
      <c r="E53" s="242"/>
      <c r="F53" s="243"/>
      <c r="G53" s="244"/>
      <c r="J53" s="207"/>
      <c r="K53" s="207"/>
      <c r="L53" s="207"/>
      <c r="M53" s="207"/>
      <c r="N53" s="208"/>
      <c r="O53" s="242"/>
    </row>
    <row r="54" spans="1:15" s="108" customFormat="1">
      <c r="A54" s="106"/>
      <c r="B54" s="107"/>
      <c r="E54" s="242"/>
      <c r="F54" s="243"/>
      <c r="G54" s="209"/>
      <c r="J54" s="207"/>
      <c r="K54" s="207"/>
      <c r="L54" s="207"/>
      <c r="M54" s="207"/>
      <c r="N54" s="208"/>
      <c r="O54" s="242"/>
    </row>
    <row r="55" spans="1:15" s="108" customFormat="1">
      <c r="A55" s="106"/>
      <c r="B55" s="107"/>
      <c r="E55" s="242"/>
      <c r="F55" s="243"/>
      <c r="G55" s="209"/>
      <c r="J55" s="207"/>
      <c r="K55" s="207"/>
      <c r="L55" s="207"/>
      <c r="M55" s="207"/>
      <c r="N55" s="208"/>
      <c r="O55" s="242"/>
    </row>
    <row r="56" spans="1:15" s="108" customFormat="1">
      <c r="A56" s="106"/>
      <c r="B56" s="107"/>
      <c r="E56" s="242"/>
      <c r="F56" s="243"/>
      <c r="G56" s="209"/>
      <c r="J56" s="221"/>
      <c r="K56" s="221"/>
      <c r="L56" s="221"/>
      <c r="M56" s="221"/>
      <c r="N56" s="208"/>
      <c r="O56" s="242"/>
    </row>
    <row r="57" spans="1:15" s="108" customFormat="1">
      <c r="A57" s="106"/>
      <c r="B57" s="107"/>
      <c r="E57" s="242"/>
      <c r="F57" s="243"/>
      <c r="G57" s="209"/>
      <c r="J57" s="221"/>
      <c r="K57" s="221"/>
      <c r="L57" s="221"/>
      <c r="M57" s="221"/>
      <c r="N57" s="208"/>
      <c r="O57" s="242"/>
    </row>
    <row r="58" spans="1:15" s="108" customFormat="1">
      <c r="A58" s="106"/>
      <c r="B58" s="107"/>
      <c r="E58" s="242"/>
      <c r="F58" s="243"/>
      <c r="G58" s="209"/>
      <c r="J58" s="221"/>
      <c r="K58" s="221"/>
      <c r="L58" s="221"/>
      <c r="M58" s="221"/>
      <c r="N58" s="208"/>
      <c r="O58" s="242"/>
    </row>
    <row r="59" spans="1:15" s="108" customFormat="1">
      <c r="A59" s="106"/>
      <c r="B59" s="107"/>
      <c r="E59" s="242"/>
      <c r="F59" s="243"/>
      <c r="G59" s="209"/>
      <c r="J59" s="221"/>
      <c r="K59" s="221"/>
      <c r="L59" s="221"/>
      <c r="M59" s="221"/>
      <c r="N59" s="208"/>
      <c r="O59" s="242"/>
    </row>
    <row r="60" spans="1:15" s="108" customFormat="1">
      <c r="A60" s="106"/>
      <c r="B60" s="107"/>
      <c r="E60" s="242"/>
      <c r="F60" s="243"/>
      <c r="G60" s="209"/>
      <c r="J60" s="207"/>
      <c r="K60" s="207"/>
      <c r="L60" s="207"/>
      <c r="M60" s="207"/>
      <c r="N60" s="208"/>
      <c r="O60" s="242"/>
    </row>
    <row r="61" spans="1:15" s="108" customFormat="1">
      <c r="A61" s="106"/>
      <c r="B61" s="107"/>
      <c r="E61" s="242"/>
      <c r="F61" s="243"/>
      <c r="G61" s="209"/>
      <c r="J61" s="207"/>
      <c r="K61" s="207"/>
      <c r="L61" s="207"/>
      <c r="M61" s="207"/>
      <c r="N61" s="208"/>
      <c r="O61" s="242"/>
    </row>
    <row r="62" spans="1:15" s="108" customFormat="1">
      <c r="A62" s="106"/>
      <c r="B62" s="107"/>
      <c r="E62" s="242"/>
      <c r="F62" s="243"/>
      <c r="G62" s="209"/>
      <c r="J62" s="207"/>
      <c r="K62" s="207"/>
      <c r="L62" s="207"/>
      <c r="M62" s="207"/>
      <c r="N62" s="208"/>
      <c r="O62" s="242"/>
    </row>
    <row r="63" spans="1:15" s="108" customFormat="1">
      <c r="A63" s="106"/>
      <c r="B63" s="107"/>
      <c r="E63" s="242"/>
      <c r="F63" s="243"/>
      <c r="G63" s="209"/>
      <c r="J63" s="207"/>
      <c r="K63" s="207"/>
      <c r="L63" s="207"/>
      <c r="M63" s="207"/>
      <c r="N63" s="208"/>
      <c r="O63" s="242"/>
    </row>
    <row r="64" spans="1:15" s="108" customFormat="1">
      <c r="A64" s="106"/>
      <c r="B64" s="107"/>
      <c r="E64" s="242"/>
      <c r="F64" s="243"/>
      <c r="G64" s="209"/>
      <c r="J64" s="207"/>
      <c r="K64" s="207"/>
      <c r="L64" s="207"/>
      <c r="M64" s="207"/>
      <c r="N64" s="208"/>
      <c r="O64" s="242"/>
    </row>
    <row r="65" spans="1:15" s="108" customFormat="1">
      <c r="A65" s="106"/>
      <c r="B65" s="107"/>
      <c r="E65" s="242"/>
      <c r="F65" s="243"/>
      <c r="G65" s="209"/>
      <c r="J65" s="207"/>
      <c r="K65" s="207"/>
      <c r="L65" s="207"/>
      <c r="M65" s="207"/>
      <c r="N65" s="208"/>
      <c r="O65" s="242"/>
    </row>
    <row r="66" spans="1:15" s="108" customFormat="1">
      <c r="A66" s="106"/>
      <c r="B66" s="107"/>
      <c r="E66" s="242"/>
      <c r="F66" s="243"/>
      <c r="G66" s="209"/>
      <c r="J66" s="207"/>
      <c r="K66" s="207"/>
      <c r="L66" s="207"/>
      <c r="M66" s="207"/>
      <c r="N66" s="208"/>
      <c r="O66" s="242"/>
    </row>
    <row r="67" spans="1:15" s="108" customFormat="1">
      <c r="A67" s="106"/>
      <c r="B67" s="107"/>
      <c r="E67" s="242"/>
      <c r="F67" s="243"/>
      <c r="G67" s="209"/>
      <c r="J67" s="207"/>
      <c r="K67" s="207"/>
      <c r="L67" s="207"/>
      <c r="M67" s="207"/>
      <c r="N67" s="208"/>
      <c r="O67" s="242"/>
    </row>
    <row r="68" spans="1:15" s="108" customFormat="1">
      <c r="A68" s="106"/>
      <c r="B68" s="107"/>
      <c r="E68" s="242"/>
      <c r="F68" s="243"/>
      <c r="G68" s="209"/>
      <c r="J68" s="207"/>
      <c r="K68" s="207"/>
      <c r="L68" s="207"/>
      <c r="M68" s="207"/>
      <c r="N68" s="208"/>
      <c r="O68" s="242"/>
    </row>
    <row r="69" spans="1:15" s="108" customFormat="1">
      <c r="A69" s="106"/>
      <c r="B69" s="107"/>
      <c r="E69" s="242"/>
      <c r="F69" s="243"/>
      <c r="G69" s="209"/>
      <c r="J69" s="207"/>
      <c r="K69" s="207"/>
      <c r="L69" s="207"/>
      <c r="M69" s="207"/>
      <c r="N69" s="208"/>
      <c r="O69" s="242"/>
    </row>
    <row r="70" spans="1:15" s="108" customFormat="1">
      <c r="A70" s="106"/>
      <c r="B70" s="107"/>
      <c r="E70" s="242"/>
      <c r="F70" s="243"/>
      <c r="G70" s="209"/>
      <c r="J70" s="207"/>
      <c r="K70" s="207"/>
      <c r="L70" s="207"/>
      <c r="M70" s="207"/>
      <c r="N70" s="208"/>
      <c r="O70" s="242"/>
    </row>
    <row r="71" spans="1:15" s="108" customFormat="1">
      <c r="A71" s="106"/>
      <c r="B71" s="107"/>
      <c r="E71" s="242"/>
      <c r="F71" s="243"/>
      <c r="G71" s="209"/>
      <c r="J71" s="207"/>
      <c r="K71" s="207"/>
      <c r="L71" s="207"/>
      <c r="M71" s="207"/>
      <c r="N71" s="208"/>
      <c r="O71" s="242"/>
    </row>
    <row r="72" spans="1:15" s="108" customFormat="1">
      <c r="A72" s="106"/>
      <c r="B72" s="107"/>
      <c r="E72" s="242"/>
      <c r="F72" s="243"/>
      <c r="G72" s="209"/>
      <c r="J72" s="207"/>
      <c r="K72" s="207"/>
      <c r="L72" s="207"/>
      <c r="M72" s="207"/>
      <c r="N72" s="208"/>
      <c r="O72" s="242"/>
    </row>
    <row r="73" spans="1:15" s="108" customFormat="1">
      <c r="A73" s="106"/>
      <c r="B73" s="107"/>
      <c r="E73" s="242"/>
      <c r="F73" s="243"/>
      <c r="G73" s="209"/>
      <c r="J73" s="207"/>
      <c r="K73" s="207"/>
      <c r="L73" s="207"/>
      <c r="M73" s="207"/>
      <c r="N73" s="208"/>
      <c r="O73" s="242"/>
    </row>
    <row r="74" spans="1:15" s="108" customFormat="1">
      <c r="A74" s="106"/>
      <c r="B74" s="107"/>
      <c r="E74" s="242"/>
      <c r="F74" s="243"/>
      <c r="G74" s="209"/>
      <c r="J74" s="207"/>
      <c r="K74" s="207"/>
      <c r="L74" s="207"/>
      <c r="M74" s="207"/>
      <c r="N74" s="208"/>
      <c r="O74" s="242"/>
    </row>
    <row r="75" spans="1:15" s="108" customFormat="1">
      <c r="A75" s="106"/>
      <c r="B75" s="107"/>
      <c r="E75" s="242"/>
      <c r="F75" s="243"/>
      <c r="G75" s="209"/>
      <c r="J75" s="207"/>
      <c r="K75" s="207"/>
      <c r="L75" s="207"/>
      <c r="M75" s="207"/>
      <c r="N75" s="208"/>
      <c r="O75" s="242"/>
    </row>
    <row r="76" spans="1:15" s="108" customFormat="1">
      <c r="A76" s="106"/>
      <c r="B76" s="107"/>
      <c r="E76" s="242"/>
      <c r="F76" s="243"/>
      <c r="G76" s="209"/>
      <c r="J76" s="207"/>
      <c r="K76" s="207"/>
      <c r="L76" s="207"/>
      <c r="M76" s="207"/>
      <c r="N76" s="208"/>
      <c r="O76" s="242"/>
    </row>
    <row r="77" spans="1:15" s="108" customFormat="1">
      <c r="A77" s="106"/>
      <c r="B77" s="107"/>
      <c r="E77" s="242"/>
      <c r="F77" s="243"/>
      <c r="G77" s="209"/>
      <c r="J77" s="207"/>
      <c r="K77" s="207"/>
      <c r="L77" s="207"/>
      <c r="M77" s="207"/>
      <c r="N77" s="208"/>
      <c r="O77" s="242"/>
    </row>
    <row r="78" spans="1:15" s="108" customFormat="1">
      <c r="A78" s="106"/>
      <c r="B78" s="107"/>
      <c r="E78" s="242"/>
      <c r="F78" s="243"/>
      <c r="G78" s="209"/>
      <c r="J78" s="207"/>
      <c r="K78" s="207"/>
      <c r="L78" s="207"/>
      <c r="M78" s="207"/>
      <c r="N78" s="208"/>
      <c r="O78" s="242"/>
    </row>
    <row r="79" spans="1:15" s="108" customFormat="1">
      <c r="A79" s="106"/>
      <c r="B79" s="107"/>
      <c r="E79" s="242"/>
      <c r="F79" s="243"/>
      <c r="G79" s="209"/>
      <c r="J79" s="207"/>
      <c r="K79" s="207"/>
      <c r="L79" s="207"/>
      <c r="M79" s="207"/>
      <c r="N79" s="208"/>
      <c r="O79" s="242"/>
    </row>
    <row r="80" spans="1:15" s="108" customFormat="1">
      <c r="A80" s="106"/>
      <c r="B80" s="107"/>
      <c r="E80" s="204"/>
      <c r="F80" s="211"/>
      <c r="G80" s="101"/>
      <c r="J80" s="221"/>
      <c r="K80" s="221"/>
      <c r="L80" s="221"/>
      <c r="M80" s="221"/>
      <c r="N80" s="208"/>
      <c r="O80" s="242"/>
    </row>
    <row r="81" spans="1:15" s="108" customFormat="1">
      <c r="A81" s="106"/>
      <c r="B81" s="107"/>
      <c r="E81" s="204"/>
      <c r="F81" s="211"/>
      <c r="G81" s="101"/>
      <c r="J81" s="221"/>
      <c r="K81" s="221"/>
      <c r="L81" s="221"/>
      <c r="M81" s="221"/>
      <c r="N81" s="208"/>
      <c r="O81" s="242"/>
    </row>
    <row r="82" spans="1:15" s="108" customFormat="1">
      <c r="A82" s="106"/>
      <c r="B82" s="107"/>
      <c r="E82" s="204"/>
      <c r="F82" s="211"/>
      <c r="G82" s="101"/>
      <c r="J82" s="221"/>
      <c r="K82" s="221"/>
      <c r="L82" s="221"/>
      <c r="M82" s="221"/>
      <c r="N82" s="208"/>
      <c r="O82" s="242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67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60:M60"/>
    <mergeCell ref="J61:M61"/>
    <mergeCell ref="J62:M62"/>
    <mergeCell ref="J51:M51"/>
    <mergeCell ref="J52:M52"/>
    <mergeCell ref="J53:M53"/>
    <mergeCell ref="J54:M54"/>
    <mergeCell ref="J55:M55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373" priority="25" operator="containsText" text="ERROR">
      <formula>NOT(ISERROR(SEARCH("ERROR",F38)))</formula>
    </cfRule>
  </conditionalFormatting>
  <conditionalFormatting sqref="J38">
    <cfRule type="containsText" dxfId="372" priority="24" operator="containsText" text="ERROR">
      <formula>NOT(ISERROR(SEARCH("ERROR",J38)))</formula>
    </cfRule>
  </conditionalFormatting>
  <conditionalFormatting sqref="O12:O18 O23 O29 O31:O35">
    <cfRule type="containsText" dxfId="371" priority="21" operator="containsText" text="ERROR">
      <formula>NOT(ISERROR(SEARCH("ERROR",O12)))</formula>
    </cfRule>
  </conditionalFormatting>
  <conditionalFormatting sqref="O36">
    <cfRule type="containsText" dxfId="370" priority="7" operator="containsText" text="ERROR">
      <formula>NOT(ISERROR(SEARCH("ERROR",O36)))</formula>
    </cfRule>
  </conditionalFormatting>
  <conditionalFormatting sqref="O9">
    <cfRule type="containsText" dxfId="369" priority="4" operator="containsText" text="ERROR">
      <formula>NOT(ISERROR(SEARCH("ERROR",O9)))</formula>
    </cfRule>
  </conditionalFormatting>
  <conditionalFormatting sqref="O19:O22">
    <cfRule type="containsText" dxfId="368" priority="3" operator="containsText" text="ERROR">
      <formula>NOT(ISERROR(SEARCH("ERROR",O19)))</formula>
    </cfRule>
  </conditionalFormatting>
  <conditionalFormatting sqref="O24:O28">
    <cfRule type="containsText" dxfId="367" priority="2" operator="containsText" text="ERROR">
      <formula>NOT(ISERROR(SEARCH("ERROR",O24)))</formula>
    </cfRule>
  </conditionalFormatting>
  <conditionalFormatting sqref="O30">
    <cfRule type="containsText" dxfId="366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708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9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1" spans="2:15">
      <c r="G1" s="104"/>
    </row>
    <row r="2" spans="2:15" ht="10.5">
      <c r="C2" s="13" t="s">
        <v>21</v>
      </c>
      <c r="E2" s="12" t="s">
        <v>105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66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431457</v>
      </c>
      <c r="F7" s="63">
        <v>0</v>
      </c>
      <c r="G7" s="63">
        <v>431457</v>
      </c>
      <c r="I7" s="63">
        <v>3303</v>
      </c>
      <c r="J7" s="63">
        <v>0</v>
      </c>
      <c r="K7" s="63">
        <v>3303</v>
      </c>
      <c r="M7" s="63">
        <v>428154</v>
      </c>
      <c r="N7" s="160"/>
    </row>
    <row r="8" spans="2:15" ht="33.75" customHeight="1">
      <c r="B8" s="163" t="s">
        <v>97</v>
      </c>
      <c r="C8" s="163"/>
      <c r="E8" s="39">
        <v>431457</v>
      </c>
      <c r="F8" s="39">
        <v>0</v>
      </c>
      <c r="G8" s="39">
        <v>431457</v>
      </c>
      <c r="I8" s="39">
        <v>3303</v>
      </c>
      <c r="J8" s="39">
        <v>0</v>
      </c>
      <c r="K8" s="39">
        <v>3303</v>
      </c>
      <c r="M8" s="39">
        <v>428154</v>
      </c>
      <c r="N8" s="38"/>
    </row>
    <row r="9" spans="2:15" ht="10.5">
      <c r="B9" s="1">
        <v>1</v>
      </c>
      <c r="C9" s="7" t="s">
        <v>79</v>
      </c>
      <c r="E9" s="49">
        <v>431457</v>
      </c>
      <c r="F9" s="49">
        <v>0</v>
      </c>
      <c r="G9" s="49">
        <v>431457</v>
      </c>
      <c r="I9" s="66">
        <v>3303</v>
      </c>
      <c r="J9" s="49">
        <v>0</v>
      </c>
      <c r="K9" s="49">
        <v>3303</v>
      </c>
      <c r="M9" s="49">
        <v>428154</v>
      </c>
      <c r="N9" s="44" t="s">
        <v>31</v>
      </c>
      <c r="O9" s="40" t="s">
        <v>199</v>
      </c>
    </row>
    <row r="10" spans="2:15" ht="10.5">
      <c r="B10" s="161" t="s">
        <v>99</v>
      </c>
      <c r="C10" s="161"/>
      <c r="E10" s="63">
        <v>11968903983.439957</v>
      </c>
      <c r="F10" s="63">
        <v>23477400</v>
      </c>
      <c r="G10" s="63">
        <v>11992381383.439957</v>
      </c>
      <c r="I10" s="63">
        <v>16287964920.759998</v>
      </c>
      <c r="J10" s="63">
        <v>-3946895502.8200006</v>
      </c>
      <c r="K10" s="63">
        <v>12341069417.939999</v>
      </c>
      <c r="M10" s="63">
        <v>-348688034.50004405</v>
      </c>
      <c r="N10" s="160"/>
    </row>
    <row r="11" spans="2:15" ht="44.25" customHeight="1">
      <c r="B11" s="163" t="s">
        <v>80</v>
      </c>
      <c r="C11" s="163"/>
      <c r="E11" s="39">
        <v>11158500820.02</v>
      </c>
      <c r="F11" s="39">
        <v>-32574032</v>
      </c>
      <c r="G11" s="39">
        <v>11125926788.02</v>
      </c>
      <c r="I11" s="39">
        <v>11380755374.98</v>
      </c>
      <c r="J11" s="39">
        <v>0</v>
      </c>
      <c r="K11" s="39">
        <v>11380755374.98</v>
      </c>
      <c r="M11" s="39">
        <v>-254828586.96000001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701945860</v>
      </c>
      <c r="F13" s="49">
        <v>0</v>
      </c>
      <c r="G13" s="49">
        <v>701945860</v>
      </c>
      <c r="I13" s="49">
        <v>701945860</v>
      </c>
      <c r="J13" s="49">
        <v>0</v>
      </c>
      <c r="K13" s="49">
        <v>701945860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4962238477.2200003</v>
      </c>
      <c r="F14" s="141">
        <v>0</v>
      </c>
      <c r="G14" s="141">
        <v>4962238477.2200003</v>
      </c>
      <c r="I14" s="141">
        <v>5032759023.2200003</v>
      </c>
      <c r="J14" s="141">
        <v>0</v>
      </c>
      <c r="K14" s="141">
        <v>5032759023.2200003</v>
      </c>
      <c r="M14" s="141">
        <v>-70520546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1167804131.74</v>
      </c>
      <c r="F15" s="49">
        <v>0</v>
      </c>
      <c r="G15" s="49">
        <v>1167804131.74</v>
      </c>
      <c r="I15" s="49">
        <v>1167804131.74</v>
      </c>
      <c r="J15" s="49">
        <v>0</v>
      </c>
      <c r="K15" s="49">
        <v>1167804131.74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500486905.32000005</v>
      </c>
      <c r="F16" s="141">
        <v>0</v>
      </c>
      <c r="G16" s="141">
        <v>500486905.32000005</v>
      </c>
      <c r="I16" s="141">
        <v>500486905.32000005</v>
      </c>
      <c r="J16" s="141">
        <v>0</v>
      </c>
      <c r="K16" s="141">
        <v>500486905.32000005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206198044.66</v>
      </c>
      <c r="F18" s="141">
        <v>-56051432</v>
      </c>
      <c r="G18" s="141">
        <v>150146612.66</v>
      </c>
      <c r="I18" s="141">
        <v>150146612.66</v>
      </c>
      <c r="J18" s="141">
        <v>0</v>
      </c>
      <c r="K18" s="141">
        <v>150146612.66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3619827401.0800004</v>
      </c>
      <c r="F19" s="49">
        <v>23477400</v>
      </c>
      <c r="G19" s="49">
        <v>3643304801.0800004</v>
      </c>
      <c r="I19" s="49">
        <v>3643304801.0800004</v>
      </c>
      <c r="J19" s="49">
        <v>0</v>
      </c>
      <c r="K19" s="49">
        <v>3643304801.0800004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184308040.96000001</v>
      </c>
      <c r="J22" s="141">
        <v>0</v>
      </c>
      <c r="K22" s="141">
        <v>184308040.96000001</v>
      </c>
      <c r="M22" s="141">
        <v>-184308040.96000001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640822211</v>
      </c>
      <c r="F23" s="39">
        <v>0</v>
      </c>
      <c r="G23" s="39">
        <v>640822211</v>
      </c>
      <c r="I23" s="39">
        <v>4674906133.8200006</v>
      </c>
      <c r="J23" s="39">
        <v>-3946895502.8200006</v>
      </c>
      <c r="K23" s="39">
        <v>728010631</v>
      </c>
      <c r="M23" s="39">
        <v>-87188420</v>
      </c>
      <c r="N23" s="38"/>
      <c r="O23" s="40"/>
    </row>
    <row r="24" spans="2:15" ht="10.5">
      <c r="B24" s="1">
        <v>12</v>
      </c>
      <c r="C24" s="7" t="s">
        <v>92</v>
      </c>
      <c r="E24" s="49">
        <v>413352019</v>
      </c>
      <c r="F24" s="49">
        <v>0</v>
      </c>
      <c r="G24" s="49">
        <v>413352019</v>
      </c>
      <c r="I24" s="49">
        <v>411852019</v>
      </c>
      <c r="J24" s="49">
        <v>0</v>
      </c>
      <c r="K24" s="49">
        <v>411852019</v>
      </c>
      <c r="M24" s="49">
        <v>1500000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210109256</v>
      </c>
      <c r="F25" s="141">
        <v>0</v>
      </c>
      <c r="G25" s="141">
        <v>210109256</v>
      </c>
      <c r="I25" s="141">
        <v>2989200627.0800004</v>
      </c>
      <c r="J25" s="141">
        <v>-2779091371.0800004</v>
      </c>
      <c r="K25" s="141">
        <v>210109256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17360936</v>
      </c>
      <c r="F26" s="49">
        <v>0</v>
      </c>
      <c r="G26" s="49">
        <v>17360936</v>
      </c>
      <c r="I26" s="49">
        <v>106049356</v>
      </c>
      <c r="J26" s="49">
        <v>0</v>
      </c>
      <c r="K26" s="49">
        <v>106049356</v>
      </c>
      <c r="M26" s="49">
        <v>-88688420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1167804131.74</v>
      </c>
      <c r="J27" s="141">
        <v>-1167804131.74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169580952.419956</v>
      </c>
      <c r="F29" s="39">
        <v>56051432</v>
      </c>
      <c r="G29" s="39">
        <v>225632384.419956</v>
      </c>
      <c r="I29" s="39">
        <v>232303411.96000001</v>
      </c>
      <c r="J29" s="39">
        <v>0</v>
      </c>
      <c r="K29" s="39">
        <v>232303411.96000001</v>
      </c>
      <c r="M29" s="39">
        <v>-6671027.5400440097</v>
      </c>
      <c r="N29" s="38"/>
      <c r="O29" s="40"/>
    </row>
    <row r="30" spans="2:15" ht="10.5">
      <c r="B30" s="8">
        <v>17</v>
      </c>
      <c r="C30" s="9" t="s">
        <v>50</v>
      </c>
      <c r="E30" s="141">
        <v>169580952.419956</v>
      </c>
      <c r="F30" s="141">
        <v>56051432</v>
      </c>
      <c r="G30" s="141">
        <v>225632384.419956</v>
      </c>
      <c r="I30" s="141">
        <v>232303411.96000001</v>
      </c>
      <c r="J30" s="141">
        <v>0</v>
      </c>
      <c r="K30" s="141">
        <v>232303411.96000001</v>
      </c>
      <c r="M30" s="141">
        <v>-6671027.5400440097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11968903983.439957</v>
      </c>
      <c r="F37" s="23">
        <v>23477400</v>
      </c>
      <c r="G37" s="23">
        <v>11992381383.439957</v>
      </c>
      <c r="I37" s="23">
        <v>16287964920.759998</v>
      </c>
      <c r="J37" s="23">
        <v>-3946895502.8200006</v>
      </c>
      <c r="K37" s="23">
        <v>12341069417.939999</v>
      </c>
      <c r="M37" s="23">
        <v>-348688034.50004405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226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226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226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209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209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209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90">
        <v>-2554563755</v>
      </c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82" priority="25" operator="containsText" text="ERROR">
      <formula>NOT(ISERROR(SEARCH("ERROR",F38)))</formula>
    </cfRule>
  </conditionalFormatting>
  <conditionalFormatting sqref="J38">
    <cfRule type="containsText" dxfId="581" priority="24" operator="containsText" text="ERROR">
      <formula>NOT(ISERROR(SEARCH("ERROR",J38)))</formula>
    </cfRule>
  </conditionalFormatting>
  <conditionalFormatting sqref="O12:O18 O23 O29 O31:O35">
    <cfRule type="containsText" dxfId="580" priority="21" operator="containsText" text="ERROR">
      <formula>NOT(ISERROR(SEARCH("ERROR",O12)))</formula>
    </cfRule>
  </conditionalFormatting>
  <conditionalFormatting sqref="O36">
    <cfRule type="containsText" dxfId="579" priority="7" operator="containsText" text="ERROR">
      <formula>NOT(ISERROR(SEARCH("ERROR",O36)))</formula>
    </cfRule>
  </conditionalFormatting>
  <conditionalFormatting sqref="O9">
    <cfRule type="containsText" dxfId="578" priority="4" operator="containsText" text="ERROR">
      <formula>NOT(ISERROR(SEARCH("ERROR",O9)))</formula>
    </cfRule>
  </conditionalFormatting>
  <conditionalFormatting sqref="O19:O22">
    <cfRule type="containsText" dxfId="577" priority="3" operator="containsText" text="ERROR">
      <formula>NOT(ISERROR(SEARCH("ERROR",O19)))</formula>
    </cfRule>
  </conditionalFormatting>
  <conditionalFormatting sqref="O24:O28">
    <cfRule type="containsText" dxfId="576" priority="2" operator="containsText" text="ERROR">
      <formula>NOT(ISERROR(SEARCH("ERROR",O24)))</formula>
    </cfRule>
  </conditionalFormatting>
  <conditionalFormatting sqref="O30">
    <cfRule type="containsText" dxfId="57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:N9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150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7685739266.7600002</v>
      </c>
      <c r="F10" s="63">
        <v>-249898285.80000007</v>
      </c>
      <c r="G10" s="63">
        <v>7435840980.96</v>
      </c>
      <c r="I10" s="63">
        <v>10799215979.880001</v>
      </c>
      <c r="J10" s="63">
        <v>-3358860249.9200001</v>
      </c>
      <c r="K10" s="63">
        <v>7440355729.96</v>
      </c>
      <c r="M10" s="63">
        <v>-4514749</v>
      </c>
      <c r="N10" s="160"/>
    </row>
    <row r="11" spans="2:15" ht="44.25" customHeight="1">
      <c r="B11" s="163" t="s">
        <v>80</v>
      </c>
      <c r="C11" s="163"/>
      <c r="E11" s="39">
        <v>6841986309.9200001</v>
      </c>
      <c r="F11" s="39">
        <v>316887120</v>
      </c>
      <c r="G11" s="39">
        <v>7158873429.9200001</v>
      </c>
      <c r="I11" s="39">
        <v>7127152719.9200001</v>
      </c>
      <c r="J11" s="39">
        <v>0</v>
      </c>
      <c r="K11" s="39">
        <v>7127152719.9200001</v>
      </c>
      <c r="M11" s="39">
        <v>31720710</v>
      </c>
      <c r="N11" s="38"/>
    </row>
    <row r="12" spans="2:15" ht="10.5">
      <c r="B12" s="8">
        <v>1</v>
      </c>
      <c r="C12" s="9" t="s">
        <v>81</v>
      </c>
      <c r="E12" s="141">
        <v>246806060</v>
      </c>
      <c r="F12" s="141">
        <v>16647120</v>
      </c>
      <c r="G12" s="141">
        <v>263453180</v>
      </c>
      <c r="I12" s="141"/>
      <c r="J12" s="141">
        <v>221416920</v>
      </c>
      <c r="K12" s="141">
        <v>221416920</v>
      </c>
      <c r="M12" s="141">
        <v>42036260</v>
      </c>
      <c r="N12" s="43" t="s">
        <v>31</v>
      </c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221416920</v>
      </c>
      <c r="J13" s="49">
        <v>-221416920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3236320000</v>
      </c>
      <c r="F17" s="49">
        <v>300240000</v>
      </c>
      <c r="G17" s="49">
        <v>3536560000</v>
      </c>
      <c r="I17" s="49">
        <v>3536560000</v>
      </c>
      <c r="J17" s="49">
        <v>0</v>
      </c>
      <c r="K17" s="49">
        <v>3536560000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3358860249.9200001</v>
      </c>
      <c r="F19" s="49">
        <v>0</v>
      </c>
      <c r="G19" s="49">
        <v>3358860249.9200001</v>
      </c>
      <c r="I19" s="49">
        <v>3358860249.9200001</v>
      </c>
      <c r="J19" s="49">
        <v>0</v>
      </c>
      <c r="K19" s="49">
        <v>3358860249.9200001</v>
      </c>
      <c r="M19" s="49">
        <v>0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10315550</v>
      </c>
      <c r="J22" s="141">
        <v>0</v>
      </c>
      <c r="K22" s="141">
        <v>10315550</v>
      </c>
      <c r="M22" s="141">
        <v>-10315550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20221085</v>
      </c>
      <c r="F23" s="39">
        <v>0</v>
      </c>
      <c r="G23" s="39">
        <v>20221085</v>
      </c>
      <c r="I23" s="39">
        <v>3415316793.9200001</v>
      </c>
      <c r="J23" s="39">
        <v>-3358860249.9200001</v>
      </c>
      <c r="K23" s="39">
        <v>56456544</v>
      </c>
      <c r="M23" s="39">
        <v>-36235459</v>
      </c>
      <c r="N23" s="38"/>
      <c r="O23" s="40"/>
    </row>
    <row r="24" spans="2:15" ht="10.5">
      <c r="B24" s="1">
        <v>12</v>
      </c>
      <c r="C24" s="7" t="s">
        <v>92</v>
      </c>
      <c r="E24" s="49">
        <v>4946317</v>
      </c>
      <c r="F24" s="49">
        <v>0</v>
      </c>
      <c r="G24" s="49">
        <v>4946317</v>
      </c>
      <c r="I24" s="49">
        <v>53690889</v>
      </c>
      <c r="J24" s="49">
        <v>0</v>
      </c>
      <c r="K24" s="49">
        <v>53690889</v>
      </c>
      <c r="M24" s="49">
        <v>-48744572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>
        <v>11790030</v>
      </c>
      <c r="F25" s="141">
        <v>0</v>
      </c>
      <c r="G25" s="141">
        <v>11790030</v>
      </c>
      <c r="I25" s="141">
        <v>3358860249.9200001</v>
      </c>
      <c r="J25" s="141">
        <v>-3358860249.9200001</v>
      </c>
      <c r="K25" s="141">
        <v>0</v>
      </c>
      <c r="M25" s="141">
        <v>11790030</v>
      </c>
      <c r="N25" s="43" t="s">
        <v>31</v>
      </c>
      <c r="O25" s="40" t="s">
        <v>199</v>
      </c>
    </row>
    <row r="26" spans="2:15" ht="10.5">
      <c r="B26" s="1">
        <v>14</v>
      </c>
      <c r="C26" s="7" t="s">
        <v>94</v>
      </c>
      <c r="E26" s="49">
        <v>3484738</v>
      </c>
      <c r="F26" s="49">
        <v>0</v>
      </c>
      <c r="G26" s="49">
        <v>3484738</v>
      </c>
      <c r="I26" s="49">
        <v>2765655</v>
      </c>
      <c r="J26" s="49">
        <v>0</v>
      </c>
      <c r="K26" s="49">
        <v>2765655</v>
      </c>
      <c r="M26" s="49">
        <v>719083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823531871.84000003</v>
      </c>
      <c r="F29" s="39">
        <v>-566785405.80000007</v>
      </c>
      <c r="G29" s="39">
        <v>256746466.03999996</v>
      </c>
      <c r="I29" s="39">
        <v>256746466.04000002</v>
      </c>
      <c r="J29" s="39">
        <v>0</v>
      </c>
      <c r="K29" s="39">
        <v>256746466.04000002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823531871.84000003</v>
      </c>
      <c r="F30" s="141">
        <v>-566785405.80000007</v>
      </c>
      <c r="G30" s="141">
        <v>256746466.03999996</v>
      </c>
      <c r="I30" s="141">
        <v>256746466.04000002</v>
      </c>
      <c r="J30" s="141">
        <v>0</v>
      </c>
      <c r="K30" s="141">
        <v>256746466.04000002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7685739266.7600002</v>
      </c>
      <c r="F37" s="23">
        <v>-249898285.80000007</v>
      </c>
      <c r="G37" s="23">
        <v>7435840980.96</v>
      </c>
      <c r="I37" s="23">
        <v>10799215979.880001</v>
      </c>
      <c r="J37" s="23">
        <v>-3358860249.9200001</v>
      </c>
      <c r="K37" s="23">
        <v>7440355729.96</v>
      </c>
      <c r="M37" s="23">
        <v>-4514749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365" priority="25" operator="containsText" text="ERROR">
      <formula>NOT(ISERROR(SEARCH("ERROR",F38)))</formula>
    </cfRule>
  </conditionalFormatting>
  <conditionalFormatting sqref="J38">
    <cfRule type="containsText" dxfId="364" priority="24" operator="containsText" text="ERROR">
      <formula>NOT(ISERROR(SEARCH("ERROR",J38)))</formula>
    </cfRule>
  </conditionalFormatting>
  <conditionalFormatting sqref="O12:O18 O23 O29 O31:O35">
    <cfRule type="containsText" dxfId="363" priority="21" operator="containsText" text="ERROR">
      <formula>NOT(ISERROR(SEARCH("ERROR",O12)))</formula>
    </cfRule>
  </conditionalFormatting>
  <conditionalFormatting sqref="O36">
    <cfRule type="containsText" dxfId="362" priority="7" operator="containsText" text="ERROR">
      <formula>NOT(ISERROR(SEARCH("ERROR",O36)))</formula>
    </cfRule>
  </conditionalFormatting>
  <conditionalFormatting sqref="O9">
    <cfRule type="containsText" dxfId="361" priority="4" operator="containsText" text="ERROR">
      <formula>NOT(ISERROR(SEARCH("ERROR",O9)))</formula>
    </cfRule>
  </conditionalFormatting>
  <conditionalFormatting sqref="O19:O22">
    <cfRule type="containsText" dxfId="360" priority="3" operator="containsText" text="ERROR">
      <formula>NOT(ISERROR(SEARCH("ERROR",O19)))</formula>
    </cfRule>
  </conditionalFormatting>
  <conditionalFormatting sqref="O24:O28">
    <cfRule type="containsText" dxfId="359" priority="2" operator="containsText" text="ERROR">
      <formula>NOT(ISERROR(SEARCH("ERROR",O24)))</formula>
    </cfRule>
  </conditionalFormatting>
  <conditionalFormatting sqref="O30">
    <cfRule type="containsText" dxfId="358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zoomScaleNormal="100" workbookViewId="0">
      <selection activeCell="A5" sqref="A5"/>
    </sheetView>
  </sheetViews>
  <sheetFormatPr defaultColWidth="11.54296875" defaultRowHeight="10"/>
  <cols>
    <col min="1" max="1" width="4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3.26953125" style="90" customWidth="1"/>
    <col min="6" max="6" width="14.1796875" style="91" customWidth="1"/>
    <col min="7" max="7" width="13.26953125" style="90" customWidth="1"/>
    <col min="8" max="8" width="1" style="73" customWidth="1"/>
    <col min="9" max="11" width="13.269531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108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2908994231.2600002</v>
      </c>
      <c r="F10" s="63">
        <v>152555700.12</v>
      </c>
      <c r="G10" s="63">
        <v>3061549931.3800001</v>
      </c>
      <c r="I10" s="63">
        <v>4363941027.8000002</v>
      </c>
      <c r="J10" s="63">
        <v>-1307747630.02</v>
      </c>
      <c r="K10" s="63">
        <v>3056193397.7800002</v>
      </c>
      <c r="M10" s="63">
        <v>5356533.599999994</v>
      </c>
      <c r="N10" s="160"/>
    </row>
    <row r="11" spans="2:15" ht="44.25" customHeight="1">
      <c r="B11" s="163" t="s">
        <v>80</v>
      </c>
      <c r="C11" s="163"/>
      <c r="E11" s="39">
        <v>2908994231.2600002</v>
      </c>
      <c r="F11" s="39">
        <v>96410841.5</v>
      </c>
      <c r="G11" s="39">
        <v>3005405072.7600002</v>
      </c>
      <c r="I11" s="39">
        <v>3000194626.4400001</v>
      </c>
      <c r="J11" s="39">
        <v>0</v>
      </c>
      <c r="K11" s="39">
        <v>3000194626.4400001</v>
      </c>
      <c r="M11" s="39">
        <v>5210446.3199999928</v>
      </c>
      <c r="N11" s="38"/>
    </row>
    <row r="12" spans="2:15" ht="10.5">
      <c r="B12" s="8">
        <v>1</v>
      </c>
      <c r="C12" s="9" t="s">
        <v>81</v>
      </c>
      <c r="E12" s="141">
        <v>58654200</v>
      </c>
      <c r="F12" s="141">
        <v>0</v>
      </c>
      <c r="G12" s="141">
        <v>58654200</v>
      </c>
      <c r="I12" s="141"/>
      <c r="J12" s="141">
        <v>58654200</v>
      </c>
      <c r="K12" s="141">
        <v>58654200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58654200</v>
      </c>
      <c r="J13" s="49">
        <v>-58654200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1310757298.52</v>
      </c>
      <c r="F14" s="141">
        <v>0</v>
      </c>
      <c r="G14" s="141">
        <v>1310757298.52</v>
      </c>
      <c r="I14" s="141">
        <v>1310757298.52</v>
      </c>
      <c r="J14" s="141">
        <v>0</v>
      </c>
      <c r="K14" s="141">
        <v>1310757298.52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416113385.16000003</v>
      </c>
      <c r="F15" s="49">
        <v>0</v>
      </c>
      <c r="G15" s="49">
        <v>416113385.16000003</v>
      </c>
      <c r="I15" s="49">
        <v>416113385.16000003</v>
      </c>
      <c r="J15" s="49">
        <v>0</v>
      </c>
      <c r="K15" s="49">
        <v>416113385.16000003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178334694.40000001</v>
      </c>
      <c r="F16" s="141">
        <v>0</v>
      </c>
      <c r="G16" s="141">
        <v>178334694.40000001</v>
      </c>
      <c r="I16" s="141">
        <v>178334694.40000001</v>
      </c>
      <c r="J16" s="141">
        <v>0</v>
      </c>
      <c r="K16" s="141">
        <v>178334694.40000001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10.5" customHeight="1">
      <c r="B18" s="8">
        <v>7</v>
      </c>
      <c r="C18" s="9" t="s">
        <v>87</v>
      </c>
      <c r="E18" s="141">
        <v>53500408.32</v>
      </c>
      <c r="F18" s="141">
        <v>0</v>
      </c>
      <c r="G18" s="141">
        <v>53500408.32</v>
      </c>
      <c r="I18" s="141">
        <v>53500408.32</v>
      </c>
      <c r="J18" s="141">
        <v>0</v>
      </c>
      <c r="K18" s="141">
        <v>53500408.32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891634244.86000001</v>
      </c>
      <c r="F19" s="49">
        <v>0</v>
      </c>
      <c r="G19" s="49">
        <v>891634244.86000001</v>
      </c>
      <c r="I19" s="49">
        <v>891634244.86000001</v>
      </c>
      <c r="J19" s="49">
        <v>0</v>
      </c>
      <c r="K19" s="49">
        <v>891634244.86000001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96410841.5</v>
      </c>
      <c r="G22" s="141">
        <v>96410841.5</v>
      </c>
      <c r="I22" s="141">
        <v>91200395.180000007</v>
      </c>
      <c r="J22" s="141">
        <v>0</v>
      </c>
      <c r="K22" s="141">
        <v>91200395.180000007</v>
      </c>
      <c r="M22" s="141">
        <v>5210446.3199999928</v>
      </c>
      <c r="N22" s="43" t="s">
        <v>31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1307747630.02</v>
      </c>
      <c r="J23" s="39">
        <v>-1307747630.02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891634244.86000001</v>
      </c>
      <c r="J25" s="141">
        <v>-891634244.86000001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416113385.16000003</v>
      </c>
      <c r="J27" s="141">
        <v>-416113385.16000003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56144858.620000005</v>
      </c>
      <c r="G29" s="39">
        <v>56144858.620000005</v>
      </c>
      <c r="I29" s="39">
        <v>55998771.340000004</v>
      </c>
      <c r="J29" s="39">
        <v>0</v>
      </c>
      <c r="K29" s="39">
        <v>55998771.340000004</v>
      </c>
      <c r="M29" s="39">
        <v>146087.28000000119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56144858.620000005</v>
      </c>
      <c r="G30" s="141">
        <v>56144858.620000005</v>
      </c>
      <c r="I30" s="141">
        <v>55998771.340000004</v>
      </c>
      <c r="J30" s="141">
        <v>0</v>
      </c>
      <c r="K30" s="141">
        <v>55998771.340000004</v>
      </c>
      <c r="M30" s="141">
        <v>146087.28000000119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A33" s="90"/>
      <c r="B33" s="59" t="s">
        <v>40</v>
      </c>
      <c r="C33" s="60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0"/>
      <c r="O33" s="40"/>
    </row>
    <row r="34" spans="1:15" ht="10.5">
      <c r="A34" s="90"/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2908994231.2600002</v>
      </c>
      <c r="F37" s="135">
        <v>152555700.12</v>
      </c>
      <c r="G37" s="23">
        <v>3061549931.3800001</v>
      </c>
      <c r="I37" s="23">
        <v>4363941027.8000002</v>
      </c>
      <c r="J37" s="23">
        <v>-1307747630.02</v>
      </c>
      <c r="K37" s="23">
        <v>3056193397.7800002</v>
      </c>
      <c r="M37" s="23">
        <v>5356533.599999994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0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06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 ht="12.5">
      <c r="A45" s="106"/>
      <c r="B45" s="107"/>
      <c r="E45" s="210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 ht="12.5">
      <c r="A46" s="106"/>
      <c r="B46" s="107"/>
      <c r="E46" s="210"/>
      <c r="F46" s="205"/>
      <c r="G46" s="209"/>
      <c r="J46" s="207"/>
      <c r="K46" s="207"/>
      <c r="L46" s="207"/>
      <c r="M46" s="207"/>
      <c r="N46" s="208"/>
      <c r="O46" s="204"/>
    </row>
    <row r="47" spans="1:15" s="108" customFormat="1" ht="12.5">
      <c r="A47" s="106"/>
      <c r="B47" s="107"/>
      <c r="E47" s="210"/>
      <c r="F47" s="205"/>
      <c r="G47" s="209"/>
      <c r="J47" s="207"/>
      <c r="K47" s="207"/>
      <c r="L47" s="207"/>
      <c r="M47" s="207"/>
      <c r="N47" s="208"/>
      <c r="O47" s="204"/>
    </row>
    <row r="48" spans="1:15" s="108" customFormat="1" ht="12.5">
      <c r="A48" s="106"/>
      <c r="B48" s="107"/>
      <c r="E48" s="210"/>
      <c r="F48" s="205"/>
      <c r="G48" s="209"/>
      <c r="J48" s="207"/>
      <c r="K48" s="207"/>
      <c r="L48" s="207"/>
      <c r="M48" s="207"/>
      <c r="N48" s="208"/>
      <c r="O48" s="204"/>
    </row>
    <row r="49" spans="1:15" s="108" customFormat="1" ht="12.5">
      <c r="A49" s="106"/>
      <c r="B49" s="107"/>
      <c r="E49" s="210"/>
      <c r="F49" s="205"/>
      <c r="G49" s="209"/>
      <c r="J49" s="207"/>
      <c r="K49" s="207"/>
      <c r="L49" s="207"/>
      <c r="M49" s="207"/>
      <c r="N49" s="208"/>
      <c r="O49" s="204"/>
    </row>
    <row r="50" spans="1:15" s="108" customFormat="1" ht="12.5">
      <c r="A50" s="106"/>
      <c r="B50" s="107"/>
      <c r="E50" s="210"/>
      <c r="F50" s="205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 ht="12.5">
      <c r="A52" s="106"/>
      <c r="B52" s="107"/>
      <c r="E52" s="204"/>
      <c r="F52" s="211"/>
      <c r="G52" s="212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05"/>
      <c r="G53" s="213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05"/>
      <c r="G54" s="213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05"/>
      <c r="G55" s="213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05"/>
      <c r="G56" s="213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05"/>
      <c r="G57" s="213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05"/>
      <c r="G58" s="213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05"/>
      <c r="G59" s="213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05"/>
      <c r="G60" s="213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05"/>
      <c r="G61" s="213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05"/>
      <c r="G62" s="213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05"/>
      <c r="G63" s="213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05"/>
      <c r="G64" s="213"/>
      <c r="J64" s="207"/>
      <c r="K64" s="207"/>
      <c r="L64" s="207"/>
      <c r="M64" s="207"/>
      <c r="N64" s="208"/>
      <c r="O64" s="204"/>
    </row>
    <row r="65" spans="1:15" s="108" customFormat="1" ht="12.5">
      <c r="A65" s="106"/>
      <c r="B65" s="107"/>
      <c r="E65" s="214"/>
      <c r="F65" s="214"/>
      <c r="G65" s="209"/>
      <c r="J65" s="207"/>
      <c r="K65" s="207"/>
      <c r="L65" s="207"/>
      <c r="M65" s="207"/>
      <c r="N65" s="208"/>
      <c r="O65" s="204"/>
    </row>
    <row r="66" spans="1:15" s="108" customFormat="1" ht="12.5">
      <c r="A66" s="106"/>
      <c r="B66" s="107"/>
      <c r="E66" s="214"/>
      <c r="F66" s="214"/>
      <c r="G66" s="209"/>
      <c r="J66" s="207"/>
      <c r="K66" s="207"/>
      <c r="L66" s="207"/>
      <c r="M66" s="207"/>
      <c r="N66" s="208"/>
      <c r="O66" s="204"/>
    </row>
    <row r="67" spans="1:15" s="108" customFormat="1" ht="12.5">
      <c r="A67" s="106"/>
      <c r="B67" s="107"/>
      <c r="E67" s="214"/>
      <c r="F67" s="214"/>
      <c r="G67" s="209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05"/>
      <c r="G68" s="215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16"/>
      <c r="F69" s="205"/>
      <c r="G69" s="215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17"/>
      <c r="F70" s="205"/>
      <c r="G70" s="215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17"/>
      <c r="F71" s="205"/>
      <c r="G71" s="215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17"/>
      <c r="F72" s="205"/>
      <c r="G72" s="218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17"/>
      <c r="F73" s="205"/>
      <c r="G73" s="218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16"/>
      <c r="F74" s="205"/>
      <c r="G74" s="218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17"/>
      <c r="F75" s="205"/>
      <c r="G75" s="218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17"/>
      <c r="F76" s="205"/>
      <c r="G76" s="218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16"/>
      <c r="F77" s="205"/>
      <c r="G77" s="218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209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209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19"/>
      <c r="F80" s="211"/>
      <c r="G80" s="220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19"/>
      <c r="F81" s="211"/>
      <c r="G81" s="220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19"/>
      <c r="F82" s="205"/>
      <c r="G82" s="220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19"/>
      <c r="F83" s="205"/>
      <c r="G83" s="220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G706" s="225"/>
      <c r="N706" s="106"/>
    </row>
    <row r="707" spans="1:15" s="108" customFormat="1">
      <c r="A707" s="106"/>
      <c r="B707" s="107"/>
      <c r="F707" s="107"/>
      <c r="N707" s="106"/>
    </row>
    <row r="708" spans="1:15" ht="12.5">
      <c r="A708">
        <v>1</v>
      </c>
      <c r="J708" s="64"/>
    </row>
    <row r="709" spans="1:15" ht="12.5">
      <c r="A709">
        <v>1</v>
      </c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57" priority="10" operator="containsText" text="ERROR">
      <formula>NOT(ISERROR(SEARCH("ERROR",F38)))</formula>
    </cfRule>
  </conditionalFormatting>
  <conditionalFormatting sqref="J38">
    <cfRule type="containsText" dxfId="356" priority="9" operator="containsText" text="ERROR">
      <formula>NOT(ISERROR(SEARCH("ERROR",J38)))</formula>
    </cfRule>
  </conditionalFormatting>
  <conditionalFormatting sqref="O12:O18 O23 O29 O31:O35">
    <cfRule type="containsText" dxfId="355" priority="7" operator="containsText" text="ERROR">
      <formula>NOT(ISERROR(SEARCH("ERROR",O12)))</formula>
    </cfRule>
  </conditionalFormatting>
  <conditionalFormatting sqref="O36">
    <cfRule type="containsText" dxfId="354" priority="6" operator="containsText" text="ERROR">
      <formula>NOT(ISERROR(SEARCH("ERROR",O36)))</formula>
    </cfRule>
  </conditionalFormatting>
  <conditionalFormatting sqref="O9">
    <cfRule type="containsText" dxfId="353" priority="4" operator="containsText" text="ERROR">
      <formula>NOT(ISERROR(SEARCH("ERROR",O9)))</formula>
    </cfRule>
  </conditionalFormatting>
  <conditionalFormatting sqref="O19:O22">
    <cfRule type="containsText" dxfId="352" priority="3" operator="containsText" text="ERROR">
      <formula>NOT(ISERROR(SEARCH("ERROR",O19)))</formula>
    </cfRule>
  </conditionalFormatting>
  <conditionalFormatting sqref="O24:O28">
    <cfRule type="containsText" dxfId="351" priority="2" operator="containsText" text="ERROR">
      <formula>NOT(ISERROR(SEARCH("ERROR",O24)))</formula>
    </cfRule>
  </conditionalFormatting>
  <conditionalFormatting sqref="O30">
    <cfRule type="containsText" dxfId="350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S18" sqref="S18"/>
    </sheetView>
  </sheetViews>
  <sheetFormatPr defaultColWidth="11.54296875" defaultRowHeight="10"/>
  <cols>
    <col min="1" max="1" width="7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118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2771784301.7600002</v>
      </c>
      <c r="F10" s="63">
        <v>0</v>
      </c>
      <c r="G10" s="63">
        <v>2771784301.7600002</v>
      </c>
      <c r="I10" s="63">
        <v>4688578431.8800011</v>
      </c>
      <c r="J10" s="63">
        <v>-1521179620.1200004</v>
      </c>
      <c r="K10" s="63">
        <v>3167398811.7600002</v>
      </c>
      <c r="M10" s="63">
        <v>-395614510</v>
      </c>
      <c r="N10" s="160"/>
    </row>
    <row r="11" spans="2:15" ht="44.25" customHeight="1">
      <c r="B11" s="163" t="s">
        <v>80</v>
      </c>
      <c r="C11" s="163"/>
      <c r="E11" s="39">
        <v>2771784301.7600002</v>
      </c>
      <c r="F11" s="39">
        <v>-62058688.140000001</v>
      </c>
      <c r="G11" s="39">
        <v>2709725613.6200004</v>
      </c>
      <c r="I11" s="39">
        <v>3006590456.6200004</v>
      </c>
      <c r="J11" s="39">
        <v>0</v>
      </c>
      <c r="K11" s="39">
        <v>3006590456.6200004</v>
      </c>
      <c r="M11" s="39">
        <v>-296864843</v>
      </c>
      <c r="N11" s="38"/>
    </row>
    <row r="12" spans="2:15" ht="10.5">
      <c r="B12" s="8">
        <v>1</v>
      </c>
      <c r="C12" s="9" t="s">
        <v>81</v>
      </c>
      <c r="E12" s="141"/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120363030</v>
      </c>
      <c r="J13" s="49">
        <v>0</v>
      </c>
      <c r="K13" s="49">
        <v>120363030</v>
      </c>
      <c r="M13" s="101">
        <v>-120363030</v>
      </c>
      <c r="N13" s="44" t="s">
        <v>30</v>
      </c>
      <c r="O13" s="40" t="s">
        <v>199</v>
      </c>
    </row>
    <row r="14" spans="2:15" ht="10.5">
      <c r="B14" s="8">
        <v>3</v>
      </c>
      <c r="C14" s="9" t="s">
        <v>83</v>
      </c>
      <c r="E14" s="141">
        <v>1138594791.7</v>
      </c>
      <c r="F14" s="141">
        <v>0</v>
      </c>
      <c r="G14" s="141">
        <v>1138594791.7</v>
      </c>
      <c r="I14" s="141">
        <v>1169299987.7</v>
      </c>
      <c r="J14" s="141">
        <v>0</v>
      </c>
      <c r="K14" s="141">
        <v>1169299987.7</v>
      </c>
      <c r="M14" s="141">
        <v>-30705196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361459157.86000001</v>
      </c>
      <c r="F15" s="49">
        <v>0</v>
      </c>
      <c r="G15" s="49">
        <v>361459157.86000001</v>
      </c>
      <c r="I15" s="49">
        <v>361459157.86000001</v>
      </c>
      <c r="J15" s="49">
        <v>0</v>
      </c>
      <c r="K15" s="49">
        <v>361459157.86000001</v>
      </c>
      <c r="M15" s="101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62058688.140000001</v>
      </c>
      <c r="F16" s="141">
        <v>92851993.040000007</v>
      </c>
      <c r="G16" s="141">
        <v>154910681.18000001</v>
      </c>
      <c r="I16" s="141">
        <v>154910681.18000001</v>
      </c>
      <c r="J16" s="141">
        <v>0</v>
      </c>
      <c r="K16" s="141">
        <v>154910681.18000001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>
        <v>108000000</v>
      </c>
      <c r="J17" s="49">
        <v>0</v>
      </c>
      <c r="K17" s="49">
        <v>108000000</v>
      </c>
      <c r="M17" s="101">
        <v>-108000000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46473339.620000005</v>
      </c>
      <c r="F18" s="141">
        <v>0</v>
      </c>
      <c r="G18" s="141">
        <v>46473339.620000005</v>
      </c>
      <c r="I18" s="141">
        <v>46473339.620000005</v>
      </c>
      <c r="J18" s="141">
        <v>0</v>
      </c>
      <c r="K18" s="141">
        <v>46473339.620000005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1008287643.2600001</v>
      </c>
      <c r="F19" s="49">
        <v>0</v>
      </c>
      <c r="G19" s="49">
        <v>1008287643.2600001</v>
      </c>
      <c r="I19" s="49">
        <v>1045862899.2600001</v>
      </c>
      <c r="J19" s="49">
        <v>0</v>
      </c>
      <c r="K19" s="49">
        <v>1045862899.2600001</v>
      </c>
      <c r="M19" s="101">
        <v>-37575256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101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154910681.18000001</v>
      </c>
      <c r="F22" s="141">
        <v>-154910681.18000001</v>
      </c>
      <c r="G22" s="141">
        <v>0</v>
      </c>
      <c r="I22" s="141">
        <v>221361</v>
      </c>
      <c r="J22" s="141">
        <v>0</v>
      </c>
      <c r="K22" s="141">
        <v>221361</v>
      </c>
      <c r="M22" s="141">
        <v>-221361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1618120170.1200004</v>
      </c>
      <c r="J23" s="39">
        <v>-1521179620.1200004</v>
      </c>
      <c r="K23" s="39">
        <v>96940550</v>
      </c>
      <c r="M23" s="39">
        <v>-96940550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66953853</v>
      </c>
      <c r="J24" s="49">
        <v>0</v>
      </c>
      <c r="K24" s="49">
        <v>66953853</v>
      </c>
      <c r="M24" s="101">
        <v>-66953853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1159720462.2600002</v>
      </c>
      <c r="J25" s="141">
        <v>-1159720462.2600002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29986697</v>
      </c>
      <c r="J26" s="49">
        <v>0</v>
      </c>
      <c r="K26" s="49">
        <v>29986697</v>
      </c>
      <c r="M26" s="101">
        <v>-29986697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361459157.86000001</v>
      </c>
      <c r="J27" s="141">
        <v>-361459157.86000001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101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62058688.140000001</v>
      </c>
      <c r="G29" s="39">
        <v>62058688.140000001</v>
      </c>
      <c r="I29" s="39">
        <v>63867805.140000001</v>
      </c>
      <c r="J29" s="39">
        <v>0</v>
      </c>
      <c r="K29" s="39">
        <v>63867805.140000001</v>
      </c>
      <c r="M29" s="39">
        <v>-1809117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62058688.140000001</v>
      </c>
      <c r="G30" s="141">
        <v>62058688.140000001</v>
      </c>
      <c r="I30" s="141">
        <v>63867805.140000001</v>
      </c>
      <c r="J30" s="141">
        <v>0</v>
      </c>
      <c r="K30" s="141">
        <v>63867805.140000001</v>
      </c>
      <c r="M30" s="141">
        <v>-1809117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101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2771784301.7600002</v>
      </c>
      <c r="F37" s="23">
        <v>0</v>
      </c>
      <c r="G37" s="23">
        <v>2771784301.7600002</v>
      </c>
      <c r="I37" s="23">
        <v>4688578431.8800011</v>
      </c>
      <c r="J37" s="23">
        <v>-1521179620.1200004</v>
      </c>
      <c r="K37" s="23">
        <v>3167398811.7600002</v>
      </c>
      <c r="M37" s="23">
        <v>-395614510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40"/>
      <c r="J39" s="221"/>
      <c r="K39" s="221"/>
      <c r="L39" s="221"/>
      <c r="M39" s="221"/>
      <c r="N39" s="208"/>
      <c r="O39" s="204"/>
    </row>
    <row r="40" spans="1:15" s="108" customFormat="1">
      <c r="A40" s="106"/>
      <c r="B40" s="107"/>
      <c r="E40" s="204"/>
      <c r="F40" s="211"/>
      <c r="G40" s="241"/>
      <c r="J40" s="221"/>
      <c r="K40" s="221"/>
      <c r="L40" s="221"/>
      <c r="M40" s="221"/>
      <c r="N40" s="208"/>
      <c r="O40" s="204"/>
    </row>
    <row r="41" spans="1:15" s="108" customFormat="1">
      <c r="A41" s="106"/>
      <c r="B41" s="107"/>
      <c r="E41" s="204"/>
      <c r="F41" s="211"/>
      <c r="G41" s="241"/>
      <c r="J41" s="221"/>
      <c r="K41" s="221"/>
      <c r="L41" s="221"/>
      <c r="M41" s="221"/>
      <c r="N41" s="208"/>
      <c r="O41" s="204"/>
    </row>
    <row r="42" spans="1:15" s="108" customFormat="1">
      <c r="A42" s="106"/>
      <c r="B42" s="107"/>
      <c r="E42" s="204"/>
      <c r="F42" s="211"/>
      <c r="G42" s="241"/>
      <c r="J42" s="221"/>
      <c r="K42" s="221"/>
      <c r="L42" s="221"/>
      <c r="M42" s="221"/>
      <c r="N42" s="208"/>
      <c r="O42" s="204"/>
    </row>
    <row r="43" spans="1:15" s="108" customFormat="1">
      <c r="A43" s="106"/>
      <c r="B43" s="107"/>
      <c r="E43" s="204"/>
      <c r="F43" s="211"/>
      <c r="G43" s="241"/>
      <c r="J43" s="221"/>
      <c r="K43" s="221"/>
      <c r="L43" s="221"/>
      <c r="M43" s="221"/>
      <c r="N43" s="208"/>
      <c r="O43" s="204"/>
    </row>
    <row r="44" spans="1:15" s="108" customFormat="1">
      <c r="A44" s="106"/>
      <c r="B44" s="107"/>
      <c r="E44" s="204"/>
      <c r="F44" s="211"/>
      <c r="G44" s="24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4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4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4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4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4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4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4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4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22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22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69">
    <mergeCell ref="J44:M44"/>
    <mergeCell ref="J45:M45"/>
    <mergeCell ref="J46:M46"/>
    <mergeCell ref="B5:B6"/>
    <mergeCell ref="C5:C6"/>
    <mergeCell ref="E5:G5"/>
    <mergeCell ref="I5:K5"/>
    <mergeCell ref="M5:M6"/>
    <mergeCell ref="N5:N6"/>
    <mergeCell ref="J53:M53"/>
    <mergeCell ref="J54:M54"/>
    <mergeCell ref="J55:M55"/>
    <mergeCell ref="J56:M56"/>
    <mergeCell ref="J57:M57"/>
    <mergeCell ref="J58:M58"/>
    <mergeCell ref="J47:M47"/>
    <mergeCell ref="J48:M48"/>
    <mergeCell ref="J49:M49"/>
    <mergeCell ref="J50:M50"/>
    <mergeCell ref="J51:M51"/>
    <mergeCell ref="J52:M52"/>
    <mergeCell ref="J65:M65"/>
    <mergeCell ref="J66:M66"/>
    <mergeCell ref="J67:M67"/>
    <mergeCell ref="J68:M68"/>
    <mergeCell ref="J69:M69"/>
    <mergeCell ref="J70:M70"/>
    <mergeCell ref="J59:M59"/>
    <mergeCell ref="J60:M60"/>
    <mergeCell ref="J61:M61"/>
    <mergeCell ref="J62:M62"/>
    <mergeCell ref="J63:M63"/>
    <mergeCell ref="J64:M64"/>
    <mergeCell ref="J77:M77"/>
    <mergeCell ref="J78:M78"/>
    <mergeCell ref="J79:M79"/>
    <mergeCell ref="J80:M80"/>
    <mergeCell ref="J81:M81"/>
    <mergeCell ref="J82:M82"/>
    <mergeCell ref="J71:M71"/>
    <mergeCell ref="J72:M72"/>
    <mergeCell ref="J73:M73"/>
    <mergeCell ref="J74:M74"/>
    <mergeCell ref="J75:M75"/>
    <mergeCell ref="J76:M76"/>
    <mergeCell ref="J89:M89"/>
    <mergeCell ref="J90:M90"/>
    <mergeCell ref="J91:M91"/>
    <mergeCell ref="J92:M92"/>
    <mergeCell ref="J93:M93"/>
    <mergeCell ref="J94:M94"/>
    <mergeCell ref="J83:M83"/>
    <mergeCell ref="J84:M84"/>
    <mergeCell ref="J85:M85"/>
    <mergeCell ref="J86:M86"/>
    <mergeCell ref="J87:M87"/>
    <mergeCell ref="J88:M88"/>
    <mergeCell ref="J101:M101"/>
    <mergeCell ref="J102:M102"/>
    <mergeCell ref="J103:M103"/>
    <mergeCell ref="J104:M104"/>
    <mergeCell ref="J105:M105"/>
    <mergeCell ref="J106:M106"/>
    <mergeCell ref="J95:M95"/>
    <mergeCell ref="J96:M96"/>
    <mergeCell ref="J97:M97"/>
    <mergeCell ref="J98:M98"/>
    <mergeCell ref="J99:M99"/>
    <mergeCell ref="J100:M100"/>
    <mergeCell ref="J113:M113"/>
    <mergeCell ref="J114:M114"/>
    <mergeCell ref="J115:M115"/>
    <mergeCell ref="J116:M116"/>
    <mergeCell ref="J117:M117"/>
    <mergeCell ref="J118:M118"/>
    <mergeCell ref="J107:M107"/>
    <mergeCell ref="J108:M108"/>
    <mergeCell ref="J109:M109"/>
    <mergeCell ref="J110:M110"/>
    <mergeCell ref="J111:M111"/>
    <mergeCell ref="J112:M112"/>
    <mergeCell ref="J125:M125"/>
    <mergeCell ref="J126:M126"/>
    <mergeCell ref="J127:M127"/>
    <mergeCell ref="J128:M128"/>
    <mergeCell ref="J129:M129"/>
    <mergeCell ref="J130:M130"/>
    <mergeCell ref="J119:M119"/>
    <mergeCell ref="J120:M120"/>
    <mergeCell ref="J121:M121"/>
    <mergeCell ref="J122:M122"/>
    <mergeCell ref="J123:M123"/>
    <mergeCell ref="J124:M124"/>
    <mergeCell ref="J137:M137"/>
    <mergeCell ref="J138:M138"/>
    <mergeCell ref="J139:M139"/>
    <mergeCell ref="J140:M140"/>
    <mergeCell ref="J141:M141"/>
    <mergeCell ref="J142:M142"/>
    <mergeCell ref="J131:M131"/>
    <mergeCell ref="J132:M132"/>
    <mergeCell ref="J133:M133"/>
    <mergeCell ref="J134:M134"/>
    <mergeCell ref="J135:M135"/>
    <mergeCell ref="J136:M136"/>
    <mergeCell ref="J149:M149"/>
    <mergeCell ref="J150:M150"/>
    <mergeCell ref="J151:M151"/>
    <mergeCell ref="J152:M152"/>
    <mergeCell ref="J153:M153"/>
    <mergeCell ref="J154:M154"/>
    <mergeCell ref="J143:M143"/>
    <mergeCell ref="J144:M144"/>
    <mergeCell ref="J145:M145"/>
    <mergeCell ref="J146:M146"/>
    <mergeCell ref="J147:M147"/>
    <mergeCell ref="J148:M148"/>
    <mergeCell ref="J161:M161"/>
    <mergeCell ref="J162:M162"/>
    <mergeCell ref="J163:M163"/>
    <mergeCell ref="J164:M164"/>
    <mergeCell ref="J165:M165"/>
    <mergeCell ref="J166:M166"/>
    <mergeCell ref="J155:M155"/>
    <mergeCell ref="J156:M156"/>
    <mergeCell ref="J157:M157"/>
    <mergeCell ref="J158:M158"/>
    <mergeCell ref="J159:M159"/>
    <mergeCell ref="J160:M160"/>
    <mergeCell ref="J173:M173"/>
    <mergeCell ref="J174:M174"/>
    <mergeCell ref="J175:M175"/>
    <mergeCell ref="J176:M176"/>
    <mergeCell ref="J177:M177"/>
    <mergeCell ref="J178:M178"/>
    <mergeCell ref="J167:M167"/>
    <mergeCell ref="J168:M168"/>
    <mergeCell ref="J169:M169"/>
    <mergeCell ref="J170:M170"/>
    <mergeCell ref="J171:M171"/>
    <mergeCell ref="J172:M172"/>
    <mergeCell ref="J185:M185"/>
    <mergeCell ref="J186:M186"/>
    <mergeCell ref="J187:M187"/>
    <mergeCell ref="J188:M188"/>
    <mergeCell ref="J189:M189"/>
    <mergeCell ref="J190:M190"/>
    <mergeCell ref="J179:M179"/>
    <mergeCell ref="J180:M180"/>
    <mergeCell ref="J181:M181"/>
    <mergeCell ref="J182:M182"/>
    <mergeCell ref="J183:M183"/>
    <mergeCell ref="J184:M184"/>
    <mergeCell ref="J197:M197"/>
    <mergeCell ref="J198:M198"/>
    <mergeCell ref="J199:M199"/>
    <mergeCell ref="J200:M200"/>
    <mergeCell ref="J201:M201"/>
    <mergeCell ref="J202:M202"/>
    <mergeCell ref="J191:M191"/>
    <mergeCell ref="J192:M192"/>
    <mergeCell ref="J193:M193"/>
    <mergeCell ref="J194:M194"/>
    <mergeCell ref="J195:M195"/>
    <mergeCell ref="J196:M196"/>
    <mergeCell ref="J209:M209"/>
    <mergeCell ref="J210:M210"/>
    <mergeCell ref="J211:M211"/>
    <mergeCell ref="J212:M212"/>
    <mergeCell ref="J213:M213"/>
    <mergeCell ref="J214:M214"/>
    <mergeCell ref="J203:M203"/>
    <mergeCell ref="J204:M204"/>
    <mergeCell ref="J205:M205"/>
    <mergeCell ref="J206:M206"/>
    <mergeCell ref="J207:M207"/>
    <mergeCell ref="J208:M208"/>
    <mergeCell ref="J221:M221"/>
    <mergeCell ref="J222:M222"/>
    <mergeCell ref="J223:M223"/>
    <mergeCell ref="J224:M224"/>
    <mergeCell ref="J225:M225"/>
    <mergeCell ref="J226:M226"/>
    <mergeCell ref="J215:M215"/>
    <mergeCell ref="J216:M216"/>
    <mergeCell ref="J217:M217"/>
    <mergeCell ref="J218:M218"/>
    <mergeCell ref="J219:M219"/>
    <mergeCell ref="J220:M220"/>
    <mergeCell ref="J233:M233"/>
    <mergeCell ref="J234:M234"/>
    <mergeCell ref="J235:M235"/>
    <mergeCell ref="J236:M236"/>
    <mergeCell ref="J237:M237"/>
    <mergeCell ref="J238:M238"/>
    <mergeCell ref="J227:M227"/>
    <mergeCell ref="J228:M228"/>
    <mergeCell ref="J229:M229"/>
    <mergeCell ref="J230:M230"/>
    <mergeCell ref="J231:M231"/>
    <mergeCell ref="J232:M232"/>
    <mergeCell ref="J245:M245"/>
    <mergeCell ref="J246:M246"/>
    <mergeCell ref="J247:M247"/>
    <mergeCell ref="J248:M248"/>
    <mergeCell ref="J249:M249"/>
    <mergeCell ref="J250:M250"/>
    <mergeCell ref="J239:M239"/>
    <mergeCell ref="J240:M240"/>
    <mergeCell ref="J241:M241"/>
    <mergeCell ref="J242:M242"/>
    <mergeCell ref="J243:M243"/>
    <mergeCell ref="J244:M244"/>
    <mergeCell ref="J257:M257"/>
    <mergeCell ref="J258:M258"/>
    <mergeCell ref="J259:M259"/>
    <mergeCell ref="J260:M260"/>
    <mergeCell ref="J261:M261"/>
    <mergeCell ref="J262:M262"/>
    <mergeCell ref="J251:M251"/>
    <mergeCell ref="J252:M252"/>
    <mergeCell ref="J253:M253"/>
    <mergeCell ref="J254:M254"/>
    <mergeCell ref="J255:M255"/>
    <mergeCell ref="J256:M256"/>
    <mergeCell ref="J269:M269"/>
    <mergeCell ref="J270:M270"/>
    <mergeCell ref="J271:M271"/>
    <mergeCell ref="J272:M272"/>
    <mergeCell ref="J273:M273"/>
    <mergeCell ref="J274:M274"/>
    <mergeCell ref="J263:M263"/>
    <mergeCell ref="J264:M264"/>
    <mergeCell ref="J265:M265"/>
    <mergeCell ref="J266:M266"/>
    <mergeCell ref="J267:M267"/>
    <mergeCell ref="J268:M268"/>
    <mergeCell ref="J281:M281"/>
    <mergeCell ref="J282:M282"/>
    <mergeCell ref="J283:M283"/>
    <mergeCell ref="J284:M284"/>
    <mergeCell ref="J285:M285"/>
    <mergeCell ref="J286:M286"/>
    <mergeCell ref="J275:M275"/>
    <mergeCell ref="J276:M276"/>
    <mergeCell ref="J277:M277"/>
    <mergeCell ref="J278:M278"/>
    <mergeCell ref="J279:M279"/>
    <mergeCell ref="J280:M280"/>
    <mergeCell ref="J293:M293"/>
    <mergeCell ref="J294:M294"/>
    <mergeCell ref="J295:M295"/>
    <mergeCell ref="J296:M296"/>
    <mergeCell ref="J297:M297"/>
    <mergeCell ref="J298:M298"/>
    <mergeCell ref="J287:M287"/>
    <mergeCell ref="J288:M288"/>
    <mergeCell ref="J289:M289"/>
    <mergeCell ref="J290:M290"/>
    <mergeCell ref="J291:M291"/>
    <mergeCell ref="J292:M292"/>
    <mergeCell ref="J305:M305"/>
    <mergeCell ref="J306:M306"/>
    <mergeCell ref="J307:M307"/>
    <mergeCell ref="J308:M308"/>
    <mergeCell ref="J309:M309"/>
    <mergeCell ref="J310:M310"/>
    <mergeCell ref="J299:M299"/>
    <mergeCell ref="J300:M300"/>
    <mergeCell ref="J301:M301"/>
    <mergeCell ref="J302:M302"/>
    <mergeCell ref="J303:M303"/>
    <mergeCell ref="J304:M304"/>
    <mergeCell ref="J317:M317"/>
    <mergeCell ref="J318:M318"/>
    <mergeCell ref="J319:M319"/>
    <mergeCell ref="J320:M320"/>
    <mergeCell ref="J321:M321"/>
    <mergeCell ref="J322:M322"/>
    <mergeCell ref="J311:M311"/>
    <mergeCell ref="J312:M312"/>
    <mergeCell ref="J313:M313"/>
    <mergeCell ref="J314:M314"/>
    <mergeCell ref="J315:M315"/>
    <mergeCell ref="J316:M316"/>
    <mergeCell ref="J329:M329"/>
    <mergeCell ref="J330:M330"/>
    <mergeCell ref="J331:M331"/>
    <mergeCell ref="J332:M332"/>
    <mergeCell ref="J333:M333"/>
    <mergeCell ref="J334:M334"/>
    <mergeCell ref="J323:M323"/>
    <mergeCell ref="J324:M324"/>
    <mergeCell ref="J325:M325"/>
    <mergeCell ref="J326:M326"/>
    <mergeCell ref="J327:M327"/>
    <mergeCell ref="J328:M328"/>
    <mergeCell ref="J341:M341"/>
    <mergeCell ref="J342:M342"/>
    <mergeCell ref="J343:M343"/>
    <mergeCell ref="J344:M344"/>
    <mergeCell ref="J345:M345"/>
    <mergeCell ref="J346:M346"/>
    <mergeCell ref="J335:M335"/>
    <mergeCell ref="J336:M336"/>
    <mergeCell ref="J337:M337"/>
    <mergeCell ref="J338:M338"/>
    <mergeCell ref="J339:M339"/>
    <mergeCell ref="J340:M340"/>
    <mergeCell ref="J353:M353"/>
    <mergeCell ref="J354:M354"/>
    <mergeCell ref="J355:M355"/>
    <mergeCell ref="J356:M356"/>
    <mergeCell ref="J357:M357"/>
    <mergeCell ref="J358:M358"/>
    <mergeCell ref="J347:M347"/>
    <mergeCell ref="J348:M348"/>
    <mergeCell ref="J349:M349"/>
    <mergeCell ref="J350:M350"/>
    <mergeCell ref="J351:M351"/>
    <mergeCell ref="J352:M352"/>
    <mergeCell ref="J365:M365"/>
    <mergeCell ref="J366:M366"/>
    <mergeCell ref="J367:M367"/>
    <mergeCell ref="J368:M368"/>
    <mergeCell ref="J369:M369"/>
    <mergeCell ref="J370:M370"/>
    <mergeCell ref="J359:M359"/>
    <mergeCell ref="J360:M360"/>
    <mergeCell ref="J361:M361"/>
    <mergeCell ref="J362:M362"/>
    <mergeCell ref="J363:M363"/>
    <mergeCell ref="J364:M364"/>
    <mergeCell ref="J377:M377"/>
    <mergeCell ref="J378:M378"/>
    <mergeCell ref="J379:M379"/>
    <mergeCell ref="J380:M380"/>
    <mergeCell ref="J381:M381"/>
    <mergeCell ref="J382:M382"/>
    <mergeCell ref="J371:M371"/>
    <mergeCell ref="J372:M372"/>
    <mergeCell ref="J373:M373"/>
    <mergeCell ref="J374:M374"/>
    <mergeCell ref="J375:M375"/>
    <mergeCell ref="J376:M376"/>
    <mergeCell ref="J389:M389"/>
    <mergeCell ref="J390:M390"/>
    <mergeCell ref="J391:M391"/>
    <mergeCell ref="J392:M392"/>
    <mergeCell ref="J393:M393"/>
    <mergeCell ref="J394:M394"/>
    <mergeCell ref="J383:M383"/>
    <mergeCell ref="J384:M384"/>
    <mergeCell ref="J385:M385"/>
    <mergeCell ref="J386:M386"/>
    <mergeCell ref="J387:M387"/>
    <mergeCell ref="J388:M388"/>
    <mergeCell ref="J401:M401"/>
    <mergeCell ref="J402:M402"/>
    <mergeCell ref="J403:M403"/>
    <mergeCell ref="J404:M404"/>
    <mergeCell ref="J405:M405"/>
    <mergeCell ref="J406:M406"/>
    <mergeCell ref="J395:M395"/>
    <mergeCell ref="J396:M396"/>
    <mergeCell ref="J397:M397"/>
    <mergeCell ref="J398:M398"/>
    <mergeCell ref="J399:M399"/>
    <mergeCell ref="J400:M400"/>
    <mergeCell ref="J413:M413"/>
    <mergeCell ref="J414:M414"/>
    <mergeCell ref="J415:M415"/>
    <mergeCell ref="J416:M416"/>
    <mergeCell ref="J417:M417"/>
    <mergeCell ref="J418:M418"/>
    <mergeCell ref="J407:M407"/>
    <mergeCell ref="J408:M408"/>
    <mergeCell ref="J409:M409"/>
    <mergeCell ref="J410:M410"/>
    <mergeCell ref="J411:M411"/>
    <mergeCell ref="J412:M412"/>
    <mergeCell ref="J425:M425"/>
    <mergeCell ref="J426:M426"/>
    <mergeCell ref="J427:M427"/>
    <mergeCell ref="J428:M428"/>
    <mergeCell ref="J429:M429"/>
    <mergeCell ref="J430:M430"/>
    <mergeCell ref="J419:M419"/>
    <mergeCell ref="J420:M420"/>
    <mergeCell ref="J421:M421"/>
    <mergeCell ref="J422:M422"/>
    <mergeCell ref="J423:M423"/>
    <mergeCell ref="J424:M424"/>
    <mergeCell ref="J437:M437"/>
    <mergeCell ref="J438:M438"/>
    <mergeCell ref="J439:M439"/>
    <mergeCell ref="J440:M440"/>
    <mergeCell ref="J441:M441"/>
    <mergeCell ref="J442:M442"/>
    <mergeCell ref="J431:M431"/>
    <mergeCell ref="J432:M432"/>
    <mergeCell ref="J433:M433"/>
    <mergeCell ref="J434:M434"/>
    <mergeCell ref="J435:M435"/>
    <mergeCell ref="J436:M436"/>
    <mergeCell ref="J449:M449"/>
    <mergeCell ref="J450:M450"/>
    <mergeCell ref="J451:M451"/>
    <mergeCell ref="J452:M452"/>
    <mergeCell ref="J453:M453"/>
    <mergeCell ref="J454:M454"/>
    <mergeCell ref="J443:M443"/>
    <mergeCell ref="J444:M444"/>
    <mergeCell ref="J445:M445"/>
    <mergeCell ref="J446:M446"/>
    <mergeCell ref="J447:M447"/>
    <mergeCell ref="J448:M448"/>
    <mergeCell ref="J461:M461"/>
    <mergeCell ref="J462:M462"/>
    <mergeCell ref="J463:M463"/>
    <mergeCell ref="J464:M464"/>
    <mergeCell ref="J465:M465"/>
    <mergeCell ref="J466:M466"/>
    <mergeCell ref="J455:M455"/>
    <mergeCell ref="J456:M456"/>
    <mergeCell ref="J457:M457"/>
    <mergeCell ref="J458:M458"/>
    <mergeCell ref="J459:M459"/>
    <mergeCell ref="J460:M460"/>
    <mergeCell ref="J473:M473"/>
    <mergeCell ref="J474:M474"/>
    <mergeCell ref="J475:M475"/>
    <mergeCell ref="J476:M476"/>
    <mergeCell ref="J477:M477"/>
    <mergeCell ref="J478:M478"/>
    <mergeCell ref="J467:M467"/>
    <mergeCell ref="J468:M468"/>
    <mergeCell ref="J469:M469"/>
    <mergeCell ref="J470:M470"/>
    <mergeCell ref="J471:M471"/>
    <mergeCell ref="J472:M472"/>
    <mergeCell ref="J485:M485"/>
    <mergeCell ref="J486:M486"/>
    <mergeCell ref="J487:M487"/>
    <mergeCell ref="J488:M488"/>
    <mergeCell ref="J489:M489"/>
    <mergeCell ref="J490:M490"/>
    <mergeCell ref="J479:M479"/>
    <mergeCell ref="J480:M480"/>
    <mergeCell ref="J481:M481"/>
    <mergeCell ref="J482:M482"/>
    <mergeCell ref="J483:M483"/>
    <mergeCell ref="J484:M484"/>
    <mergeCell ref="J497:M497"/>
    <mergeCell ref="J498:M498"/>
    <mergeCell ref="J499:M499"/>
    <mergeCell ref="J500:M500"/>
    <mergeCell ref="J501:M501"/>
    <mergeCell ref="J502:M502"/>
    <mergeCell ref="J491:M491"/>
    <mergeCell ref="J492:M492"/>
    <mergeCell ref="J493:M493"/>
    <mergeCell ref="J494:M494"/>
    <mergeCell ref="J495:M495"/>
    <mergeCell ref="J496:M496"/>
    <mergeCell ref="J509:M509"/>
    <mergeCell ref="J510:M510"/>
    <mergeCell ref="J511:M511"/>
    <mergeCell ref="J512:M512"/>
    <mergeCell ref="J513:M513"/>
    <mergeCell ref="J514:M514"/>
    <mergeCell ref="J503:M503"/>
    <mergeCell ref="J504:M504"/>
    <mergeCell ref="J505:M505"/>
    <mergeCell ref="J506:M506"/>
    <mergeCell ref="J507:M507"/>
    <mergeCell ref="J508:M508"/>
    <mergeCell ref="J521:M521"/>
    <mergeCell ref="J522:M522"/>
    <mergeCell ref="J523:M523"/>
    <mergeCell ref="J524:M524"/>
    <mergeCell ref="J525:M525"/>
    <mergeCell ref="J526:M526"/>
    <mergeCell ref="J515:M515"/>
    <mergeCell ref="J516:M516"/>
    <mergeCell ref="J517:M517"/>
    <mergeCell ref="J518:M518"/>
    <mergeCell ref="J519:M519"/>
    <mergeCell ref="J520:M520"/>
    <mergeCell ref="J533:M533"/>
    <mergeCell ref="J534:M534"/>
    <mergeCell ref="J535:M535"/>
    <mergeCell ref="J536:M536"/>
    <mergeCell ref="J537:M537"/>
    <mergeCell ref="J538:M538"/>
    <mergeCell ref="J527:M527"/>
    <mergeCell ref="J528:M528"/>
    <mergeCell ref="J529:M529"/>
    <mergeCell ref="J530:M530"/>
    <mergeCell ref="J531:M531"/>
    <mergeCell ref="J532:M532"/>
    <mergeCell ref="J545:M545"/>
    <mergeCell ref="J546:M546"/>
    <mergeCell ref="J547:M547"/>
    <mergeCell ref="J548:M548"/>
    <mergeCell ref="J549:M549"/>
    <mergeCell ref="J550:M550"/>
    <mergeCell ref="J539:M539"/>
    <mergeCell ref="J540:M540"/>
    <mergeCell ref="J541:M541"/>
    <mergeCell ref="J542:M542"/>
    <mergeCell ref="J543:M543"/>
    <mergeCell ref="J544:M544"/>
    <mergeCell ref="J557:M557"/>
    <mergeCell ref="J558:M558"/>
    <mergeCell ref="J559:M559"/>
    <mergeCell ref="J560:M560"/>
    <mergeCell ref="J561:M561"/>
    <mergeCell ref="J562:M562"/>
    <mergeCell ref="J551:M551"/>
    <mergeCell ref="J552:M552"/>
    <mergeCell ref="J553:M553"/>
    <mergeCell ref="J554:M554"/>
    <mergeCell ref="J555:M555"/>
    <mergeCell ref="J556:M556"/>
    <mergeCell ref="J569:M569"/>
    <mergeCell ref="J570:M570"/>
    <mergeCell ref="J571:M571"/>
    <mergeCell ref="J572:M572"/>
    <mergeCell ref="J573:M573"/>
    <mergeCell ref="J574:M574"/>
    <mergeCell ref="J563:M563"/>
    <mergeCell ref="J564:M564"/>
    <mergeCell ref="J565:M565"/>
    <mergeCell ref="J566:M566"/>
    <mergeCell ref="J567:M567"/>
    <mergeCell ref="J568:M568"/>
    <mergeCell ref="J581:M581"/>
    <mergeCell ref="J582:M582"/>
    <mergeCell ref="J583:M583"/>
    <mergeCell ref="J584:M584"/>
    <mergeCell ref="J585:M585"/>
    <mergeCell ref="J586:M586"/>
    <mergeCell ref="J575:M575"/>
    <mergeCell ref="J576:M576"/>
    <mergeCell ref="J577:M577"/>
    <mergeCell ref="J578:M578"/>
    <mergeCell ref="J579:M579"/>
    <mergeCell ref="J580:M580"/>
    <mergeCell ref="J593:M593"/>
    <mergeCell ref="J594:M594"/>
    <mergeCell ref="J595:M595"/>
    <mergeCell ref="J596:M596"/>
    <mergeCell ref="J597:M597"/>
    <mergeCell ref="J598:M598"/>
    <mergeCell ref="J587:M587"/>
    <mergeCell ref="J588:M588"/>
    <mergeCell ref="J589:M589"/>
    <mergeCell ref="J590:M590"/>
    <mergeCell ref="J591:M591"/>
    <mergeCell ref="J592:M592"/>
    <mergeCell ref="J605:M605"/>
    <mergeCell ref="J606:M606"/>
    <mergeCell ref="J607:M607"/>
    <mergeCell ref="J608:M608"/>
    <mergeCell ref="J609:M609"/>
    <mergeCell ref="J610:M610"/>
    <mergeCell ref="J599:M599"/>
    <mergeCell ref="J600:M600"/>
    <mergeCell ref="J601:M601"/>
    <mergeCell ref="J602:M602"/>
    <mergeCell ref="J603:M603"/>
    <mergeCell ref="J604:M604"/>
    <mergeCell ref="J617:M617"/>
    <mergeCell ref="J618:M618"/>
    <mergeCell ref="J619:M619"/>
    <mergeCell ref="J620:M620"/>
    <mergeCell ref="J621:M621"/>
    <mergeCell ref="J622:M622"/>
    <mergeCell ref="J611:M611"/>
    <mergeCell ref="J612:M612"/>
    <mergeCell ref="J613:M613"/>
    <mergeCell ref="J614:M614"/>
    <mergeCell ref="J615:M615"/>
    <mergeCell ref="J616:M616"/>
    <mergeCell ref="J629:M629"/>
    <mergeCell ref="J630:M630"/>
    <mergeCell ref="J631:M631"/>
    <mergeCell ref="J632:M632"/>
    <mergeCell ref="J633:M633"/>
    <mergeCell ref="J634:M634"/>
    <mergeCell ref="J623:M623"/>
    <mergeCell ref="J624:M624"/>
    <mergeCell ref="J625:M625"/>
    <mergeCell ref="J626:M626"/>
    <mergeCell ref="J627:M627"/>
    <mergeCell ref="J628:M628"/>
    <mergeCell ref="J641:M641"/>
    <mergeCell ref="J642:M642"/>
    <mergeCell ref="J643:M643"/>
    <mergeCell ref="J644:M644"/>
    <mergeCell ref="J645:M645"/>
    <mergeCell ref="J646:M646"/>
    <mergeCell ref="J635:M635"/>
    <mergeCell ref="J636:M636"/>
    <mergeCell ref="J637:M637"/>
    <mergeCell ref="J638:M638"/>
    <mergeCell ref="J639:M639"/>
    <mergeCell ref="J640:M640"/>
    <mergeCell ref="J653:M653"/>
    <mergeCell ref="J654:M654"/>
    <mergeCell ref="J655:M655"/>
    <mergeCell ref="J656:M656"/>
    <mergeCell ref="J657:M657"/>
    <mergeCell ref="J658:M658"/>
    <mergeCell ref="J647:M647"/>
    <mergeCell ref="J648:M648"/>
    <mergeCell ref="J649:M649"/>
    <mergeCell ref="J650:M650"/>
    <mergeCell ref="J651:M651"/>
    <mergeCell ref="J652:M652"/>
    <mergeCell ref="J665:M665"/>
    <mergeCell ref="J666:M666"/>
    <mergeCell ref="J667:M667"/>
    <mergeCell ref="J668:M668"/>
    <mergeCell ref="J669:M669"/>
    <mergeCell ref="J670:M670"/>
    <mergeCell ref="J659:M659"/>
    <mergeCell ref="J660:M660"/>
    <mergeCell ref="J661:M661"/>
    <mergeCell ref="J662:M662"/>
    <mergeCell ref="J663:M663"/>
    <mergeCell ref="J664:M664"/>
    <mergeCell ref="J677:M677"/>
    <mergeCell ref="J678:M678"/>
    <mergeCell ref="J679:M679"/>
    <mergeCell ref="J680:M680"/>
    <mergeCell ref="J681:M681"/>
    <mergeCell ref="J682:M682"/>
    <mergeCell ref="J671:M671"/>
    <mergeCell ref="J672:M672"/>
    <mergeCell ref="J673:M673"/>
    <mergeCell ref="J674:M674"/>
    <mergeCell ref="J675:M675"/>
    <mergeCell ref="J676:M676"/>
    <mergeCell ref="J701:M701"/>
    <mergeCell ref="J702:M702"/>
    <mergeCell ref="J703:M703"/>
    <mergeCell ref="B11:C11"/>
    <mergeCell ref="B23:C23"/>
    <mergeCell ref="B8:C8"/>
    <mergeCell ref="J695:M695"/>
    <mergeCell ref="J696:M696"/>
    <mergeCell ref="J697:M697"/>
    <mergeCell ref="J698:M698"/>
    <mergeCell ref="J699:M699"/>
    <mergeCell ref="J700:M700"/>
    <mergeCell ref="J689:M689"/>
    <mergeCell ref="J690:M690"/>
    <mergeCell ref="J691:M691"/>
    <mergeCell ref="J692:M692"/>
    <mergeCell ref="J693:M693"/>
    <mergeCell ref="J694:M694"/>
    <mergeCell ref="J683:M683"/>
    <mergeCell ref="J684:M684"/>
    <mergeCell ref="J685:M685"/>
    <mergeCell ref="J686:M686"/>
    <mergeCell ref="J687:M687"/>
    <mergeCell ref="J688:M688"/>
  </mergeCells>
  <conditionalFormatting sqref="F38">
    <cfRule type="containsText" dxfId="349" priority="10" operator="containsText" text="ERROR">
      <formula>NOT(ISERROR(SEARCH("ERROR",F38)))</formula>
    </cfRule>
  </conditionalFormatting>
  <conditionalFormatting sqref="J38">
    <cfRule type="containsText" dxfId="348" priority="9" operator="containsText" text="ERROR">
      <formula>NOT(ISERROR(SEARCH("ERROR",J38)))</formula>
    </cfRule>
  </conditionalFormatting>
  <conditionalFormatting sqref="O12:O18 O23 O29 O31:O35">
    <cfRule type="containsText" dxfId="347" priority="7" operator="containsText" text="ERROR">
      <formula>NOT(ISERROR(SEARCH("ERROR",O12)))</formula>
    </cfRule>
  </conditionalFormatting>
  <conditionalFormatting sqref="O36">
    <cfRule type="containsText" dxfId="346" priority="6" operator="containsText" text="ERROR">
      <formula>NOT(ISERROR(SEARCH("ERROR",O36)))</formula>
    </cfRule>
  </conditionalFormatting>
  <conditionalFormatting sqref="O9">
    <cfRule type="containsText" dxfId="345" priority="4" operator="containsText" text="ERROR">
      <formula>NOT(ISERROR(SEARCH("ERROR",O9)))</formula>
    </cfRule>
  </conditionalFormatting>
  <conditionalFormatting sqref="O19:O22">
    <cfRule type="containsText" dxfId="344" priority="3" operator="containsText" text="ERROR">
      <formula>NOT(ISERROR(SEARCH("ERROR",O19)))</formula>
    </cfRule>
  </conditionalFormatting>
  <conditionalFormatting sqref="O24:O28">
    <cfRule type="containsText" dxfId="343" priority="2" operator="containsText" text="ERROR">
      <formula>NOT(ISERROR(SEARCH("ERROR",O24)))</formula>
    </cfRule>
  </conditionalFormatting>
  <conditionalFormatting sqref="O30">
    <cfRule type="containsText" dxfId="342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708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9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1" spans="2:15">
      <c r="G1" s="104"/>
    </row>
    <row r="2" spans="2:15" ht="10.5">
      <c r="C2" s="13" t="s">
        <v>21</v>
      </c>
      <c r="E2" s="12" t="s">
        <v>116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151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66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281362000</v>
      </c>
      <c r="F10" s="63">
        <v>0</v>
      </c>
      <c r="G10" s="63">
        <v>281362000</v>
      </c>
      <c r="I10" s="63">
        <v>281162000</v>
      </c>
      <c r="J10" s="63">
        <v>0</v>
      </c>
      <c r="K10" s="63">
        <v>281162000</v>
      </c>
      <c r="M10" s="63">
        <v>200000</v>
      </c>
      <c r="N10" s="160"/>
    </row>
    <row r="11" spans="2:15" ht="44.25" customHeight="1">
      <c r="B11" s="163" t="s">
        <v>80</v>
      </c>
      <c r="C11" s="163"/>
      <c r="E11" s="39">
        <v>281162000</v>
      </c>
      <c r="F11" s="39">
        <v>0</v>
      </c>
      <c r="G11" s="39">
        <v>281162000</v>
      </c>
      <c r="I11" s="39">
        <v>281162000</v>
      </c>
      <c r="J11" s="39">
        <v>0</v>
      </c>
      <c r="K11" s="39">
        <v>281162000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657000</v>
      </c>
      <c r="F12" s="141">
        <v>0</v>
      </c>
      <c r="G12" s="141">
        <v>657000</v>
      </c>
      <c r="I12" s="141"/>
      <c r="J12" s="141">
        <v>657000</v>
      </c>
      <c r="K12" s="141">
        <v>657000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657000</v>
      </c>
      <c r="J13" s="49">
        <v>-657000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0</v>
      </c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0</v>
      </c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280505000</v>
      </c>
      <c r="F17" s="49">
        <v>0</v>
      </c>
      <c r="G17" s="49">
        <v>280505000</v>
      </c>
      <c r="I17" s="49">
        <v>280505000</v>
      </c>
      <c r="J17" s="49">
        <v>0</v>
      </c>
      <c r="K17" s="49">
        <v>280505000</v>
      </c>
      <c r="M17" s="49">
        <v>0</v>
      </c>
      <c r="N17" s="44"/>
      <c r="O17" s="40" t="s">
        <v>199</v>
      </c>
    </row>
    <row r="18" spans="2:15" ht="10.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0</v>
      </c>
      <c r="G19" s="49">
        <v>0</v>
      </c>
      <c r="I19" s="49"/>
      <c r="J19" s="49">
        <v>0</v>
      </c>
      <c r="K19" s="49">
        <v>0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200000</v>
      </c>
      <c r="F23" s="39">
        <v>0</v>
      </c>
      <c r="G23" s="39">
        <v>200000</v>
      </c>
      <c r="I23" s="39">
        <v>0</v>
      </c>
      <c r="J23" s="39">
        <v>0</v>
      </c>
      <c r="K23" s="39">
        <v>0</v>
      </c>
      <c r="M23" s="39">
        <v>200000</v>
      </c>
      <c r="N23" s="38"/>
      <c r="O23" s="40"/>
    </row>
    <row r="24" spans="2:15" ht="10.5">
      <c r="B24" s="1">
        <v>12</v>
      </c>
      <c r="C24" s="7" t="s">
        <v>92</v>
      </c>
      <c r="E24" s="49">
        <v>200000</v>
      </c>
      <c r="F24" s="49">
        <v>0</v>
      </c>
      <c r="G24" s="49">
        <v>200000</v>
      </c>
      <c r="I24" s="49">
        <v>0</v>
      </c>
      <c r="J24" s="49">
        <v>0</v>
      </c>
      <c r="K24" s="49">
        <v>0</v>
      </c>
      <c r="M24" s="49">
        <v>200000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0</v>
      </c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0</v>
      </c>
      <c r="J29" s="39">
        <v>0</v>
      </c>
      <c r="K29" s="39">
        <v>0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/>
      <c r="J30" s="141">
        <v>0</v>
      </c>
      <c r="K30" s="141">
        <v>0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281362000</v>
      </c>
      <c r="F37" s="23">
        <v>0</v>
      </c>
      <c r="G37" s="23">
        <v>281362000</v>
      </c>
      <c r="I37" s="23">
        <v>281162000</v>
      </c>
      <c r="J37" s="23">
        <v>0</v>
      </c>
      <c r="K37" s="23">
        <v>281162000</v>
      </c>
      <c r="M37" s="23">
        <v>200000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90">
        <v>-2554563755</v>
      </c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41" priority="11" operator="containsText" text="ERROR">
      <formula>NOT(ISERROR(SEARCH("ERROR",F38)))</formula>
    </cfRule>
  </conditionalFormatting>
  <conditionalFormatting sqref="J38">
    <cfRule type="containsText" dxfId="340" priority="10" operator="containsText" text="ERROR">
      <formula>NOT(ISERROR(SEARCH("ERROR",J38)))</formula>
    </cfRule>
  </conditionalFormatting>
  <conditionalFormatting sqref="O12:O18 O23 O29 O31:O35">
    <cfRule type="containsText" dxfId="339" priority="8" operator="containsText" text="ERROR">
      <formula>NOT(ISERROR(SEARCH("ERROR",O12)))</formula>
    </cfRule>
  </conditionalFormatting>
  <conditionalFormatting sqref="O36">
    <cfRule type="containsText" dxfId="338" priority="7" operator="containsText" text="ERROR">
      <formula>NOT(ISERROR(SEARCH("ERROR",O36)))</formula>
    </cfRule>
  </conditionalFormatting>
  <conditionalFormatting sqref="O9">
    <cfRule type="containsText" dxfId="337" priority="5" operator="containsText" text="ERROR">
      <formula>NOT(ISERROR(SEARCH("ERROR",O9)))</formula>
    </cfRule>
  </conditionalFormatting>
  <conditionalFormatting sqref="O19:O22">
    <cfRule type="containsText" dxfId="336" priority="4" operator="containsText" text="ERROR">
      <formula>NOT(ISERROR(SEARCH("ERROR",O19)))</formula>
    </cfRule>
  </conditionalFormatting>
  <conditionalFormatting sqref="O26:O28">
    <cfRule type="containsText" dxfId="335" priority="3" operator="containsText" text="ERROR">
      <formula>NOT(ISERROR(SEARCH("ERROR",O26)))</formula>
    </cfRule>
  </conditionalFormatting>
  <conditionalFormatting sqref="O30">
    <cfRule type="containsText" dxfId="334" priority="2" operator="containsText" text="ERROR">
      <formula>NOT(ISERROR(SEARCH("ERROR",O30)))</formula>
    </cfRule>
  </conditionalFormatting>
  <conditionalFormatting sqref="O24:O25">
    <cfRule type="containsText" dxfId="333" priority="1" operator="containsText" text="ERROR">
      <formula>NOT(ISERROR(SEARCH("ERROR",O24)))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A32" sqref="A32"/>
    </sheetView>
  </sheetViews>
  <sheetFormatPr defaultColWidth="11.54296875" defaultRowHeight="10"/>
  <cols>
    <col min="1" max="1" width="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183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2525499889.9400001</v>
      </c>
      <c r="F10" s="63">
        <v>-411209</v>
      </c>
      <c r="G10" s="63">
        <v>2525088680.9400005</v>
      </c>
      <c r="I10" s="63">
        <v>3663032447.2000003</v>
      </c>
      <c r="J10" s="63">
        <v>-1134600386.72</v>
      </c>
      <c r="K10" s="63">
        <v>2528432060.4800005</v>
      </c>
      <c r="M10" s="63">
        <v>-3343379.5399998128</v>
      </c>
      <c r="N10" s="160"/>
    </row>
    <row r="11" spans="2:15" ht="44.25" customHeight="1">
      <c r="B11" s="163" t="s">
        <v>80</v>
      </c>
      <c r="C11" s="163"/>
      <c r="E11" s="39">
        <v>2523594186.9400001</v>
      </c>
      <c r="F11" s="39">
        <v>-46929186</v>
      </c>
      <c r="G11" s="39">
        <v>2476665000.9400005</v>
      </c>
      <c r="I11" s="39">
        <v>2480109829.5800004</v>
      </c>
      <c r="J11" s="39">
        <v>0</v>
      </c>
      <c r="K11" s="39">
        <v>2480109829.5800004</v>
      </c>
      <c r="M11" s="39">
        <v>-3444828.6399998069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773580843.36000001</v>
      </c>
      <c r="F13" s="49">
        <v>-773580843</v>
      </c>
      <c r="G13" s="49">
        <v>0.36000001430511475</v>
      </c>
      <c r="I13" s="49">
        <v>5420120</v>
      </c>
      <c r="J13" s="49">
        <v>0</v>
      </c>
      <c r="K13" s="49">
        <v>5420120</v>
      </c>
      <c r="M13" s="49">
        <v>-5420119.6399999857</v>
      </c>
      <c r="N13" s="44" t="s">
        <v>30</v>
      </c>
      <c r="O13" s="40" t="s">
        <v>199</v>
      </c>
    </row>
    <row r="14" spans="2:15" ht="10.5">
      <c r="B14" s="8">
        <v>3</v>
      </c>
      <c r="C14" s="9" t="s">
        <v>83</v>
      </c>
      <c r="E14" s="141">
        <v>1139697209.6000001</v>
      </c>
      <c r="F14" s="141">
        <v>0</v>
      </c>
      <c r="G14" s="141">
        <v>1139697209.6000001</v>
      </c>
      <c r="I14" s="141">
        <v>1138297983.52</v>
      </c>
      <c r="J14" s="141">
        <v>0</v>
      </c>
      <c r="K14" s="141">
        <v>1138297983.52</v>
      </c>
      <c r="M14" s="141">
        <v>1399226.0800001621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361808144.14000005</v>
      </c>
      <c r="F15" s="49">
        <v>0</v>
      </c>
      <c r="G15" s="49">
        <v>361808144.14000005</v>
      </c>
      <c r="I15" s="49">
        <v>361019543.36000001</v>
      </c>
      <c r="J15" s="49">
        <v>0</v>
      </c>
      <c r="K15" s="49">
        <v>361019543.36000001</v>
      </c>
      <c r="M15" s="49">
        <v>788600.78000003099</v>
      </c>
      <c r="N15" s="44" t="s">
        <v>67</v>
      </c>
      <c r="O15" s="40" t="s">
        <v>199</v>
      </c>
    </row>
    <row r="16" spans="2:15" ht="10.5">
      <c r="B16" s="8">
        <v>5</v>
      </c>
      <c r="C16" s="9" t="s">
        <v>85</v>
      </c>
      <c r="E16" s="141">
        <v>155060826.44</v>
      </c>
      <c r="F16" s="141">
        <v>0</v>
      </c>
      <c r="G16" s="141">
        <v>155060826.44</v>
      </c>
      <c r="I16" s="141">
        <v>154722661.44</v>
      </c>
      <c r="J16" s="141">
        <v>0</v>
      </c>
      <c r="K16" s="141">
        <v>154722661.44</v>
      </c>
      <c r="M16" s="141">
        <v>338165</v>
      </c>
      <c r="N16" s="43" t="s">
        <v>67</v>
      </c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46517977.400000006</v>
      </c>
      <c r="F18" s="141">
        <v>0</v>
      </c>
      <c r="G18" s="141">
        <v>46517977.400000006</v>
      </c>
      <c r="I18" s="141">
        <v>46416527.900000006</v>
      </c>
      <c r="J18" s="141">
        <v>0</v>
      </c>
      <c r="K18" s="141">
        <v>46416527.900000006</v>
      </c>
      <c r="M18" s="141">
        <v>101449.5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0</v>
      </c>
      <c r="F19" s="49">
        <v>773580843</v>
      </c>
      <c r="G19" s="49">
        <v>773580843</v>
      </c>
      <c r="I19" s="49">
        <v>774232993.36000001</v>
      </c>
      <c r="J19" s="49">
        <v>0</v>
      </c>
      <c r="K19" s="49">
        <v>774232993.36000001</v>
      </c>
      <c r="M19" s="49">
        <v>-652150.36000001431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46929186</v>
      </c>
      <c r="F22" s="141">
        <v>-46929186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1905703</v>
      </c>
      <c r="F23" s="39">
        <v>0</v>
      </c>
      <c r="G23" s="39">
        <v>1905703</v>
      </c>
      <c r="I23" s="39">
        <v>1136506089.72</v>
      </c>
      <c r="J23" s="39">
        <v>-1134600386.72</v>
      </c>
      <c r="K23" s="39">
        <v>1905703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1905703</v>
      </c>
      <c r="F24" s="49">
        <v>0</v>
      </c>
      <c r="G24" s="49">
        <v>1905703</v>
      </c>
      <c r="I24" s="49">
        <v>1905703</v>
      </c>
      <c r="J24" s="49">
        <v>0</v>
      </c>
      <c r="K24" s="49">
        <v>1905703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773580843.36000001</v>
      </c>
      <c r="J25" s="141">
        <v>-773580843.36000001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361019543.36000001</v>
      </c>
      <c r="J27" s="141">
        <v>-361019543.36000001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46517977</v>
      </c>
      <c r="G29" s="39">
        <v>46517977</v>
      </c>
      <c r="I29" s="39">
        <v>46416527.900000006</v>
      </c>
      <c r="J29" s="39">
        <v>0</v>
      </c>
      <c r="K29" s="39">
        <v>46416527.900000006</v>
      </c>
      <c r="M29" s="39">
        <v>101449.09999999404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46517977</v>
      </c>
      <c r="G30" s="141">
        <v>46517977</v>
      </c>
      <c r="I30" s="141">
        <v>46416527.900000006</v>
      </c>
      <c r="J30" s="141">
        <v>0</v>
      </c>
      <c r="K30" s="141">
        <v>46416527.900000006</v>
      </c>
      <c r="M30" s="141">
        <v>101449.09999999404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2525499889.9400001</v>
      </c>
      <c r="F37" s="23">
        <v>-411209</v>
      </c>
      <c r="G37" s="23">
        <v>2525088680.9400005</v>
      </c>
      <c r="I37" s="23">
        <v>3663032447.2000003</v>
      </c>
      <c r="J37" s="23">
        <v>-1134600386.72</v>
      </c>
      <c r="K37" s="23">
        <v>2528432060.4800005</v>
      </c>
      <c r="M37" s="23">
        <v>-3343379.5399998128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I39" s="239"/>
      <c r="J39" s="207"/>
      <c r="K39" s="207"/>
      <c r="L39" s="207"/>
      <c r="M39" s="207"/>
      <c r="N39" s="208"/>
      <c r="O39" s="227"/>
    </row>
    <row r="40" spans="1:15" s="108" customFormat="1">
      <c r="A40" s="106"/>
      <c r="B40" s="107"/>
      <c r="E40" s="204"/>
      <c r="F40" s="211"/>
      <c r="G40" s="209"/>
      <c r="I40" s="239"/>
      <c r="J40" s="207"/>
      <c r="K40" s="207"/>
      <c r="L40" s="207"/>
      <c r="M40" s="207"/>
      <c r="N40" s="208"/>
      <c r="O40" s="227"/>
    </row>
    <row r="41" spans="1:15" s="108" customFormat="1">
      <c r="A41" s="106"/>
      <c r="B41" s="107"/>
      <c r="E41" s="204"/>
      <c r="F41" s="211"/>
      <c r="G41" s="209"/>
      <c r="I41" s="239"/>
      <c r="J41" s="207"/>
      <c r="K41" s="207"/>
      <c r="L41" s="207"/>
      <c r="M41" s="207"/>
      <c r="N41" s="208"/>
      <c r="O41" s="227"/>
    </row>
    <row r="42" spans="1:15" s="108" customFormat="1">
      <c r="A42" s="106"/>
      <c r="B42" s="107"/>
      <c r="E42" s="204"/>
      <c r="F42" s="211"/>
      <c r="G42" s="209"/>
      <c r="I42" s="239"/>
      <c r="J42" s="207"/>
      <c r="K42" s="207"/>
      <c r="L42" s="207"/>
      <c r="M42" s="207"/>
      <c r="N42" s="208"/>
      <c r="O42" s="227"/>
    </row>
    <row r="43" spans="1:15" s="108" customFormat="1">
      <c r="A43" s="106"/>
      <c r="B43" s="107"/>
      <c r="E43" s="204"/>
      <c r="F43" s="211"/>
      <c r="G43" s="209"/>
      <c r="I43" s="239"/>
      <c r="J43" s="207"/>
      <c r="K43" s="207"/>
      <c r="L43" s="207"/>
      <c r="M43" s="207"/>
      <c r="N43" s="208"/>
      <c r="O43" s="227"/>
    </row>
    <row r="44" spans="1:15" s="108" customFormat="1">
      <c r="A44" s="106"/>
      <c r="B44" s="107"/>
      <c r="E44" s="204"/>
      <c r="F44" s="211"/>
      <c r="G44" s="209"/>
      <c r="I44" s="239"/>
      <c r="J44" s="207"/>
      <c r="K44" s="207"/>
      <c r="L44" s="207"/>
      <c r="M44" s="207"/>
      <c r="N44" s="208"/>
      <c r="O44" s="227"/>
    </row>
    <row r="45" spans="1:15" s="108" customFormat="1">
      <c r="A45" s="106"/>
      <c r="B45" s="107"/>
      <c r="E45" s="204"/>
      <c r="F45" s="211"/>
      <c r="G45" s="209"/>
      <c r="I45" s="239"/>
      <c r="J45" s="207"/>
      <c r="K45" s="207"/>
      <c r="L45" s="207"/>
      <c r="M45" s="207"/>
      <c r="N45" s="208"/>
      <c r="O45" s="227"/>
    </row>
    <row r="46" spans="1:15" s="108" customFormat="1">
      <c r="A46" s="106"/>
      <c r="B46" s="107"/>
      <c r="E46" s="204"/>
      <c r="F46" s="211"/>
      <c r="G46" s="209"/>
      <c r="I46" s="239"/>
      <c r="J46" s="207"/>
      <c r="K46" s="207"/>
      <c r="L46" s="207"/>
      <c r="M46" s="207"/>
      <c r="N46" s="208"/>
      <c r="O46" s="227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27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27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27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27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27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27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27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27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27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27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27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21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21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32" priority="10" operator="containsText" text="ERROR">
      <formula>NOT(ISERROR(SEARCH("ERROR",F38)))</formula>
    </cfRule>
  </conditionalFormatting>
  <conditionalFormatting sqref="J38">
    <cfRule type="containsText" dxfId="331" priority="9" operator="containsText" text="ERROR">
      <formula>NOT(ISERROR(SEARCH("ERROR",J38)))</formula>
    </cfRule>
  </conditionalFormatting>
  <conditionalFormatting sqref="O12:O18 O23 O29 O31:O35">
    <cfRule type="containsText" dxfId="330" priority="7" operator="containsText" text="ERROR">
      <formula>NOT(ISERROR(SEARCH("ERROR",O12)))</formula>
    </cfRule>
  </conditionalFormatting>
  <conditionalFormatting sqref="O36">
    <cfRule type="containsText" dxfId="329" priority="6" operator="containsText" text="ERROR">
      <formula>NOT(ISERROR(SEARCH("ERROR",O36)))</formula>
    </cfRule>
  </conditionalFormatting>
  <conditionalFormatting sqref="O9">
    <cfRule type="containsText" dxfId="328" priority="4" operator="containsText" text="ERROR">
      <formula>NOT(ISERROR(SEARCH("ERROR",O9)))</formula>
    </cfRule>
  </conditionalFormatting>
  <conditionalFormatting sqref="O19:O22">
    <cfRule type="containsText" dxfId="327" priority="3" operator="containsText" text="ERROR">
      <formula>NOT(ISERROR(SEARCH("ERROR",O19)))</formula>
    </cfRule>
  </conditionalFormatting>
  <conditionalFormatting sqref="O24:O28">
    <cfRule type="containsText" dxfId="326" priority="2" operator="containsText" text="ERROR">
      <formula>NOT(ISERROR(SEARCH("ERROR",O24)))</formula>
    </cfRule>
  </conditionalFormatting>
  <conditionalFormatting sqref="O30">
    <cfRule type="containsText" dxfId="32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707"/>
  <sheetViews>
    <sheetView showGridLines="0" zoomScaleNormal="100" workbookViewId="0">
      <selection activeCell="A32" sqref="A32"/>
    </sheetView>
  </sheetViews>
  <sheetFormatPr defaultColWidth="11.54296875" defaultRowHeight="10"/>
  <cols>
    <col min="1" max="1" width="16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" style="90" bestFit="1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1" spans="2:15">
      <c r="F1" s="105"/>
    </row>
    <row r="2" spans="2:15" ht="10.5">
      <c r="C2" s="13" t="s">
        <v>21</v>
      </c>
      <c r="E2" s="12" t="s">
        <v>184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3446419421.2800002</v>
      </c>
      <c r="F10" s="63">
        <v>-8.9406967163085938E-8</v>
      </c>
      <c r="G10" s="63">
        <v>3446419421.2800002</v>
      </c>
      <c r="I10" s="63">
        <v>5295120889.7600002</v>
      </c>
      <c r="J10" s="63">
        <v>-2078314746.9000001</v>
      </c>
      <c r="K10" s="63">
        <v>3216806142.8600001</v>
      </c>
      <c r="M10" s="63">
        <v>229613278.41999999</v>
      </c>
      <c r="N10" s="160"/>
    </row>
    <row r="11" spans="2:15" ht="44.25" customHeight="1">
      <c r="B11" s="163" t="s">
        <v>80</v>
      </c>
      <c r="C11" s="163"/>
      <c r="E11" s="39">
        <v>2474053014.2800002</v>
      </c>
      <c r="F11" s="39">
        <v>-148608710.5200001</v>
      </c>
      <c r="G11" s="39">
        <v>2325444303.7600002</v>
      </c>
      <c r="I11" s="39">
        <v>2325398313.3200002</v>
      </c>
      <c r="J11" s="39">
        <v>0</v>
      </c>
      <c r="K11" s="39">
        <v>2325398313.3200002</v>
      </c>
      <c r="M11" s="39">
        <v>45990.439999997616</v>
      </c>
      <c r="N11" s="38"/>
    </row>
    <row r="12" spans="2:15" ht="10.5">
      <c r="B12" s="8">
        <v>1</v>
      </c>
      <c r="C12" s="9" t="s">
        <v>81</v>
      </c>
      <c r="E12" s="141">
        <v>22545100</v>
      </c>
      <c r="F12" s="141">
        <v>0</v>
      </c>
      <c r="G12" s="141">
        <v>22545100</v>
      </c>
      <c r="I12" s="141"/>
      <c r="J12" s="141">
        <v>22545100</v>
      </c>
      <c r="K12" s="141">
        <v>22545100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22545100</v>
      </c>
      <c r="J13" s="49">
        <v>-22545100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2199649203.7600002</v>
      </c>
      <c r="F15" s="49">
        <v>-2199649203.7600002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148608710.52000001</v>
      </c>
      <c r="F16" s="141">
        <v>-148608710.52000001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1:15" ht="10.5">
      <c r="B17" s="1">
        <v>6</v>
      </c>
      <c r="C17" s="7" t="s">
        <v>86</v>
      </c>
      <c r="E17" s="49">
        <v>103250000</v>
      </c>
      <c r="F17" s="49">
        <v>0</v>
      </c>
      <c r="G17" s="49">
        <v>103250000</v>
      </c>
      <c r="I17" s="49">
        <v>103250000</v>
      </c>
      <c r="J17" s="49">
        <v>0</v>
      </c>
      <c r="K17" s="49">
        <v>103250000</v>
      </c>
      <c r="M17" s="49">
        <v>0</v>
      </c>
      <c r="N17" s="44"/>
      <c r="O17" s="40" t="s">
        <v>199</v>
      </c>
    </row>
    <row r="18" spans="1:15" ht="33.75" customHeight="1">
      <c r="A18" s="89">
        <v>845.73</v>
      </c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1:15" ht="10.5">
      <c r="A19" s="89">
        <v>320.95</v>
      </c>
      <c r="B19" s="1">
        <v>8</v>
      </c>
      <c r="C19" s="7" t="s">
        <v>88</v>
      </c>
      <c r="E19" s="49">
        <v>0</v>
      </c>
      <c r="F19" s="49">
        <v>2115688244.9000001</v>
      </c>
      <c r="G19" s="49">
        <v>2115688244.9000001</v>
      </c>
      <c r="I19" s="49">
        <v>2115688244.9000001</v>
      </c>
      <c r="J19" s="49">
        <v>0</v>
      </c>
      <c r="K19" s="49">
        <v>2115688244.9000001</v>
      </c>
      <c r="M19" s="49">
        <v>0</v>
      </c>
      <c r="N19" s="44"/>
      <c r="O19" s="40" t="s">
        <v>199</v>
      </c>
    </row>
    <row r="20" spans="1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1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1:15" ht="10.5">
      <c r="B22" s="8">
        <v>11</v>
      </c>
      <c r="C22" s="9" t="s">
        <v>46</v>
      </c>
      <c r="E22" s="141">
        <v>0</v>
      </c>
      <c r="F22" s="141">
        <v>83960958.859999999</v>
      </c>
      <c r="G22" s="141">
        <v>83960958.859999999</v>
      </c>
      <c r="I22" s="141">
        <v>83914968.420000002</v>
      </c>
      <c r="J22" s="141">
        <v>0</v>
      </c>
      <c r="K22" s="141">
        <v>83914968.420000002</v>
      </c>
      <c r="M22" s="141">
        <v>45990.439999997616</v>
      </c>
      <c r="N22" s="43" t="s">
        <v>67</v>
      </c>
      <c r="O22" s="40" t="s">
        <v>199</v>
      </c>
    </row>
    <row r="23" spans="1:15" ht="32.25" customHeight="1">
      <c r="B23" s="163" t="s">
        <v>91</v>
      </c>
      <c r="C23" s="163"/>
      <c r="E23" s="39">
        <v>972366407</v>
      </c>
      <c r="F23" s="39">
        <v>0</v>
      </c>
      <c r="G23" s="39">
        <v>972366407</v>
      </c>
      <c r="I23" s="39">
        <v>2821117923.9000001</v>
      </c>
      <c r="J23" s="39">
        <v>-2078314746.9000001</v>
      </c>
      <c r="K23" s="39">
        <v>742803177</v>
      </c>
      <c r="M23" s="39">
        <v>229563230</v>
      </c>
      <c r="N23" s="38"/>
      <c r="O23" s="40"/>
    </row>
    <row r="24" spans="1:15" ht="10.5">
      <c r="B24" s="1">
        <v>12</v>
      </c>
      <c r="C24" s="7" t="s">
        <v>92</v>
      </c>
      <c r="E24" s="49">
        <v>490665884</v>
      </c>
      <c r="F24" s="49">
        <v>0</v>
      </c>
      <c r="G24" s="49">
        <v>490665884</v>
      </c>
      <c r="I24" s="49">
        <v>221246275</v>
      </c>
      <c r="J24" s="49">
        <v>0</v>
      </c>
      <c r="K24" s="49">
        <v>221246275</v>
      </c>
      <c r="M24" s="49">
        <v>269419609</v>
      </c>
      <c r="N24" s="44" t="s">
        <v>31</v>
      </c>
      <c r="O24" s="40" t="s">
        <v>199</v>
      </c>
    </row>
    <row r="25" spans="1:15" ht="10.5">
      <c r="B25" s="8">
        <v>13</v>
      </c>
      <c r="C25" s="9" t="s">
        <v>93</v>
      </c>
      <c r="E25" s="141">
        <v>410815730</v>
      </c>
      <c r="F25" s="141">
        <v>0</v>
      </c>
      <c r="G25" s="141">
        <v>410815730</v>
      </c>
      <c r="I25" s="141">
        <v>2527403974.9000001</v>
      </c>
      <c r="J25" s="141">
        <v>-2078314746.9000001</v>
      </c>
      <c r="K25" s="141">
        <v>449089228</v>
      </c>
      <c r="M25" s="141">
        <v>-38273498</v>
      </c>
      <c r="N25" s="43" t="s">
        <v>30</v>
      </c>
      <c r="O25" s="40" t="s">
        <v>199</v>
      </c>
    </row>
    <row r="26" spans="1:15" ht="10.5">
      <c r="B26" s="1">
        <v>14</v>
      </c>
      <c r="C26" s="7" t="s">
        <v>94</v>
      </c>
      <c r="E26" s="49">
        <v>70884793</v>
      </c>
      <c r="F26" s="49">
        <v>0</v>
      </c>
      <c r="G26" s="49">
        <v>70884793</v>
      </c>
      <c r="I26" s="49">
        <v>72467674</v>
      </c>
      <c r="J26" s="49">
        <v>0</v>
      </c>
      <c r="K26" s="49">
        <v>72467674</v>
      </c>
      <c r="M26" s="49">
        <v>-1582881</v>
      </c>
      <c r="N26" s="44" t="s">
        <v>67</v>
      </c>
      <c r="O26" s="40" t="s">
        <v>199</v>
      </c>
    </row>
    <row r="27" spans="1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1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1:15" ht="10.5">
      <c r="B29" s="37" t="s">
        <v>96</v>
      </c>
      <c r="C29" s="36"/>
      <c r="E29" s="39">
        <v>0</v>
      </c>
      <c r="F29" s="39">
        <v>148608710.52000001</v>
      </c>
      <c r="G29" s="39">
        <v>148608710.52000001</v>
      </c>
      <c r="I29" s="39">
        <v>148604652.54000002</v>
      </c>
      <c r="J29" s="39">
        <v>0</v>
      </c>
      <c r="K29" s="39">
        <v>148604652.54000002</v>
      </c>
      <c r="M29" s="39">
        <v>4057.9799999892712</v>
      </c>
      <c r="N29" s="38"/>
      <c r="O29" s="40"/>
    </row>
    <row r="30" spans="1:15" ht="10.5">
      <c r="B30" s="8">
        <v>17</v>
      </c>
      <c r="C30" s="9" t="s">
        <v>50</v>
      </c>
      <c r="E30" s="141"/>
      <c r="F30" s="141">
        <v>148608710.52000001</v>
      </c>
      <c r="G30" s="141">
        <v>148608710.52000001</v>
      </c>
      <c r="I30" s="141">
        <v>148604652.54000002</v>
      </c>
      <c r="J30" s="141">
        <v>0</v>
      </c>
      <c r="K30" s="141">
        <v>148604652.54000002</v>
      </c>
      <c r="M30" s="141">
        <v>4057.9799999892712</v>
      </c>
      <c r="N30" s="43" t="s">
        <v>67</v>
      </c>
      <c r="O30" s="40" t="s">
        <v>199</v>
      </c>
    </row>
    <row r="31" spans="1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1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3446419421.2800002</v>
      </c>
      <c r="F37" s="23">
        <v>-8.9406967163085938E-8</v>
      </c>
      <c r="G37" s="23">
        <v>3446419421.2800002</v>
      </c>
      <c r="I37" s="23">
        <v>5295120889.7600002</v>
      </c>
      <c r="J37" s="23">
        <v>-2078314746.9000001</v>
      </c>
      <c r="K37" s="23">
        <v>3216806142.8600001</v>
      </c>
      <c r="M37" s="23">
        <v>229613278.41999999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101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24" priority="10" operator="containsText" text="ERROR">
      <formula>NOT(ISERROR(SEARCH("ERROR",F38)))</formula>
    </cfRule>
  </conditionalFormatting>
  <conditionalFormatting sqref="J38">
    <cfRule type="containsText" dxfId="323" priority="9" operator="containsText" text="ERROR">
      <formula>NOT(ISERROR(SEARCH("ERROR",J38)))</formula>
    </cfRule>
  </conditionalFormatting>
  <conditionalFormatting sqref="O12:O18 O23 O29 O31:O35">
    <cfRule type="containsText" dxfId="322" priority="7" operator="containsText" text="ERROR">
      <formula>NOT(ISERROR(SEARCH("ERROR",O12)))</formula>
    </cfRule>
  </conditionalFormatting>
  <conditionalFormatting sqref="O36">
    <cfRule type="containsText" dxfId="321" priority="6" operator="containsText" text="ERROR">
      <formula>NOT(ISERROR(SEARCH("ERROR",O36)))</formula>
    </cfRule>
  </conditionalFormatting>
  <conditionalFormatting sqref="O9">
    <cfRule type="containsText" dxfId="320" priority="4" operator="containsText" text="ERROR">
      <formula>NOT(ISERROR(SEARCH("ERROR",O9)))</formula>
    </cfRule>
  </conditionalFormatting>
  <conditionalFormatting sqref="O19:O22">
    <cfRule type="containsText" dxfId="319" priority="3" operator="containsText" text="ERROR">
      <formula>NOT(ISERROR(SEARCH("ERROR",O19)))</formula>
    </cfRule>
  </conditionalFormatting>
  <conditionalFormatting sqref="O24:O28">
    <cfRule type="containsText" dxfId="318" priority="2" operator="containsText" text="ERROR">
      <formula>NOT(ISERROR(SEARCH("ERROR",O24)))</formula>
    </cfRule>
  </conditionalFormatting>
  <conditionalFormatting sqref="O30">
    <cfRule type="containsText" dxfId="31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57" t="s">
        <v>185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 t="s">
        <v>39</v>
      </c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2030353521.3199999</v>
      </c>
      <c r="F10" s="63">
        <v>0</v>
      </c>
      <c r="G10" s="63">
        <v>2030353521.3199999</v>
      </c>
      <c r="I10" s="63">
        <v>2050901668.6600001</v>
      </c>
      <c r="J10" s="63">
        <v>0</v>
      </c>
      <c r="K10" s="63">
        <v>2050901668.6600001</v>
      </c>
      <c r="M10" s="63">
        <v>-20548147.339999996</v>
      </c>
      <c r="N10" s="160"/>
    </row>
    <row r="11" spans="2:15" ht="44.25" customHeight="1">
      <c r="B11" s="163" t="s">
        <v>80</v>
      </c>
      <c r="C11" s="163"/>
      <c r="E11" s="39">
        <v>1993261769.46</v>
      </c>
      <c r="F11" s="39">
        <v>0</v>
      </c>
      <c r="G11" s="39">
        <v>1993261769.46</v>
      </c>
      <c r="I11" s="39">
        <v>2013809916.8000002</v>
      </c>
      <c r="J11" s="39">
        <v>0</v>
      </c>
      <c r="K11" s="39">
        <v>2013809916.8000002</v>
      </c>
      <c r="M11" s="39">
        <v>-20548147.339999996</v>
      </c>
      <c r="N11" s="38"/>
    </row>
    <row r="12" spans="2:15" ht="10.5">
      <c r="B12" s="8">
        <v>1</v>
      </c>
      <c r="C12" s="9" t="s">
        <v>81</v>
      </c>
      <c r="E12" s="141">
        <v>4537990</v>
      </c>
      <c r="F12" s="141">
        <v>0</v>
      </c>
      <c r="G12" s="141">
        <v>4537990</v>
      </c>
      <c r="I12" s="141"/>
      <c r="J12" s="141">
        <v>2448500</v>
      </c>
      <c r="K12" s="141">
        <v>2448500</v>
      </c>
      <c r="M12" s="141">
        <v>2089490</v>
      </c>
      <c r="N12" s="43" t="s">
        <v>67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2448500</v>
      </c>
      <c r="J13" s="49">
        <v>-2448500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908876542.0200001</v>
      </c>
      <c r="F14" s="141">
        <v>0</v>
      </c>
      <c r="G14" s="141">
        <v>908876542.0200001</v>
      </c>
      <c r="I14" s="141">
        <v>908876542.0200001</v>
      </c>
      <c r="J14" s="141">
        <v>0</v>
      </c>
      <c r="K14" s="141">
        <v>908876542.0200001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284809326.30000001</v>
      </c>
      <c r="F15" s="49">
        <v>0</v>
      </c>
      <c r="G15" s="49">
        <v>284809326.30000001</v>
      </c>
      <c r="I15" s="49">
        <v>284809326.30000001</v>
      </c>
      <c r="J15" s="49">
        <v>0</v>
      </c>
      <c r="K15" s="49">
        <v>284809326.30000001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122872929.08000001</v>
      </c>
      <c r="F16" s="141">
        <v>0</v>
      </c>
      <c r="G16" s="141">
        <v>122872929.08000001</v>
      </c>
      <c r="I16" s="141">
        <v>122061333.08000001</v>
      </c>
      <c r="J16" s="141">
        <v>0</v>
      </c>
      <c r="K16" s="141">
        <v>122061333.08000001</v>
      </c>
      <c r="M16" s="141">
        <v>811596</v>
      </c>
      <c r="N16" s="43" t="s">
        <v>67</v>
      </c>
      <c r="O16" s="40" t="s">
        <v>199</v>
      </c>
    </row>
    <row r="17" spans="2:15" ht="10.5">
      <c r="B17" s="1">
        <v>6</v>
      </c>
      <c r="C17" s="7" t="s">
        <v>86</v>
      </c>
      <c r="E17" s="49">
        <v>21000000</v>
      </c>
      <c r="F17" s="49">
        <v>0</v>
      </c>
      <c r="G17" s="49">
        <v>21000000</v>
      </c>
      <c r="I17" s="49">
        <v>41610000</v>
      </c>
      <c r="J17" s="49">
        <v>0</v>
      </c>
      <c r="K17" s="49">
        <v>41610000</v>
      </c>
      <c r="M17" s="49">
        <v>-20610000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33778625.520000003</v>
      </c>
      <c r="F18" s="141">
        <v>0</v>
      </c>
      <c r="G18" s="141">
        <v>33778625.520000003</v>
      </c>
      <c r="I18" s="141">
        <v>36617858.859999999</v>
      </c>
      <c r="J18" s="141">
        <v>0</v>
      </c>
      <c r="K18" s="141">
        <v>36617858.859999999</v>
      </c>
      <c r="M18" s="141">
        <v>-2839233.3399999961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617386356.54000008</v>
      </c>
      <c r="F19" s="49">
        <v>0</v>
      </c>
      <c r="G19" s="49">
        <v>617386356.54000008</v>
      </c>
      <c r="I19" s="49">
        <v>617386356.54000008</v>
      </c>
      <c r="J19" s="49">
        <v>0</v>
      </c>
      <c r="K19" s="49">
        <v>617386356.54000008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0</v>
      </c>
      <c r="J23" s="39">
        <v>0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0</v>
      </c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37091751.859999999</v>
      </c>
      <c r="F29" s="39">
        <v>0</v>
      </c>
      <c r="G29" s="39">
        <v>37091751.859999999</v>
      </c>
      <c r="I29" s="39">
        <v>37091751.859999999</v>
      </c>
      <c r="J29" s="39">
        <v>0</v>
      </c>
      <c r="K29" s="39">
        <v>37091751.859999999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37091751.859999999</v>
      </c>
      <c r="F30" s="141">
        <v>0</v>
      </c>
      <c r="G30" s="141">
        <v>37091751.859999999</v>
      </c>
      <c r="I30" s="141">
        <v>37091751.859999999</v>
      </c>
      <c r="J30" s="141">
        <v>0</v>
      </c>
      <c r="K30" s="141">
        <v>37091751.859999999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2030353521.3199999</v>
      </c>
      <c r="F37" s="23">
        <v>0</v>
      </c>
      <c r="G37" s="23">
        <v>2030353521.3199999</v>
      </c>
      <c r="I37" s="23">
        <v>2050901668.6600001</v>
      </c>
      <c r="J37" s="23">
        <v>0</v>
      </c>
      <c r="K37" s="23">
        <v>2050901668.6600001</v>
      </c>
      <c r="M37" s="23">
        <v>-20548147.339999996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38"/>
      <c r="J39" s="221"/>
      <c r="K39" s="221"/>
      <c r="L39" s="221"/>
      <c r="M39" s="221"/>
      <c r="N39" s="208"/>
      <c r="O39" s="204"/>
    </row>
    <row r="40" spans="1:15" s="108" customFormat="1">
      <c r="A40" s="106"/>
      <c r="B40" s="107"/>
      <c r="E40" s="204"/>
      <c r="F40" s="211"/>
      <c r="G40" s="213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13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141">
        <v>-8952922</v>
      </c>
      <c r="I708" s="54"/>
    </row>
    <row r="709" spans="1:15">
      <c r="G709" s="49">
        <v>-134148040</v>
      </c>
    </row>
  </sheetData>
  <mergeCells count="673">
    <mergeCell ref="J40:M40"/>
    <mergeCell ref="J41:M41"/>
    <mergeCell ref="J42:M42"/>
    <mergeCell ref="B5:B6"/>
    <mergeCell ref="C5:C6"/>
    <mergeCell ref="E5:G5"/>
    <mergeCell ref="I5:K5"/>
    <mergeCell ref="M5:M6"/>
    <mergeCell ref="N5:N6"/>
    <mergeCell ref="J49:M49"/>
    <mergeCell ref="J50:M50"/>
    <mergeCell ref="J51:M51"/>
    <mergeCell ref="J52:M52"/>
    <mergeCell ref="J53:M53"/>
    <mergeCell ref="J54:M54"/>
    <mergeCell ref="J43:M43"/>
    <mergeCell ref="J44:M44"/>
    <mergeCell ref="J45:M45"/>
    <mergeCell ref="J46:M46"/>
    <mergeCell ref="J47:M47"/>
    <mergeCell ref="J48:M48"/>
    <mergeCell ref="J61:M61"/>
    <mergeCell ref="J62:M62"/>
    <mergeCell ref="J63:M63"/>
    <mergeCell ref="J64:M64"/>
    <mergeCell ref="J65:M65"/>
    <mergeCell ref="J66:M66"/>
    <mergeCell ref="J55:M55"/>
    <mergeCell ref="J56:M56"/>
    <mergeCell ref="J57:M57"/>
    <mergeCell ref="J58:M58"/>
    <mergeCell ref="J59:M59"/>
    <mergeCell ref="J60:M60"/>
    <mergeCell ref="J73:M73"/>
    <mergeCell ref="J74:M74"/>
    <mergeCell ref="J75:M75"/>
    <mergeCell ref="J76:M76"/>
    <mergeCell ref="J77:M77"/>
    <mergeCell ref="J78:M78"/>
    <mergeCell ref="J67:M67"/>
    <mergeCell ref="J68:M68"/>
    <mergeCell ref="J69:M69"/>
    <mergeCell ref="J70:M70"/>
    <mergeCell ref="J71:M71"/>
    <mergeCell ref="J72:M72"/>
    <mergeCell ref="J85:M85"/>
    <mergeCell ref="J86:M86"/>
    <mergeCell ref="J87:M87"/>
    <mergeCell ref="J88:M88"/>
    <mergeCell ref="J89:M89"/>
    <mergeCell ref="J90:M90"/>
    <mergeCell ref="J79:M79"/>
    <mergeCell ref="J80:M80"/>
    <mergeCell ref="J81:M81"/>
    <mergeCell ref="J82:M82"/>
    <mergeCell ref="J83:M83"/>
    <mergeCell ref="J84:M84"/>
    <mergeCell ref="J97:M97"/>
    <mergeCell ref="J98:M98"/>
    <mergeCell ref="J99:M99"/>
    <mergeCell ref="J100:M100"/>
    <mergeCell ref="J101:M101"/>
    <mergeCell ref="J102:M102"/>
    <mergeCell ref="J91:M91"/>
    <mergeCell ref="J92:M92"/>
    <mergeCell ref="J93:M93"/>
    <mergeCell ref="J94:M94"/>
    <mergeCell ref="J95:M95"/>
    <mergeCell ref="J96:M96"/>
    <mergeCell ref="J109:M109"/>
    <mergeCell ref="J110:M110"/>
    <mergeCell ref="J111:M111"/>
    <mergeCell ref="J112:M112"/>
    <mergeCell ref="J113:M113"/>
    <mergeCell ref="J114:M114"/>
    <mergeCell ref="J103:M103"/>
    <mergeCell ref="J104:M104"/>
    <mergeCell ref="J105:M105"/>
    <mergeCell ref="J106:M106"/>
    <mergeCell ref="J107:M107"/>
    <mergeCell ref="J108:M108"/>
    <mergeCell ref="J121:M121"/>
    <mergeCell ref="J122:M122"/>
    <mergeCell ref="J123:M123"/>
    <mergeCell ref="J124:M124"/>
    <mergeCell ref="J125:M125"/>
    <mergeCell ref="J126:M126"/>
    <mergeCell ref="J115:M115"/>
    <mergeCell ref="J116:M116"/>
    <mergeCell ref="J117:M117"/>
    <mergeCell ref="J118:M118"/>
    <mergeCell ref="J119:M119"/>
    <mergeCell ref="J120:M120"/>
    <mergeCell ref="J133:M133"/>
    <mergeCell ref="J134:M134"/>
    <mergeCell ref="J135:M135"/>
    <mergeCell ref="J136:M136"/>
    <mergeCell ref="J137:M137"/>
    <mergeCell ref="J138:M138"/>
    <mergeCell ref="J127:M127"/>
    <mergeCell ref="J128:M128"/>
    <mergeCell ref="J129:M129"/>
    <mergeCell ref="J130:M130"/>
    <mergeCell ref="J131:M131"/>
    <mergeCell ref="J132:M132"/>
    <mergeCell ref="J145:M145"/>
    <mergeCell ref="J146:M146"/>
    <mergeCell ref="J147:M147"/>
    <mergeCell ref="J148:M148"/>
    <mergeCell ref="J149:M149"/>
    <mergeCell ref="J150:M150"/>
    <mergeCell ref="J139:M139"/>
    <mergeCell ref="J140:M140"/>
    <mergeCell ref="J141:M141"/>
    <mergeCell ref="J142:M142"/>
    <mergeCell ref="J143:M143"/>
    <mergeCell ref="J144:M144"/>
    <mergeCell ref="J157:M157"/>
    <mergeCell ref="J158:M158"/>
    <mergeCell ref="J159:M159"/>
    <mergeCell ref="J160:M160"/>
    <mergeCell ref="J161:M161"/>
    <mergeCell ref="J162:M162"/>
    <mergeCell ref="J151:M151"/>
    <mergeCell ref="J152:M152"/>
    <mergeCell ref="J153:M153"/>
    <mergeCell ref="J154:M154"/>
    <mergeCell ref="J155:M155"/>
    <mergeCell ref="J156:M156"/>
    <mergeCell ref="J169:M169"/>
    <mergeCell ref="J170:M170"/>
    <mergeCell ref="J171:M171"/>
    <mergeCell ref="J172:M172"/>
    <mergeCell ref="J173:M173"/>
    <mergeCell ref="J174:M174"/>
    <mergeCell ref="J163:M163"/>
    <mergeCell ref="J164:M164"/>
    <mergeCell ref="J165:M165"/>
    <mergeCell ref="J166:M166"/>
    <mergeCell ref="J167:M167"/>
    <mergeCell ref="J168:M168"/>
    <mergeCell ref="J181:M181"/>
    <mergeCell ref="J182:M182"/>
    <mergeCell ref="J183:M183"/>
    <mergeCell ref="J184:M184"/>
    <mergeCell ref="J185:M185"/>
    <mergeCell ref="J186:M186"/>
    <mergeCell ref="J175:M175"/>
    <mergeCell ref="J176:M176"/>
    <mergeCell ref="J177:M177"/>
    <mergeCell ref="J178:M178"/>
    <mergeCell ref="J179:M179"/>
    <mergeCell ref="J180:M180"/>
    <mergeCell ref="J193:M193"/>
    <mergeCell ref="J194:M194"/>
    <mergeCell ref="J195:M195"/>
    <mergeCell ref="J196:M196"/>
    <mergeCell ref="J197:M197"/>
    <mergeCell ref="J198:M198"/>
    <mergeCell ref="J187:M187"/>
    <mergeCell ref="J188:M188"/>
    <mergeCell ref="J189:M189"/>
    <mergeCell ref="J190:M190"/>
    <mergeCell ref="J191:M191"/>
    <mergeCell ref="J192:M192"/>
    <mergeCell ref="J205:M205"/>
    <mergeCell ref="J206:M206"/>
    <mergeCell ref="J207:M207"/>
    <mergeCell ref="J208:M208"/>
    <mergeCell ref="J209:M209"/>
    <mergeCell ref="J210:M210"/>
    <mergeCell ref="J199:M199"/>
    <mergeCell ref="J200:M200"/>
    <mergeCell ref="J201:M201"/>
    <mergeCell ref="J202:M202"/>
    <mergeCell ref="J203:M203"/>
    <mergeCell ref="J204:M204"/>
    <mergeCell ref="J217:M217"/>
    <mergeCell ref="J218:M218"/>
    <mergeCell ref="J219:M219"/>
    <mergeCell ref="J220:M220"/>
    <mergeCell ref="J221:M221"/>
    <mergeCell ref="J222:M222"/>
    <mergeCell ref="J211:M211"/>
    <mergeCell ref="J212:M212"/>
    <mergeCell ref="J213:M213"/>
    <mergeCell ref="J214:M214"/>
    <mergeCell ref="J215:M215"/>
    <mergeCell ref="J216:M216"/>
    <mergeCell ref="J229:M229"/>
    <mergeCell ref="J230:M230"/>
    <mergeCell ref="J231:M231"/>
    <mergeCell ref="J232:M232"/>
    <mergeCell ref="J233:M233"/>
    <mergeCell ref="J234:M234"/>
    <mergeCell ref="J223:M223"/>
    <mergeCell ref="J224:M224"/>
    <mergeCell ref="J225:M225"/>
    <mergeCell ref="J226:M226"/>
    <mergeCell ref="J227:M227"/>
    <mergeCell ref="J228:M228"/>
    <mergeCell ref="J241:M241"/>
    <mergeCell ref="J242:M242"/>
    <mergeCell ref="J243:M243"/>
    <mergeCell ref="J244:M244"/>
    <mergeCell ref="J245:M245"/>
    <mergeCell ref="J246:M246"/>
    <mergeCell ref="J235:M235"/>
    <mergeCell ref="J236:M236"/>
    <mergeCell ref="J237:M237"/>
    <mergeCell ref="J238:M238"/>
    <mergeCell ref="J239:M239"/>
    <mergeCell ref="J240:M240"/>
    <mergeCell ref="J253:M253"/>
    <mergeCell ref="J254:M254"/>
    <mergeCell ref="J255:M255"/>
    <mergeCell ref="J256:M256"/>
    <mergeCell ref="J257:M257"/>
    <mergeCell ref="J258:M258"/>
    <mergeCell ref="J247:M247"/>
    <mergeCell ref="J248:M248"/>
    <mergeCell ref="J249:M249"/>
    <mergeCell ref="J250:M250"/>
    <mergeCell ref="J251:M251"/>
    <mergeCell ref="J252:M252"/>
    <mergeCell ref="J265:M265"/>
    <mergeCell ref="J266:M266"/>
    <mergeCell ref="J267:M267"/>
    <mergeCell ref="J268:M268"/>
    <mergeCell ref="J269:M269"/>
    <mergeCell ref="J270:M270"/>
    <mergeCell ref="J259:M259"/>
    <mergeCell ref="J260:M260"/>
    <mergeCell ref="J261:M261"/>
    <mergeCell ref="J262:M262"/>
    <mergeCell ref="J263:M263"/>
    <mergeCell ref="J264:M264"/>
    <mergeCell ref="J277:M277"/>
    <mergeCell ref="J278:M278"/>
    <mergeCell ref="J279:M279"/>
    <mergeCell ref="J280:M280"/>
    <mergeCell ref="J281:M281"/>
    <mergeCell ref="J282:M282"/>
    <mergeCell ref="J271:M271"/>
    <mergeCell ref="J272:M272"/>
    <mergeCell ref="J273:M273"/>
    <mergeCell ref="J274:M274"/>
    <mergeCell ref="J275:M275"/>
    <mergeCell ref="J276:M276"/>
    <mergeCell ref="J289:M289"/>
    <mergeCell ref="J290:M290"/>
    <mergeCell ref="J291:M291"/>
    <mergeCell ref="J292:M292"/>
    <mergeCell ref="J293:M293"/>
    <mergeCell ref="J294:M294"/>
    <mergeCell ref="J283:M283"/>
    <mergeCell ref="J284:M284"/>
    <mergeCell ref="J285:M285"/>
    <mergeCell ref="J286:M286"/>
    <mergeCell ref="J287:M287"/>
    <mergeCell ref="J288:M288"/>
    <mergeCell ref="J301:M301"/>
    <mergeCell ref="J302:M302"/>
    <mergeCell ref="J303:M303"/>
    <mergeCell ref="J304:M304"/>
    <mergeCell ref="J305:M305"/>
    <mergeCell ref="J306:M306"/>
    <mergeCell ref="J295:M295"/>
    <mergeCell ref="J296:M296"/>
    <mergeCell ref="J297:M297"/>
    <mergeCell ref="J298:M298"/>
    <mergeCell ref="J299:M299"/>
    <mergeCell ref="J300:M300"/>
    <mergeCell ref="J313:M313"/>
    <mergeCell ref="J314:M314"/>
    <mergeCell ref="J315:M315"/>
    <mergeCell ref="J316:M316"/>
    <mergeCell ref="J317:M317"/>
    <mergeCell ref="J318:M318"/>
    <mergeCell ref="J307:M307"/>
    <mergeCell ref="J308:M308"/>
    <mergeCell ref="J309:M309"/>
    <mergeCell ref="J310:M310"/>
    <mergeCell ref="J311:M311"/>
    <mergeCell ref="J312:M312"/>
    <mergeCell ref="J325:M325"/>
    <mergeCell ref="J326:M326"/>
    <mergeCell ref="J327:M327"/>
    <mergeCell ref="J328:M328"/>
    <mergeCell ref="J329:M329"/>
    <mergeCell ref="J330:M330"/>
    <mergeCell ref="J319:M319"/>
    <mergeCell ref="J320:M320"/>
    <mergeCell ref="J321:M321"/>
    <mergeCell ref="J322:M322"/>
    <mergeCell ref="J323:M323"/>
    <mergeCell ref="J324:M324"/>
    <mergeCell ref="J337:M337"/>
    <mergeCell ref="J338:M338"/>
    <mergeCell ref="J339:M339"/>
    <mergeCell ref="J340:M340"/>
    <mergeCell ref="J341:M341"/>
    <mergeCell ref="J342:M342"/>
    <mergeCell ref="J331:M331"/>
    <mergeCell ref="J332:M332"/>
    <mergeCell ref="J333:M333"/>
    <mergeCell ref="J334:M334"/>
    <mergeCell ref="J335:M335"/>
    <mergeCell ref="J336:M336"/>
    <mergeCell ref="J349:M349"/>
    <mergeCell ref="J350:M350"/>
    <mergeCell ref="J351:M351"/>
    <mergeCell ref="J352:M352"/>
    <mergeCell ref="J353:M353"/>
    <mergeCell ref="J354:M354"/>
    <mergeCell ref="J343:M343"/>
    <mergeCell ref="J344:M344"/>
    <mergeCell ref="J345:M345"/>
    <mergeCell ref="J346:M346"/>
    <mergeCell ref="J347:M347"/>
    <mergeCell ref="J348:M348"/>
    <mergeCell ref="J361:M361"/>
    <mergeCell ref="J362:M362"/>
    <mergeCell ref="J363:M363"/>
    <mergeCell ref="J364:M364"/>
    <mergeCell ref="J365:M365"/>
    <mergeCell ref="J366:M366"/>
    <mergeCell ref="J355:M355"/>
    <mergeCell ref="J356:M356"/>
    <mergeCell ref="J357:M357"/>
    <mergeCell ref="J358:M358"/>
    <mergeCell ref="J359:M359"/>
    <mergeCell ref="J360:M360"/>
    <mergeCell ref="J373:M373"/>
    <mergeCell ref="J374:M374"/>
    <mergeCell ref="J375:M375"/>
    <mergeCell ref="J376:M376"/>
    <mergeCell ref="J377:M377"/>
    <mergeCell ref="J378:M378"/>
    <mergeCell ref="J367:M367"/>
    <mergeCell ref="J368:M368"/>
    <mergeCell ref="J369:M369"/>
    <mergeCell ref="J370:M370"/>
    <mergeCell ref="J371:M371"/>
    <mergeCell ref="J372:M372"/>
    <mergeCell ref="J385:M385"/>
    <mergeCell ref="J386:M386"/>
    <mergeCell ref="J387:M387"/>
    <mergeCell ref="J388:M388"/>
    <mergeCell ref="J389:M389"/>
    <mergeCell ref="J390:M390"/>
    <mergeCell ref="J379:M379"/>
    <mergeCell ref="J380:M380"/>
    <mergeCell ref="J381:M381"/>
    <mergeCell ref="J382:M382"/>
    <mergeCell ref="J383:M383"/>
    <mergeCell ref="J384:M384"/>
    <mergeCell ref="J397:M397"/>
    <mergeCell ref="J398:M398"/>
    <mergeCell ref="J399:M399"/>
    <mergeCell ref="J400:M400"/>
    <mergeCell ref="J401:M401"/>
    <mergeCell ref="J402:M402"/>
    <mergeCell ref="J391:M391"/>
    <mergeCell ref="J392:M392"/>
    <mergeCell ref="J393:M393"/>
    <mergeCell ref="J394:M394"/>
    <mergeCell ref="J395:M395"/>
    <mergeCell ref="J396:M396"/>
    <mergeCell ref="J409:M409"/>
    <mergeCell ref="J410:M410"/>
    <mergeCell ref="J411:M411"/>
    <mergeCell ref="J412:M412"/>
    <mergeCell ref="J413:M413"/>
    <mergeCell ref="J414:M414"/>
    <mergeCell ref="J403:M403"/>
    <mergeCell ref="J404:M404"/>
    <mergeCell ref="J405:M405"/>
    <mergeCell ref="J406:M406"/>
    <mergeCell ref="J407:M407"/>
    <mergeCell ref="J408:M408"/>
    <mergeCell ref="J421:M421"/>
    <mergeCell ref="J422:M422"/>
    <mergeCell ref="J423:M423"/>
    <mergeCell ref="J424:M424"/>
    <mergeCell ref="J425:M425"/>
    <mergeCell ref="J426:M426"/>
    <mergeCell ref="J415:M415"/>
    <mergeCell ref="J416:M416"/>
    <mergeCell ref="J417:M417"/>
    <mergeCell ref="J418:M418"/>
    <mergeCell ref="J419:M419"/>
    <mergeCell ref="J420:M420"/>
    <mergeCell ref="J433:M433"/>
    <mergeCell ref="J434:M434"/>
    <mergeCell ref="J435:M435"/>
    <mergeCell ref="J436:M436"/>
    <mergeCell ref="J437:M437"/>
    <mergeCell ref="J438:M438"/>
    <mergeCell ref="J427:M427"/>
    <mergeCell ref="J428:M428"/>
    <mergeCell ref="J429:M429"/>
    <mergeCell ref="J430:M430"/>
    <mergeCell ref="J431:M431"/>
    <mergeCell ref="J432:M432"/>
    <mergeCell ref="J445:M445"/>
    <mergeCell ref="J446:M446"/>
    <mergeCell ref="J447:M447"/>
    <mergeCell ref="J448:M448"/>
    <mergeCell ref="J449:M449"/>
    <mergeCell ref="J450:M450"/>
    <mergeCell ref="J439:M439"/>
    <mergeCell ref="J440:M440"/>
    <mergeCell ref="J441:M441"/>
    <mergeCell ref="J442:M442"/>
    <mergeCell ref="J443:M443"/>
    <mergeCell ref="J444:M444"/>
    <mergeCell ref="J457:M457"/>
    <mergeCell ref="J458:M458"/>
    <mergeCell ref="J459:M459"/>
    <mergeCell ref="J460:M460"/>
    <mergeCell ref="J461:M461"/>
    <mergeCell ref="J462:M462"/>
    <mergeCell ref="J451:M451"/>
    <mergeCell ref="J452:M452"/>
    <mergeCell ref="J453:M453"/>
    <mergeCell ref="J454:M454"/>
    <mergeCell ref="J455:M455"/>
    <mergeCell ref="J456:M456"/>
    <mergeCell ref="J469:M469"/>
    <mergeCell ref="J470:M470"/>
    <mergeCell ref="J471:M471"/>
    <mergeCell ref="J472:M472"/>
    <mergeCell ref="J473:M473"/>
    <mergeCell ref="J474:M474"/>
    <mergeCell ref="J463:M463"/>
    <mergeCell ref="J464:M464"/>
    <mergeCell ref="J465:M465"/>
    <mergeCell ref="J466:M466"/>
    <mergeCell ref="J467:M467"/>
    <mergeCell ref="J468:M468"/>
    <mergeCell ref="J481:M481"/>
    <mergeCell ref="J482:M482"/>
    <mergeCell ref="J483:M483"/>
    <mergeCell ref="J484:M484"/>
    <mergeCell ref="J485:M485"/>
    <mergeCell ref="J486:M486"/>
    <mergeCell ref="J475:M475"/>
    <mergeCell ref="J476:M476"/>
    <mergeCell ref="J477:M477"/>
    <mergeCell ref="J478:M478"/>
    <mergeCell ref="J479:M479"/>
    <mergeCell ref="J480:M480"/>
    <mergeCell ref="J493:M493"/>
    <mergeCell ref="J494:M494"/>
    <mergeCell ref="J495:M495"/>
    <mergeCell ref="J496:M496"/>
    <mergeCell ref="J497:M497"/>
    <mergeCell ref="J498:M498"/>
    <mergeCell ref="J487:M487"/>
    <mergeCell ref="J488:M488"/>
    <mergeCell ref="J489:M489"/>
    <mergeCell ref="J490:M490"/>
    <mergeCell ref="J491:M491"/>
    <mergeCell ref="J492:M492"/>
    <mergeCell ref="J505:M505"/>
    <mergeCell ref="J506:M506"/>
    <mergeCell ref="J507:M507"/>
    <mergeCell ref="J508:M508"/>
    <mergeCell ref="J509:M509"/>
    <mergeCell ref="J510:M510"/>
    <mergeCell ref="J499:M499"/>
    <mergeCell ref="J500:M500"/>
    <mergeCell ref="J501:M501"/>
    <mergeCell ref="J502:M502"/>
    <mergeCell ref="J503:M503"/>
    <mergeCell ref="J504:M504"/>
    <mergeCell ref="J517:M517"/>
    <mergeCell ref="J518:M518"/>
    <mergeCell ref="J519:M519"/>
    <mergeCell ref="J520:M520"/>
    <mergeCell ref="J521:M521"/>
    <mergeCell ref="J522:M522"/>
    <mergeCell ref="J511:M511"/>
    <mergeCell ref="J512:M512"/>
    <mergeCell ref="J513:M513"/>
    <mergeCell ref="J514:M514"/>
    <mergeCell ref="J515:M515"/>
    <mergeCell ref="J516:M516"/>
    <mergeCell ref="J529:M529"/>
    <mergeCell ref="J530:M530"/>
    <mergeCell ref="J531:M531"/>
    <mergeCell ref="J532:M532"/>
    <mergeCell ref="J533:M533"/>
    <mergeCell ref="J534:M534"/>
    <mergeCell ref="J523:M523"/>
    <mergeCell ref="J524:M524"/>
    <mergeCell ref="J525:M525"/>
    <mergeCell ref="J526:M526"/>
    <mergeCell ref="J527:M527"/>
    <mergeCell ref="J528:M528"/>
    <mergeCell ref="J541:M541"/>
    <mergeCell ref="J542:M542"/>
    <mergeCell ref="J543:M543"/>
    <mergeCell ref="J544:M544"/>
    <mergeCell ref="J545:M545"/>
    <mergeCell ref="J546:M546"/>
    <mergeCell ref="J535:M535"/>
    <mergeCell ref="J536:M536"/>
    <mergeCell ref="J537:M537"/>
    <mergeCell ref="J538:M538"/>
    <mergeCell ref="J539:M539"/>
    <mergeCell ref="J540:M540"/>
    <mergeCell ref="J553:M553"/>
    <mergeCell ref="J554:M554"/>
    <mergeCell ref="J555:M555"/>
    <mergeCell ref="J556:M556"/>
    <mergeCell ref="J557:M557"/>
    <mergeCell ref="J558:M558"/>
    <mergeCell ref="J547:M547"/>
    <mergeCell ref="J548:M548"/>
    <mergeCell ref="J549:M549"/>
    <mergeCell ref="J550:M550"/>
    <mergeCell ref="J551:M551"/>
    <mergeCell ref="J552:M552"/>
    <mergeCell ref="J565:M565"/>
    <mergeCell ref="J566:M566"/>
    <mergeCell ref="J567:M567"/>
    <mergeCell ref="J568:M568"/>
    <mergeCell ref="J569:M569"/>
    <mergeCell ref="J570:M570"/>
    <mergeCell ref="J559:M559"/>
    <mergeCell ref="J560:M560"/>
    <mergeCell ref="J561:M561"/>
    <mergeCell ref="J562:M562"/>
    <mergeCell ref="J563:M563"/>
    <mergeCell ref="J564:M564"/>
    <mergeCell ref="J577:M577"/>
    <mergeCell ref="J578:M578"/>
    <mergeCell ref="J579:M579"/>
    <mergeCell ref="J580:M580"/>
    <mergeCell ref="J581:M581"/>
    <mergeCell ref="J582:M582"/>
    <mergeCell ref="J571:M571"/>
    <mergeCell ref="J572:M572"/>
    <mergeCell ref="J573:M573"/>
    <mergeCell ref="J574:M574"/>
    <mergeCell ref="J575:M575"/>
    <mergeCell ref="J576:M576"/>
    <mergeCell ref="J589:M589"/>
    <mergeCell ref="J590:M590"/>
    <mergeCell ref="J591:M591"/>
    <mergeCell ref="J592:M592"/>
    <mergeCell ref="J593:M593"/>
    <mergeCell ref="J594:M594"/>
    <mergeCell ref="J583:M583"/>
    <mergeCell ref="J584:M584"/>
    <mergeCell ref="J585:M585"/>
    <mergeCell ref="J586:M586"/>
    <mergeCell ref="J587:M587"/>
    <mergeCell ref="J588:M588"/>
    <mergeCell ref="J601:M601"/>
    <mergeCell ref="J602:M602"/>
    <mergeCell ref="J603:M603"/>
    <mergeCell ref="J604:M604"/>
    <mergeCell ref="J605:M605"/>
    <mergeCell ref="J606:M606"/>
    <mergeCell ref="J595:M595"/>
    <mergeCell ref="J596:M596"/>
    <mergeCell ref="J597:M597"/>
    <mergeCell ref="J598:M598"/>
    <mergeCell ref="J599:M599"/>
    <mergeCell ref="J600:M600"/>
    <mergeCell ref="J613:M613"/>
    <mergeCell ref="J614:M614"/>
    <mergeCell ref="J615:M615"/>
    <mergeCell ref="J616:M616"/>
    <mergeCell ref="J617:M617"/>
    <mergeCell ref="J618:M618"/>
    <mergeCell ref="J607:M607"/>
    <mergeCell ref="J608:M608"/>
    <mergeCell ref="J609:M609"/>
    <mergeCell ref="J610:M610"/>
    <mergeCell ref="J611:M611"/>
    <mergeCell ref="J612:M612"/>
    <mergeCell ref="J625:M625"/>
    <mergeCell ref="J626:M626"/>
    <mergeCell ref="J627:M627"/>
    <mergeCell ref="J628:M628"/>
    <mergeCell ref="J629:M629"/>
    <mergeCell ref="J630:M630"/>
    <mergeCell ref="J619:M619"/>
    <mergeCell ref="J620:M620"/>
    <mergeCell ref="J621:M621"/>
    <mergeCell ref="J622:M622"/>
    <mergeCell ref="J623:M623"/>
    <mergeCell ref="J624:M624"/>
    <mergeCell ref="J637:M637"/>
    <mergeCell ref="J638:M638"/>
    <mergeCell ref="J639:M639"/>
    <mergeCell ref="J640:M640"/>
    <mergeCell ref="J641:M641"/>
    <mergeCell ref="J642:M642"/>
    <mergeCell ref="J631:M631"/>
    <mergeCell ref="J632:M632"/>
    <mergeCell ref="J633:M633"/>
    <mergeCell ref="J634:M634"/>
    <mergeCell ref="J635:M635"/>
    <mergeCell ref="J636:M636"/>
    <mergeCell ref="J649:M649"/>
    <mergeCell ref="J650:M650"/>
    <mergeCell ref="J651:M651"/>
    <mergeCell ref="J652:M652"/>
    <mergeCell ref="J653:M653"/>
    <mergeCell ref="J654:M654"/>
    <mergeCell ref="J643:M643"/>
    <mergeCell ref="J644:M644"/>
    <mergeCell ref="J645:M645"/>
    <mergeCell ref="J646:M646"/>
    <mergeCell ref="J647:M647"/>
    <mergeCell ref="J648:M648"/>
    <mergeCell ref="J661:M661"/>
    <mergeCell ref="J662:M662"/>
    <mergeCell ref="J663:M663"/>
    <mergeCell ref="J664:M664"/>
    <mergeCell ref="J665:M665"/>
    <mergeCell ref="J666:M666"/>
    <mergeCell ref="J655:M655"/>
    <mergeCell ref="J656:M656"/>
    <mergeCell ref="J657:M657"/>
    <mergeCell ref="J658:M658"/>
    <mergeCell ref="J659:M659"/>
    <mergeCell ref="J660:M660"/>
    <mergeCell ref="J673:M673"/>
    <mergeCell ref="J674:M674"/>
    <mergeCell ref="J675:M675"/>
    <mergeCell ref="J676:M676"/>
    <mergeCell ref="J677:M677"/>
    <mergeCell ref="J678:M678"/>
    <mergeCell ref="J667:M667"/>
    <mergeCell ref="J668:M668"/>
    <mergeCell ref="J669:M669"/>
    <mergeCell ref="J670:M670"/>
    <mergeCell ref="J671:M671"/>
    <mergeCell ref="J672:M672"/>
    <mergeCell ref="J696:M696"/>
    <mergeCell ref="J685:M685"/>
    <mergeCell ref="J686:M686"/>
    <mergeCell ref="J687:M687"/>
    <mergeCell ref="J688:M688"/>
    <mergeCell ref="J689:M689"/>
    <mergeCell ref="J690:M690"/>
    <mergeCell ref="J679:M679"/>
    <mergeCell ref="J680:M680"/>
    <mergeCell ref="J681:M681"/>
    <mergeCell ref="J682:M682"/>
    <mergeCell ref="J683:M683"/>
    <mergeCell ref="J684:M684"/>
    <mergeCell ref="J703:M703"/>
    <mergeCell ref="B11:C11"/>
    <mergeCell ref="B23:C23"/>
    <mergeCell ref="B8:C8"/>
    <mergeCell ref="J697:M697"/>
    <mergeCell ref="J698:M698"/>
    <mergeCell ref="J699:M699"/>
    <mergeCell ref="J700:M700"/>
    <mergeCell ref="J701:M701"/>
    <mergeCell ref="J702:M702"/>
    <mergeCell ref="J691:M691"/>
    <mergeCell ref="J692:M692"/>
    <mergeCell ref="J693:M693"/>
    <mergeCell ref="J694:M694"/>
    <mergeCell ref="J695:M695"/>
  </mergeCells>
  <conditionalFormatting sqref="F38">
    <cfRule type="containsText" dxfId="316" priority="11" operator="containsText" text="ERROR">
      <formula>NOT(ISERROR(SEARCH("ERROR",F38)))</formula>
    </cfRule>
  </conditionalFormatting>
  <conditionalFormatting sqref="J38">
    <cfRule type="containsText" dxfId="315" priority="10" operator="containsText" text="ERROR">
      <formula>NOT(ISERROR(SEARCH("ERROR",J38)))</formula>
    </cfRule>
  </conditionalFormatting>
  <conditionalFormatting sqref="O12:O18 O23 O29 O31:O35">
    <cfRule type="containsText" dxfId="314" priority="8" operator="containsText" text="ERROR">
      <formula>NOT(ISERROR(SEARCH("ERROR",O12)))</formula>
    </cfRule>
  </conditionalFormatting>
  <conditionalFormatting sqref="O36">
    <cfRule type="containsText" dxfId="313" priority="7" operator="containsText" text="ERROR">
      <formula>NOT(ISERROR(SEARCH("ERROR",O36)))</formula>
    </cfRule>
  </conditionalFormatting>
  <conditionalFormatting sqref="O9">
    <cfRule type="containsText" dxfId="312" priority="5" operator="containsText" text="ERROR">
      <formula>NOT(ISERROR(SEARCH("ERROR",O9)))</formula>
    </cfRule>
  </conditionalFormatting>
  <conditionalFormatting sqref="O19:O22">
    <cfRule type="containsText" dxfId="311" priority="4" operator="containsText" text="ERROR">
      <formula>NOT(ISERROR(SEARCH("ERROR",O19)))</formula>
    </cfRule>
  </conditionalFormatting>
  <conditionalFormatting sqref="O30">
    <cfRule type="containsText" dxfId="310" priority="2" operator="containsText" text="ERROR">
      <formula>NOT(ISERROR(SEARCH("ERROR",O30)))</formula>
    </cfRule>
  </conditionalFormatting>
  <conditionalFormatting sqref="O24:O28">
    <cfRule type="containsText" dxfId="309" priority="1" operator="containsText" text="ERROR">
      <formula>NOT(ISERROR(SEARCH("ERROR",O24)))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9.81640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131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5797635305</v>
      </c>
      <c r="F10" s="63">
        <v>0</v>
      </c>
      <c r="G10" s="63">
        <v>5797635305</v>
      </c>
      <c r="I10" s="63">
        <v>5608963824</v>
      </c>
      <c r="J10" s="63">
        <v>0</v>
      </c>
      <c r="K10" s="63">
        <v>5608963824</v>
      </c>
      <c r="M10" s="63">
        <v>188671481</v>
      </c>
      <c r="N10" s="160"/>
    </row>
    <row r="11" spans="2:15" ht="44.25" customHeight="1">
      <c r="B11" s="163" t="s">
        <v>80</v>
      </c>
      <c r="C11" s="163"/>
      <c r="E11" s="39">
        <v>0</v>
      </c>
      <c r="F11" s="39">
        <v>0</v>
      </c>
      <c r="G11" s="39">
        <v>0</v>
      </c>
      <c r="I11" s="39">
        <v>278258</v>
      </c>
      <c r="J11" s="39">
        <v>0</v>
      </c>
      <c r="K11" s="39">
        <v>278258</v>
      </c>
      <c r="M11" s="39">
        <v>-278258</v>
      </c>
      <c r="N11" s="38"/>
    </row>
    <row r="12" spans="2:15" ht="10.5">
      <c r="B12" s="8">
        <v>1</v>
      </c>
      <c r="C12" s="9" t="s">
        <v>81</v>
      </c>
      <c r="E12" s="141"/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0</v>
      </c>
      <c r="J13" s="49">
        <v>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>
        <v>173914</v>
      </c>
      <c r="J14" s="141">
        <v>0</v>
      </c>
      <c r="K14" s="141">
        <v>173914</v>
      </c>
      <c r="M14" s="141">
        <v>-173914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>
        <v>0</v>
      </c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>
        <v>0</v>
      </c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>
        <v>0</v>
      </c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>
        <v>0</v>
      </c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0</v>
      </c>
      <c r="G19" s="49">
        <v>0</v>
      </c>
      <c r="I19" s="49">
        <v>104344</v>
      </c>
      <c r="J19" s="49">
        <v>0</v>
      </c>
      <c r="K19" s="49">
        <v>104344</v>
      </c>
      <c r="M19" s="49">
        <v>-104344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>
        <v>0</v>
      </c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>
        <v>0</v>
      </c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0</v>
      </c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5797635305</v>
      </c>
      <c r="F23" s="39">
        <v>0</v>
      </c>
      <c r="G23" s="39">
        <v>5797635305</v>
      </c>
      <c r="I23" s="39">
        <v>5608685566</v>
      </c>
      <c r="J23" s="39">
        <v>0</v>
      </c>
      <c r="K23" s="39">
        <v>5608685566</v>
      </c>
      <c r="M23" s="39">
        <v>188949739</v>
      </c>
      <c r="N23" s="38"/>
      <c r="O23" s="40"/>
    </row>
    <row r="24" spans="2:15" ht="10.5">
      <c r="B24" s="1">
        <v>12</v>
      </c>
      <c r="C24" s="7" t="s">
        <v>92</v>
      </c>
      <c r="E24" s="49">
        <v>924569626</v>
      </c>
      <c r="F24" s="49">
        <v>0</v>
      </c>
      <c r="G24" s="49">
        <v>924569626</v>
      </c>
      <c r="I24" s="49">
        <v>924569626</v>
      </c>
      <c r="J24" s="49">
        <v>0</v>
      </c>
      <c r="K24" s="49">
        <v>924569626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>
        <v>4168910590</v>
      </c>
      <c r="F25" s="141">
        <v>0</v>
      </c>
      <c r="G25" s="141">
        <v>4168910590</v>
      </c>
      <c r="I25" s="141">
        <v>4168910590</v>
      </c>
      <c r="J25" s="141">
        <v>0</v>
      </c>
      <c r="K25" s="141">
        <v>4168910590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704155089</v>
      </c>
      <c r="F26" s="49">
        <v>0</v>
      </c>
      <c r="G26" s="49">
        <v>704155089</v>
      </c>
      <c r="I26" s="49">
        <v>515205350</v>
      </c>
      <c r="J26" s="49">
        <v>0</v>
      </c>
      <c r="K26" s="49">
        <v>515205350</v>
      </c>
      <c r="M26" s="49">
        <v>188949739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0</v>
      </c>
      <c r="J29" s="39">
        <v>0</v>
      </c>
      <c r="K29" s="39">
        <v>0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0</v>
      </c>
      <c r="J30" s="141">
        <v>0</v>
      </c>
      <c r="K30" s="141">
        <v>0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5797635305</v>
      </c>
      <c r="F37" s="23">
        <v>0</v>
      </c>
      <c r="G37" s="23">
        <v>5797635305</v>
      </c>
      <c r="I37" s="23">
        <v>5608963824</v>
      </c>
      <c r="J37" s="23">
        <v>0</v>
      </c>
      <c r="K37" s="23">
        <v>5608963824</v>
      </c>
      <c r="M37" s="23">
        <v>188671481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 ht="13">
      <c r="A39" s="106"/>
      <c r="B39" s="107"/>
      <c r="E39" s="204"/>
      <c r="F39" s="205"/>
      <c r="G39" s="235"/>
      <c r="J39" s="207"/>
      <c r="K39" s="207"/>
      <c r="L39" s="207"/>
      <c r="M39" s="207"/>
      <c r="N39" s="208"/>
      <c r="O39" s="204"/>
    </row>
    <row r="40" spans="1:15" s="108" customFormat="1" ht="13">
      <c r="A40" s="106"/>
      <c r="B40" s="107"/>
      <c r="E40" s="204"/>
      <c r="F40" s="211"/>
      <c r="G40" s="236"/>
      <c r="J40" s="207"/>
      <c r="K40" s="207"/>
      <c r="L40" s="207"/>
      <c r="M40" s="207"/>
      <c r="N40" s="208"/>
      <c r="O40" s="204"/>
    </row>
    <row r="41" spans="1:15" s="108" customFormat="1" ht="13">
      <c r="A41" s="106"/>
      <c r="B41" s="107"/>
      <c r="E41" s="204"/>
      <c r="F41" s="211"/>
      <c r="G41" s="236"/>
      <c r="J41" s="207"/>
      <c r="K41" s="207"/>
      <c r="L41" s="207"/>
      <c r="M41" s="207"/>
      <c r="N41" s="208"/>
      <c r="O41" s="204"/>
    </row>
    <row r="42" spans="1:15" s="108" customFormat="1" ht="13">
      <c r="A42" s="106"/>
      <c r="B42" s="107"/>
      <c r="E42" s="204"/>
      <c r="F42" s="211"/>
      <c r="G42" s="236"/>
      <c r="J42" s="207"/>
      <c r="K42" s="207"/>
      <c r="L42" s="207"/>
      <c r="M42" s="207"/>
      <c r="N42" s="208"/>
      <c r="O42" s="204"/>
    </row>
    <row r="43" spans="1:15" s="108" customFormat="1" ht="13">
      <c r="A43" s="106"/>
      <c r="B43" s="107"/>
      <c r="E43" s="204"/>
      <c r="F43" s="211"/>
      <c r="G43" s="236"/>
      <c r="J43" s="207"/>
      <c r="K43" s="207"/>
      <c r="L43" s="207"/>
      <c r="M43" s="207"/>
      <c r="N43" s="208"/>
      <c r="O43" s="204"/>
    </row>
    <row r="44" spans="1:15" s="108" customFormat="1" ht="13">
      <c r="A44" s="106"/>
      <c r="B44" s="107"/>
      <c r="E44" s="204"/>
      <c r="F44" s="211"/>
      <c r="G44" s="237"/>
      <c r="J44" s="207"/>
      <c r="K44" s="207"/>
      <c r="L44" s="207"/>
      <c r="M44" s="207"/>
      <c r="N44" s="208"/>
      <c r="O44" s="204"/>
    </row>
    <row r="45" spans="1:15" s="108" customFormat="1" ht="13">
      <c r="A45" s="106"/>
      <c r="B45" s="107"/>
      <c r="E45" s="204"/>
      <c r="F45" s="211"/>
      <c r="G45" s="237"/>
      <c r="J45" s="207"/>
      <c r="K45" s="207"/>
      <c r="L45" s="207"/>
      <c r="M45" s="207"/>
      <c r="N45" s="208"/>
      <c r="O45" s="204"/>
    </row>
    <row r="46" spans="1:15" s="108" customFormat="1" ht="13">
      <c r="A46" s="106"/>
      <c r="B46" s="107"/>
      <c r="E46" s="204"/>
      <c r="F46" s="211"/>
      <c r="G46" s="237"/>
      <c r="J46" s="207"/>
      <c r="K46" s="207"/>
      <c r="L46" s="207"/>
      <c r="M46" s="207"/>
      <c r="N46" s="208"/>
      <c r="O46" s="204"/>
    </row>
    <row r="47" spans="1:15" s="108" customFormat="1" ht="13">
      <c r="A47" s="106"/>
      <c r="B47" s="107"/>
      <c r="E47" s="204"/>
      <c r="F47" s="211"/>
      <c r="G47" s="237"/>
      <c r="J47" s="207"/>
      <c r="K47" s="207"/>
      <c r="L47" s="207"/>
      <c r="M47" s="207"/>
      <c r="N47" s="208"/>
      <c r="O47" s="204"/>
    </row>
    <row r="48" spans="1:15" s="108" customFormat="1" ht="13">
      <c r="A48" s="106"/>
      <c r="B48" s="107"/>
      <c r="E48" s="204"/>
      <c r="F48" s="211"/>
      <c r="G48" s="237"/>
      <c r="J48" s="207"/>
      <c r="K48" s="207"/>
      <c r="L48" s="207"/>
      <c r="M48" s="207"/>
      <c r="N48" s="208"/>
      <c r="O48" s="204"/>
    </row>
    <row r="49" spans="1:15" s="108" customFormat="1" ht="13">
      <c r="A49" s="106"/>
      <c r="B49" s="107"/>
      <c r="E49" s="204"/>
      <c r="F49" s="211"/>
      <c r="G49" s="237"/>
      <c r="J49" s="207"/>
      <c r="K49" s="207"/>
      <c r="L49" s="207"/>
      <c r="M49" s="207"/>
      <c r="N49" s="208"/>
      <c r="O49" s="204"/>
    </row>
    <row r="50" spans="1:15" s="108" customFormat="1" ht="13">
      <c r="A50" s="106"/>
      <c r="B50" s="107"/>
      <c r="E50" s="204"/>
      <c r="F50" s="211"/>
      <c r="G50" s="237"/>
      <c r="J50" s="207"/>
      <c r="K50" s="207"/>
      <c r="L50" s="207"/>
      <c r="M50" s="207"/>
      <c r="N50" s="208"/>
      <c r="O50" s="204"/>
    </row>
    <row r="51" spans="1:15" s="108" customFormat="1" ht="13">
      <c r="A51" s="106"/>
      <c r="B51" s="107"/>
      <c r="E51" s="204"/>
      <c r="F51" s="211"/>
      <c r="G51" s="237"/>
      <c r="J51" s="207"/>
      <c r="K51" s="207"/>
      <c r="L51" s="207"/>
      <c r="M51" s="207"/>
      <c r="N51" s="208"/>
      <c r="O51" s="204"/>
    </row>
    <row r="52" spans="1:15" s="108" customFormat="1" ht="13">
      <c r="A52" s="106"/>
      <c r="B52" s="107"/>
      <c r="E52" s="204"/>
      <c r="F52" s="211"/>
      <c r="G52" s="237"/>
      <c r="J52" s="207"/>
      <c r="K52" s="207"/>
      <c r="L52" s="207"/>
      <c r="M52" s="207"/>
      <c r="N52" s="208"/>
      <c r="O52" s="204"/>
    </row>
    <row r="53" spans="1:15" s="108" customFormat="1" ht="13">
      <c r="A53" s="106"/>
      <c r="B53" s="107"/>
      <c r="E53" s="204"/>
      <c r="F53" s="211"/>
      <c r="G53" s="237"/>
      <c r="J53" s="207"/>
      <c r="K53" s="207"/>
      <c r="L53" s="207"/>
      <c r="M53" s="207"/>
      <c r="N53" s="208"/>
      <c r="O53" s="204"/>
    </row>
    <row r="54" spans="1:15" s="108" customFormat="1" ht="13">
      <c r="A54" s="106"/>
      <c r="B54" s="107"/>
      <c r="E54" s="204"/>
      <c r="F54" s="211"/>
      <c r="G54" s="237"/>
      <c r="J54" s="207"/>
      <c r="K54" s="207"/>
      <c r="L54" s="207"/>
      <c r="M54" s="207"/>
      <c r="N54" s="208"/>
      <c r="O54" s="204"/>
    </row>
    <row r="55" spans="1:15" s="108" customFormat="1" ht="13">
      <c r="A55" s="106"/>
      <c r="B55" s="107"/>
      <c r="E55" s="204"/>
      <c r="F55" s="211"/>
      <c r="G55" s="237"/>
      <c r="J55" s="207"/>
      <c r="K55" s="207"/>
      <c r="L55" s="207"/>
      <c r="M55" s="207"/>
      <c r="N55" s="208"/>
      <c r="O55" s="204"/>
    </row>
    <row r="56" spans="1:15" s="108" customFormat="1" ht="13">
      <c r="A56" s="106"/>
      <c r="B56" s="107"/>
      <c r="E56" s="204"/>
      <c r="F56" s="211"/>
      <c r="G56" s="237"/>
      <c r="J56" s="207"/>
      <c r="K56" s="207"/>
      <c r="L56" s="207"/>
      <c r="M56" s="207"/>
      <c r="N56" s="208"/>
      <c r="O56" s="204"/>
    </row>
    <row r="57" spans="1:15" s="108" customFormat="1" ht="13">
      <c r="A57" s="106"/>
      <c r="B57" s="107"/>
      <c r="E57" s="204"/>
      <c r="F57" s="211"/>
      <c r="G57" s="237"/>
      <c r="J57" s="207"/>
      <c r="K57" s="207"/>
      <c r="L57" s="207"/>
      <c r="M57" s="207"/>
      <c r="N57" s="208"/>
      <c r="O57" s="204"/>
    </row>
    <row r="58" spans="1:15" s="108" customFormat="1" ht="13">
      <c r="A58" s="106"/>
      <c r="B58" s="107"/>
      <c r="E58" s="204"/>
      <c r="F58" s="211"/>
      <c r="G58" s="237"/>
      <c r="J58" s="207"/>
      <c r="K58" s="207"/>
      <c r="L58" s="207"/>
      <c r="M58" s="207"/>
      <c r="N58" s="208"/>
      <c r="O58" s="204"/>
    </row>
    <row r="59" spans="1:15" s="108" customFormat="1" ht="13">
      <c r="A59" s="106"/>
      <c r="B59" s="107"/>
      <c r="E59" s="204"/>
      <c r="F59" s="211"/>
      <c r="G59" s="237"/>
      <c r="J59" s="207"/>
      <c r="K59" s="207"/>
      <c r="L59" s="207"/>
      <c r="M59" s="207"/>
      <c r="N59" s="208"/>
      <c r="O59" s="204"/>
    </row>
    <row r="60" spans="1:15" s="108" customFormat="1" ht="13">
      <c r="A60" s="106"/>
      <c r="B60" s="107"/>
      <c r="E60" s="204"/>
      <c r="F60" s="211"/>
      <c r="G60" s="237"/>
      <c r="J60" s="207"/>
      <c r="K60" s="207"/>
      <c r="L60" s="207"/>
      <c r="M60" s="207"/>
      <c r="N60" s="208"/>
      <c r="O60" s="204"/>
    </row>
    <row r="61" spans="1:15" s="108" customFormat="1" ht="13">
      <c r="A61" s="106"/>
      <c r="B61" s="107"/>
      <c r="E61" s="204"/>
      <c r="F61" s="211"/>
      <c r="G61" s="237"/>
      <c r="J61" s="207"/>
      <c r="K61" s="207"/>
      <c r="L61" s="207"/>
      <c r="M61" s="207"/>
      <c r="N61" s="208"/>
      <c r="O61" s="204"/>
    </row>
    <row r="62" spans="1:15" s="108" customFormat="1" ht="13">
      <c r="A62" s="106"/>
      <c r="B62" s="107"/>
      <c r="E62" s="204"/>
      <c r="F62" s="211"/>
      <c r="G62" s="237"/>
      <c r="J62" s="207"/>
      <c r="K62" s="207"/>
      <c r="L62" s="207"/>
      <c r="M62" s="207"/>
      <c r="N62" s="208"/>
      <c r="O62" s="204"/>
    </row>
    <row r="63" spans="1:15" s="108" customFormat="1" ht="13">
      <c r="A63" s="106"/>
      <c r="B63" s="107"/>
      <c r="E63" s="204"/>
      <c r="F63" s="211"/>
      <c r="G63" s="237"/>
      <c r="J63" s="207"/>
      <c r="K63" s="207"/>
      <c r="L63" s="207"/>
      <c r="M63" s="207"/>
      <c r="N63" s="208"/>
      <c r="O63" s="204"/>
    </row>
    <row r="64" spans="1:15" s="108" customFormat="1" ht="13">
      <c r="A64" s="106"/>
      <c r="B64" s="107"/>
      <c r="E64" s="204"/>
      <c r="F64" s="211"/>
      <c r="G64" s="237"/>
      <c r="J64" s="207"/>
      <c r="K64" s="207"/>
      <c r="L64" s="207"/>
      <c r="M64" s="207"/>
      <c r="N64" s="208"/>
      <c r="O64" s="204"/>
    </row>
    <row r="65" spans="1:15" s="108" customFormat="1" ht="13">
      <c r="A65" s="106"/>
      <c r="B65" s="107"/>
      <c r="E65" s="204"/>
      <c r="F65" s="211"/>
      <c r="G65" s="237"/>
      <c r="J65" s="207"/>
      <c r="K65" s="207"/>
      <c r="L65" s="207"/>
      <c r="M65" s="207"/>
      <c r="N65" s="208"/>
      <c r="O65" s="204"/>
    </row>
    <row r="66" spans="1:15" s="108" customFormat="1" ht="13">
      <c r="A66" s="106"/>
      <c r="B66" s="107"/>
      <c r="E66" s="204"/>
      <c r="F66" s="211"/>
      <c r="G66" s="237"/>
      <c r="J66" s="207"/>
      <c r="K66" s="207"/>
      <c r="L66" s="207"/>
      <c r="M66" s="207"/>
      <c r="N66" s="208"/>
      <c r="O66" s="204"/>
    </row>
    <row r="67" spans="1:15" s="108" customFormat="1" ht="13">
      <c r="A67" s="106"/>
      <c r="B67" s="107"/>
      <c r="E67" s="204"/>
      <c r="F67" s="211"/>
      <c r="G67" s="237"/>
      <c r="J67" s="207"/>
      <c r="K67" s="207"/>
      <c r="L67" s="207"/>
      <c r="M67" s="207"/>
      <c r="N67" s="208"/>
      <c r="O67" s="204"/>
    </row>
    <row r="68" spans="1:15" s="108" customFormat="1" ht="13">
      <c r="A68" s="106"/>
      <c r="B68" s="107"/>
      <c r="E68" s="204"/>
      <c r="F68" s="211"/>
      <c r="G68" s="237"/>
      <c r="J68" s="207"/>
      <c r="K68" s="207"/>
      <c r="L68" s="207"/>
      <c r="M68" s="207"/>
      <c r="N68" s="208"/>
      <c r="O68" s="204"/>
    </row>
    <row r="69" spans="1:15" s="108" customFormat="1" ht="13">
      <c r="A69" s="106"/>
      <c r="B69" s="107"/>
      <c r="E69" s="204"/>
      <c r="F69" s="211"/>
      <c r="G69" s="237"/>
      <c r="J69" s="207"/>
      <c r="K69" s="207"/>
      <c r="L69" s="207"/>
      <c r="M69" s="207"/>
      <c r="N69" s="208"/>
      <c r="O69" s="204"/>
    </row>
    <row r="70" spans="1:15" s="108" customFormat="1" ht="13">
      <c r="A70" s="106"/>
      <c r="B70" s="107"/>
      <c r="E70" s="204"/>
      <c r="F70" s="211"/>
      <c r="G70" s="237"/>
      <c r="J70" s="207"/>
      <c r="K70" s="207"/>
      <c r="L70" s="207"/>
      <c r="M70" s="207"/>
      <c r="N70" s="208"/>
      <c r="O70" s="204"/>
    </row>
    <row r="71" spans="1:15" s="108" customFormat="1" ht="13">
      <c r="A71" s="106"/>
      <c r="B71" s="107"/>
      <c r="E71" s="204"/>
      <c r="F71" s="211"/>
      <c r="G71" s="237"/>
      <c r="J71" s="207"/>
      <c r="K71" s="207"/>
      <c r="L71" s="207"/>
      <c r="M71" s="207"/>
      <c r="N71" s="208"/>
      <c r="O71" s="204"/>
    </row>
    <row r="72" spans="1:15" s="108" customFormat="1" ht="13">
      <c r="A72" s="106"/>
      <c r="B72" s="107"/>
      <c r="E72" s="204"/>
      <c r="F72" s="211"/>
      <c r="G72" s="237"/>
      <c r="J72" s="207"/>
      <c r="K72" s="207"/>
      <c r="L72" s="207"/>
      <c r="M72" s="207"/>
      <c r="N72" s="208"/>
      <c r="O72" s="204"/>
    </row>
    <row r="73" spans="1:15" s="108" customFormat="1" ht="13">
      <c r="A73" s="106"/>
      <c r="B73" s="107"/>
      <c r="E73" s="204"/>
      <c r="F73" s="211"/>
      <c r="G73" s="237"/>
      <c r="J73" s="207"/>
      <c r="K73" s="207"/>
      <c r="L73" s="207"/>
      <c r="M73" s="207"/>
      <c r="N73" s="208"/>
      <c r="O73" s="204"/>
    </row>
    <row r="74" spans="1:15" s="108" customFormat="1" ht="13">
      <c r="A74" s="106"/>
      <c r="B74" s="107"/>
      <c r="E74" s="204"/>
      <c r="F74" s="211"/>
      <c r="G74" s="237"/>
      <c r="J74" s="207"/>
      <c r="K74" s="207"/>
      <c r="L74" s="207"/>
      <c r="M74" s="207"/>
      <c r="N74" s="208"/>
      <c r="O74" s="204"/>
    </row>
    <row r="75" spans="1:15" s="108" customFormat="1" ht="13">
      <c r="A75" s="106"/>
      <c r="B75" s="107"/>
      <c r="E75" s="204"/>
      <c r="F75" s="211"/>
      <c r="G75" s="237"/>
      <c r="J75" s="207"/>
      <c r="K75" s="207"/>
      <c r="L75" s="207"/>
      <c r="M75" s="207"/>
      <c r="N75" s="208"/>
      <c r="O75" s="204"/>
    </row>
    <row r="76" spans="1:15" s="108" customFormat="1" ht="13">
      <c r="A76" s="106"/>
      <c r="B76" s="107"/>
      <c r="E76" s="204"/>
      <c r="F76" s="211"/>
      <c r="G76" s="237"/>
      <c r="J76" s="207"/>
      <c r="K76" s="207"/>
      <c r="L76" s="207"/>
      <c r="M76" s="207"/>
      <c r="N76" s="208"/>
      <c r="O76" s="204"/>
    </row>
    <row r="77" spans="1:15" s="108" customFormat="1" ht="13">
      <c r="A77" s="106"/>
      <c r="B77" s="107"/>
      <c r="E77" s="204"/>
      <c r="F77" s="211"/>
      <c r="G77" s="237"/>
      <c r="J77" s="207"/>
      <c r="K77" s="207"/>
      <c r="L77" s="207"/>
      <c r="M77" s="207"/>
      <c r="N77" s="208"/>
      <c r="O77" s="204"/>
    </row>
    <row r="78" spans="1:15" s="108" customFormat="1" ht="13">
      <c r="A78" s="106"/>
      <c r="B78" s="107"/>
      <c r="E78" s="204"/>
      <c r="F78" s="211"/>
      <c r="G78" s="237"/>
      <c r="J78" s="207"/>
      <c r="K78" s="207"/>
      <c r="L78" s="207"/>
      <c r="M78" s="207"/>
      <c r="N78" s="208"/>
      <c r="O78" s="204"/>
    </row>
    <row r="79" spans="1:15" s="108" customFormat="1" ht="13">
      <c r="A79" s="106"/>
      <c r="B79" s="107"/>
      <c r="E79" s="204"/>
      <c r="F79" s="211"/>
      <c r="G79" s="237"/>
      <c r="J79" s="207"/>
      <c r="K79" s="207"/>
      <c r="L79" s="207"/>
      <c r="M79" s="207"/>
      <c r="N79" s="208"/>
      <c r="O79" s="204"/>
    </row>
    <row r="80" spans="1:15" s="108" customFormat="1" ht="13">
      <c r="A80" s="106"/>
      <c r="B80" s="107"/>
      <c r="E80" s="204"/>
      <c r="F80" s="211"/>
      <c r="G80" s="237"/>
      <c r="J80" s="207"/>
      <c r="K80" s="207"/>
      <c r="L80" s="207"/>
      <c r="M80" s="207"/>
      <c r="N80" s="208"/>
      <c r="O80" s="204"/>
    </row>
    <row r="81" spans="1:15" s="108" customFormat="1" ht="13">
      <c r="A81" s="106"/>
      <c r="B81" s="107"/>
      <c r="E81" s="204"/>
      <c r="F81" s="211"/>
      <c r="G81" s="237"/>
      <c r="J81" s="207"/>
      <c r="K81" s="207"/>
      <c r="L81" s="207"/>
      <c r="M81" s="207"/>
      <c r="N81" s="208"/>
      <c r="O81" s="204"/>
    </row>
    <row r="82" spans="1:15" s="108" customFormat="1" ht="13">
      <c r="A82" s="106"/>
      <c r="B82" s="107"/>
      <c r="E82" s="204"/>
      <c r="F82" s="211"/>
      <c r="G82" s="237"/>
      <c r="J82" s="207"/>
      <c r="K82" s="207"/>
      <c r="L82" s="207"/>
      <c r="M82" s="207"/>
      <c r="N82" s="208"/>
      <c r="O82" s="204"/>
    </row>
    <row r="83" spans="1:15" s="108" customFormat="1" ht="13">
      <c r="A83" s="106"/>
      <c r="B83" s="107"/>
      <c r="E83" s="204"/>
      <c r="F83" s="211"/>
      <c r="G83" s="237"/>
      <c r="J83" s="207"/>
      <c r="K83" s="207"/>
      <c r="L83" s="207"/>
      <c r="M83" s="207"/>
      <c r="N83" s="208"/>
      <c r="O83" s="204"/>
    </row>
    <row r="84" spans="1:15" s="108" customFormat="1" ht="13">
      <c r="A84" s="106"/>
      <c r="B84" s="107"/>
      <c r="E84" s="204"/>
      <c r="F84" s="211"/>
      <c r="G84" s="237"/>
      <c r="J84" s="207"/>
      <c r="K84" s="207"/>
      <c r="L84" s="207"/>
      <c r="M84" s="207"/>
      <c r="N84" s="208"/>
      <c r="O84" s="204"/>
    </row>
    <row r="85" spans="1:15" s="108" customFormat="1" ht="13">
      <c r="A85" s="106"/>
      <c r="B85" s="107"/>
      <c r="E85" s="204"/>
      <c r="F85" s="211"/>
      <c r="G85" s="237"/>
      <c r="J85" s="207"/>
      <c r="K85" s="207"/>
      <c r="L85" s="207"/>
      <c r="M85" s="207"/>
      <c r="N85" s="208"/>
      <c r="O85" s="204"/>
    </row>
    <row r="86" spans="1:15" s="108" customFormat="1" ht="13">
      <c r="A86" s="106"/>
      <c r="B86" s="107"/>
      <c r="E86" s="204"/>
      <c r="F86" s="211"/>
      <c r="G86" s="237"/>
      <c r="J86" s="207"/>
      <c r="K86" s="207"/>
      <c r="L86" s="207"/>
      <c r="M86" s="207"/>
      <c r="N86" s="208"/>
      <c r="O86" s="204"/>
    </row>
    <row r="87" spans="1:15" s="108" customFormat="1" ht="13">
      <c r="A87" s="106"/>
      <c r="B87" s="107"/>
      <c r="E87" s="204"/>
      <c r="F87" s="211"/>
      <c r="G87" s="237"/>
      <c r="J87" s="207"/>
      <c r="K87" s="207"/>
      <c r="L87" s="207"/>
      <c r="M87" s="207"/>
      <c r="N87" s="208"/>
      <c r="O87" s="204"/>
    </row>
    <row r="88" spans="1:15" s="108" customFormat="1" ht="13">
      <c r="A88" s="106"/>
      <c r="B88" s="107"/>
      <c r="E88" s="204"/>
      <c r="F88" s="211"/>
      <c r="G88" s="237"/>
      <c r="J88" s="207"/>
      <c r="K88" s="207"/>
      <c r="L88" s="207"/>
      <c r="M88" s="207"/>
      <c r="N88" s="208"/>
      <c r="O88" s="204"/>
    </row>
    <row r="89" spans="1:15" s="108" customFormat="1" ht="13">
      <c r="A89" s="106"/>
      <c r="B89" s="107"/>
      <c r="E89" s="204"/>
      <c r="F89" s="211"/>
      <c r="G89" s="237"/>
      <c r="J89" s="207"/>
      <c r="K89" s="207"/>
      <c r="L89" s="207"/>
      <c r="M89" s="207"/>
      <c r="N89" s="208"/>
      <c r="O89" s="204"/>
    </row>
    <row r="90" spans="1:15" s="108" customFormat="1" ht="13">
      <c r="A90" s="106"/>
      <c r="B90" s="107"/>
      <c r="E90" s="204"/>
      <c r="F90" s="211"/>
      <c r="G90" s="237"/>
      <c r="J90" s="207"/>
      <c r="K90" s="207"/>
      <c r="L90" s="207"/>
      <c r="M90" s="207"/>
      <c r="N90" s="208"/>
      <c r="O90" s="204"/>
    </row>
    <row r="91" spans="1:15" s="108" customFormat="1" ht="13">
      <c r="A91" s="106"/>
      <c r="B91" s="107"/>
      <c r="E91" s="204"/>
      <c r="F91" s="211"/>
      <c r="G91" s="237"/>
      <c r="J91" s="207"/>
      <c r="K91" s="207"/>
      <c r="L91" s="207"/>
      <c r="M91" s="207"/>
      <c r="N91" s="208"/>
      <c r="O91" s="204"/>
    </row>
    <row r="92" spans="1:15" s="108" customFormat="1" ht="13">
      <c r="A92" s="106"/>
      <c r="B92" s="107"/>
      <c r="E92" s="204"/>
      <c r="F92" s="211"/>
      <c r="G92" s="237"/>
      <c r="J92" s="207"/>
      <c r="K92" s="207"/>
      <c r="L92" s="207"/>
      <c r="M92" s="207"/>
      <c r="N92" s="208"/>
      <c r="O92" s="204"/>
    </row>
    <row r="93" spans="1:15" s="108" customFormat="1" ht="13">
      <c r="A93" s="106"/>
      <c r="B93" s="107"/>
      <c r="E93" s="204"/>
      <c r="F93" s="211"/>
      <c r="G93" s="237"/>
      <c r="J93" s="207"/>
      <c r="K93" s="207"/>
      <c r="L93" s="207"/>
      <c r="M93" s="207"/>
      <c r="N93" s="208"/>
      <c r="O93" s="204"/>
    </row>
    <row r="94" spans="1:15" s="108" customFormat="1" ht="13">
      <c r="A94" s="106"/>
      <c r="B94" s="107"/>
      <c r="E94" s="204"/>
      <c r="F94" s="211"/>
      <c r="G94" s="237"/>
      <c r="J94" s="207"/>
      <c r="K94" s="207"/>
      <c r="L94" s="207"/>
      <c r="M94" s="207"/>
      <c r="N94" s="208"/>
      <c r="O94" s="204"/>
    </row>
    <row r="95" spans="1:15" s="108" customFormat="1" ht="13">
      <c r="A95" s="106"/>
      <c r="B95" s="107"/>
      <c r="E95" s="204"/>
      <c r="F95" s="211"/>
      <c r="G95" s="237"/>
      <c r="J95" s="207"/>
      <c r="K95" s="207"/>
      <c r="L95" s="207"/>
      <c r="M95" s="207"/>
      <c r="N95" s="208"/>
      <c r="O95" s="204"/>
    </row>
    <row r="96" spans="1:15" s="108" customFormat="1" ht="13">
      <c r="A96" s="106"/>
      <c r="B96" s="107"/>
      <c r="E96" s="204"/>
      <c r="F96" s="211"/>
      <c r="G96" s="237"/>
      <c r="J96" s="207"/>
      <c r="K96" s="207"/>
      <c r="L96" s="207"/>
      <c r="M96" s="207"/>
      <c r="N96" s="208"/>
      <c r="O96" s="204"/>
    </row>
    <row r="97" spans="1:15" s="108" customFormat="1" ht="13">
      <c r="A97" s="106"/>
      <c r="B97" s="107"/>
      <c r="E97" s="204"/>
      <c r="F97" s="211"/>
      <c r="G97" s="237"/>
      <c r="J97" s="207"/>
      <c r="K97" s="207"/>
      <c r="L97" s="207"/>
      <c r="M97" s="207"/>
      <c r="N97" s="208"/>
      <c r="O97" s="204"/>
    </row>
    <row r="98" spans="1:15" s="108" customFormat="1" ht="13">
      <c r="A98" s="106"/>
      <c r="B98" s="107"/>
      <c r="E98" s="204"/>
      <c r="F98" s="211"/>
      <c r="G98" s="237"/>
      <c r="J98" s="207"/>
      <c r="K98" s="207"/>
      <c r="L98" s="207"/>
      <c r="M98" s="207"/>
      <c r="N98" s="208"/>
      <c r="O98" s="204"/>
    </row>
    <row r="99" spans="1:15" s="108" customFormat="1" ht="13">
      <c r="A99" s="106"/>
      <c r="B99" s="107"/>
      <c r="E99" s="204"/>
      <c r="F99" s="211"/>
      <c r="G99" s="237"/>
      <c r="J99" s="207"/>
      <c r="K99" s="207"/>
      <c r="L99" s="207"/>
      <c r="M99" s="207"/>
      <c r="N99" s="208"/>
      <c r="O99" s="204"/>
    </row>
    <row r="100" spans="1:15" s="108" customFormat="1" ht="13">
      <c r="A100" s="106"/>
      <c r="B100" s="107"/>
      <c r="E100" s="204"/>
      <c r="F100" s="211"/>
      <c r="G100" s="237"/>
      <c r="J100" s="207"/>
      <c r="K100" s="207"/>
      <c r="L100" s="207"/>
      <c r="M100" s="207"/>
      <c r="N100" s="208"/>
      <c r="O100" s="204"/>
    </row>
    <row r="101" spans="1:15" s="108" customFormat="1" ht="13">
      <c r="A101" s="106"/>
      <c r="B101" s="107"/>
      <c r="E101" s="204"/>
      <c r="F101" s="211"/>
      <c r="G101" s="237"/>
      <c r="J101" s="207"/>
      <c r="K101" s="207"/>
      <c r="L101" s="207"/>
      <c r="M101" s="207"/>
      <c r="N101" s="208"/>
      <c r="O101" s="204"/>
    </row>
    <row r="102" spans="1:15" s="108" customFormat="1" ht="13">
      <c r="A102" s="106"/>
      <c r="B102" s="107"/>
      <c r="E102" s="204"/>
      <c r="F102" s="211"/>
      <c r="G102" s="237"/>
      <c r="J102" s="207"/>
      <c r="K102" s="207"/>
      <c r="L102" s="207"/>
      <c r="M102" s="207"/>
      <c r="N102" s="208"/>
      <c r="O102" s="204"/>
    </row>
    <row r="103" spans="1:15" s="108" customFormat="1" ht="13">
      <c r="A103" s="106"/>
      <c r="B103" s="107"/>
      <c r="E103" s="204"/>
      <c r="F103" s="211"/>
      <c r="G103" s="237"/>
      <c r="J103" s="207"/>
      <c r="K103" s="207"/>
      <c r="L103" s="207"/>
      <c r="M103" s="207"/>
      <c r="N103" s="208"/>
      <c r="O103" s="204"/>
    </row>
    <row r="104" spans="1:15" s="108" customFormat="1" ht="13">
      <c r="A104" s="106"/>
      <c r="B104" s="107"/>
      <c r="E104" s="204"/>
      <c r="F104" s="211"/>
      <c r="G104" s="237"/>
      <c r="J104" s="207"/>
      <c r="K104" s="207"/>
      <c r="L104" s="207"/>
      <c r="M104" s="207"/>
      <c r="N104" s="208"/>
      <c r="O104" s="204"/>
    </row>
    <row r="105" spans="1:15" s="108" customFormat="1" ht="13">
      <c r="A105" s="106"/>
      <c r="B105" s="107"/>
      <c r="E105" s="204"/>
      <c r="F105" s="211"/>
      <c r="G105" s="237"/>
      <c r="J105" s="207"/>
      <c r="K105" s="207"/>
      <c r="L105" s="207"/>
      <c r="M105" s="207"/>
      <c r="N105" s="208"/>
      <c r="O105" s="204"/>
    </row>
    <row r="106" spans="1:15" s="108" customFormat="1" ht="13">
      <c r="A106" s="106"/>
      <c r="B106" s="107"/>
      <c r="E106" s="204"/>
      <c r="F106" s="211"/>
      <c r="G106" s="237"/>
      <c r="J106" s="207"/>
      <c r="K106" s="207"/>
      <c r="L106" s="207"/>
      <c r="M106" s="207"/>
      <c r="N106" s="208"/>
      <c r="O106" s="204"/>
    </row>
    <row r="107" spans="1:15" s="108" customFormat="1" ht="13">
      <c r="A107" s="106"/>
      <c r="B107" s="107"/>
      <c r="E107" s="204"/>
      <c r="F107" s="211"/>
      <c r="G107" s="237"/>
      <c r="J107" s="207"/>
      <c r="K107" s="207"/>
      <c r="L107" s="207"/>
      <c r="M107" s="207"/>
      <c r="N107" s="208"/>
      <c r="O107" s="204"/>
    </row>
    <row r="108" spans="1:15" s="108" customFormat="1" ht="13">
      <c r="A108" s="106"/>
      <c r="B108" s="107"/>
      <c r="E108" s="204"/>
      <c r="F108" s="211"/>
      <c r="G108" s="237"/>
      <c r="J108" s="207"/>
      <c r="K108" s="207"/>
      <c r="L108" s="207"/>
      <c r="M108" s="207"/>
      <c r="N108" s="208"/>
      <c r="O108" s="204"/>
    </row>
    <row r="109" spans="1:15" s="108" customFormat="1" ht="13">
      <c r="A109" s="106"/>
      <c r="B109" s="107"/>
      <c r="E109" s="204"/>
      <c r="F109" s="211"/>
      <c r="G109" s="237"/>
      <c r="J109" s="207"/>
      <c r="K109" s="207"/>
      <c r="L109" s="207"/>
      <c r="M109" s="207"/>
      <c r="N109" s="208"/>
      <c r="O109" s="204"/>
    </row>
    <row r="110" spans="1:15" s="108" customFormat="1" ht="13">
      <c r="A110" s="106"/>
      <c r="B110" s="107"/>
      <c r="E110" s="204"/>
      <c r="F110" s="211"/>
      <c r="G110" s="237"/>
      <c r="J110" s="207"/>
      <c r="K110" s="207"/>
      <c r="L110" s="207"/>
      <c r="M110" s="207"/>
      <c r="N110" s="208"/>
      <c r="O110" s="204"/>
    </row>
    <row r="111" spans="1:15" s="108" customFormat="1" ht="13">
      <c r="A111" s="106"/>
      <c r="B111" s="107"/>
      <c r="E111" s="204"/>
      <c r="F111" s="211"/>
      <c r="G111" s="237"/>
      <c r="J111" s="207"/>
      <c r="K111" s="207"/>
      <c r="L111" s="207"/>
      <c r="M111" s="207"/>
      <c r="N111" s="208"/>
      <c r="O111" s="204"/>
    </row>
    <row r="112" spans="1:15" s="108" customFormat="1" ht="13">
      <c r="A112" s="106"/>
      <c r="B112" s="107"/>
      <c r="E112" s="204"/>
      <c r="F112" s="211"/>
      <c r="G112" s="237"/>
      <c r="J112" s="207"/>
      <c r="K112" s="207"/>
      <c r="L112" s="207"/>
      <c r="M112" s="207"/>
      <c r="N112" s="208"/>
      <c r="O112" s="204"/>
    </row>
    <row r="113" spans="1:15" s="108" customFormat="1" ht="13">
      <c r="A113" s="106"/>
      <c r="B113" s="107"/>
      <c r="E113" s="204"/>
      <c r="F113" s="211"/>
      <c r="G113" s="237"/>
      <c r="J113" s="207"/>
      <c r="K113" s="207"/>
      <c r="L113" s="207"/>
      <c r="M113" s="207"/>
      <c r="N113" s="208"/>
      <c r="O113" s="204"/>
    </row>
    <row r="114" spans="1:15" s="108" customFormat="1" ht="13">
      <c r="A114" s="106"/>
      <c r="B114" s="107"/>
      <c r="E114" s="204"/>
      <c r="F114" s="211"/>
      <c r="G114" s="237"/>
      <c r="J114" s="207"/>
      <c r="K114" s="207"/>
      <c r="L114" s="207"/>
      <c r="M114" s="207"/>
      <c r="N114" s="208"/>
      <c r="O114" s="204"/>
    </row>
    <row r="115" spans="1:15" s="108" customFormat="1" ht="13">
      <c r="A115" s="106"/>
      <c r="B115" s="107"/>
      <c r="E115" s="204"/>
      <c r="F115" s="211"/>
      <c r="G115" s="237"/>
      <c r="J115" s="207"/>
      <c r="K115" s="207"/>
      <c r="L115" s="207"/>
      <c r="M115" s="207"/>
      <c r="N115" s="208"/>
      <c r="O115" s="204"/>
    </row>
    <row r="116" spans="1:15" s="108" customFormat="1" ht="13">
      <c r="A116" s="106"/>
      <c r="B116" s="107"/>
      <c r="E116" s="204"/>
      <c r="F116" s="211"/>
      <c r="G116" s="237"/>
      <c r="J116" s="207"/>
      <c r="K116" s="207"/>
      <c r="L116" s="207"/>
      <c r="M116" s="207"/>
      <c r="N116" s="208"/>
      <c r="O116" s="204"/>
    </row>
    <row r="117" spans="1:15" s="108" customFormat="1" ht="13">
      <c r="A117" s="106"/>
      <c r="B117" s="107"/>
      <c r="E117" s="204"/>
      <c r="F117" s="211"/>
      <c r="G117" s="237"/>
      <c r="J117" s="207"/>
      <c r="K117" s="207"/>
      <c r="L117" s="207"/>
      <c r="M117" s="207"/>
      <c r="N117" s="208"/>
      <c r="O117" s="204"/>
    </row>
    <row r="118" spans="1:15" s="108" customFormat="1" ht="13">
      <c r="A118" s="106"/>
      <c r="B118" s="107"/>
      <c r="E118" s="204"/>
      <c r="F118" s="211"/>
      <c r="G118" s="237"/>
      <c r="J118" s="207"/>
      <c r="K118" s="207"/>
      <c r="L118" s="207"/>
      <c r="M118" s="207"/>
      <c r="N118" s="208"/>
      <c r="O118" s="204"/>
    </row>
    <row r="119" spans="1:15" s="108" customFormat="1" ht="13">
      <c r="A119" s="106"/>
      <c r="B119" s="107"/>
      <c r="E119" s="204"/>
      <c r="F119" s="211"/>
      <c r="G119" s="237"/>
      <c r="J119" s="207"/>
      <c r="K119" s="207"/>
      <c r="L119" s="207"/>
      <c r="M119" s="207"/>
      <c r="N119" s="208"/>
      <c r="O119" s="204"/>
    </row>
    <row r="120" spans="1:15" s="108" customFormat="1" ht="13">
      <c r="A120" s="106"/>
      <c r="B120" s="107"/>
      <c r="E120" s="204"/>
      <c r="F120" s="211"/>
      <c r="G120" s="237"/>
      <c r="J120" s="207"/>
      <c r="K120" s="207"/>
      <c r="L120" s="207"/>
      <c r="M120" s="207"/>
      <c r="N120" s="208"/>
      <c r="O120" s="204"/>
    </row>
    <row r="121" spans="1:15" s="108" customFormat="1" ht="13">
      <c r="A121" s="106"/>
      <c r="B121" s="107"/>
      <c r="E121" s="204"/>
      <c r="F121" s="211"/>
      <c r="G121" s="237"/>
      <c r="J121" s="207"/>
      <c r="K121" s="207"/>
      <c r="L121" s="207"/>
      <c r="M121" s="207"/>
      <c r="N121" s="208"/>
      <c r="O121" s="204"/>
    </row>
    <row r="122" spans="1:15" s="108" customFormat="1" ht="13">
      <c r="A122" s="106"/>
      <c r="B122" s="107"/>
      <c r="E122" s="204"/>
      <c r="F122" s="211"/>
      <c r="G122" s="237"/>
      <c r="J122" s="207"/>
      <c r="K122" s="207"/>
      <c r="L122" s="207"/>
      <c r="M122" s="207"/>
      <c r="N122" s="208"/>
      <c r="O122" s="204"/>
    </row>
    <row r="123" spans="1:15" s="108" customFormat="1" ht="13">
      <c r="A123" s="106"/>
      <c r="B123" s="107"/>
      <c r="E123" s="204"/>
      <c r="F123" s="211"/>
      <c r="G123" s="237"/>
      <c r="J123" s="207"/>
      <c r="K123" s="207"/>
      <c r="L123" s="207"/>
      <c r="M123" s="207"/>
      <c r="N123" s="208"/>
      <c r="O123" s="204"/>
    </row>
    <row r="124" spans="1:15" s="108" customFormat="1" ht="13">
      <c r="A124" s="106"/>
      <c r="B124" s="107"/>
      <c r="E124" s="204"/>
      <c r="F124" s="211"/>
      <c r="G124" s="237"/>
      <c r="J124" s="207"/>
      <c r="K124" s="207"/>
      <c r="L124" s="207"/>
      <c r="M124" s="207"/>
      <c r="N124" s="208"/>
      <c r="O124" s="204"/>
    </row>
    <row r="125" spans="1:15" s="108" customFormat="1" ht="13">
      <c r="A125" s="106"/>
      <c r="B125" s="107"/>
      <c r="E125" s="204"/>
      <c r="F125" s="211"/>
      <c r="G125" s="237"/>
      <c r="J125" s="207"/>
      <c r="K125" s="207"/>
      <c r="L125" s="207"/>
      <c r="M125" s="207"/>
      <c r="N125" s="208"/>
      <c r="O125" s="204"/>
    </row>
    <row r="126" spans="1:15" s="108" customFormat="1" ht="13">
      <c r="A126" s="106"/>
      <c r="B126" s="107"/>
      <c r="E126" s="204"/>
      <c r="F126" s="211"/>
      <c r="G126" s="237"/>
      <c r="J126" s="207"/>
      <c r="K126" s="207"/>
      <c r="L126" s="207"/>
      <c r="M126" s="207"/>
      <c r="N126" s="208"/>
      <c r="O126" s="204"/>
    </row>
    <row r="127" spans="1:15" s="108" customFormat="1" ht="13">
      <c r="A127" s="106"/>
      <c r="B127" s="107"/>
      <c r="E127" s="204"/>
      <c r="F127" s="211"/>
      <c r="G127" s="237"/>
      <c r="J127" s="207"/>
      <c r="K127" s="207"/>
      <c r="L127" s="207"/>
      <c r="M127" s="207"/>
      <c r="N127" s="208"/>
      <c r="O127" s="204"/>
    </row>
    <row r="128" spans="1:15" s="108" customFormat="1" ht="13">
      <c r="A128" s="106"/>
      <c r="B128" s="107"/>
      <c r="E128" s="204"/>
      <c r="F128" s="211"/>
      <c r="G128" s="237"/>
      <c r="J128" s="207"/>
      <c r="K128" s="207"/>
      <c r="L128" s="207"/>
      <c r="M128" s="207"/>
      <c r="N128" s="208"/>
      <c r="O128" s="204"/>
    </row>
    <row r="129" spans="1:15" s="108" customFormat="1" ht="13">
      <c r="A129" s="106"/>
      <c r="B129" s="107"/>
      <c r="E129" s="204"/>
      <c r="F129" s="211"/>
      <c r="G129" s="237"/>
      <c r="J129" s="207"/>
      <c r="K129" s="207"/>
      <c r="L129" s="207"/>
      <c r="M129" s="207"/>
      <c r="N129" s="208"/>
      <c r="O129" s="204"/>
    </row>
    <row r="130" spans="1:15" s="108" customFormat="1" ht="13">
      <c r="A130" s="106"/>
      <c r="B130" s="107"/>
      <c r="E130" s="204"/>
      <c r="F130" s="211"/>
      <c r="G130" s="237"/>
      <c r="J130" s="207"/>
      <c r="K130" s="207"/>
      <c r="L130" s="207"/>
      <c r="M130" s="207"/>
      <c r="N130" s="208"/>
      <c r="O130" s="204"/>
    </row>
    <row r="131" spans="1:15" s="108" customFormat="1" ht="13">
      <c r="A131" s="106"/>
      <c r="B131" s="107"/>
      <c r="E131" s="204"/>
      <c r="F131" s="211"/>
      <c r="G131" s="237"/>
      <c r="J131" s="207"/>
      <c r="K131" s="207"/>
      <c r="L131" s="207"/>
      <c r="M131" s="207"/>
      <c r="N131" s="208"/>
      <c r="O131" s="204"/>
    </row>
    <row r="132" spans="1:15" s="108" customFormat="1" ht="13">
      <c r="A132" s="106"/>
      <c r="B132" s="107"/>
      <c r="E132" s="204"/>
      <c r="F132" s="211"/>
      <c r="G132" s="237"/>
      <c r="J132" s="207"/>
      <c r="K132" s="207"/>
      <c r="L132" s="207"/>
      <c r="M132" s="207"/>
      <c r="N132" s="208"/>
      <c r="O132" s="204"/>
    </row>
    <row r="133" spans="1:15" s="108" customFormat="1" ht="13">
      <c r="A133" s="106"/>
      <c r="B133" s="107"/>
      <c r="E133" s="204"/>
      <c r="F133" s="211"/>
      <c r="G133" s="237"/>
      <c r="J133" s="207"/>
      <c r="K133" s="207"/>
      <c r="L133" s="207"/>
      <c r="M133" s="207"/>
      <c r="N133" s="208"/>
      <c r="O133" s="204"/>
    </row>
    <row r="134" spans="1:15" s="108" customFormat="1" ht="13">
      <c r="A134" s="106"/>
      <c r="B134" s="107"/>
      <c r="E134" s="204"/>
      <c r="F134" s="211"/>
      <c r="G134" s="237"/>
      <c r="J134" s="207"/>
      <c r="K134" s="207"/>
      <c r="L134" s="207"/>
      <c r="M134" s="207"/>
      <c r="N134" s="208"/>
      <c r="O134" s="204"/>
    </row>
    <row r="135" spans="1:15" s="108" customFormat="1" ht="13">
      <c r="A135" s="106"/>
      <c r="B135" s="107"/>
      <c r="E135" s="204"/>
      <c r="F135" s="211"/>
      <c r="G135" s="237"/>
      <c r="J135" s="207"/>
      <c r="K135" s="207"/>
      <c r="L135" s="207"/>
      <c r="M135" s="207"/>
      <c r="N135" s="208"/>
      <c r="O135" s="204"/>
    </row>
    <row r="136" spans="1:15" s="108" customFormat="1" ht="13">
      <c r="A136" s="106"/>
      <c r="B136" s="107"/>
      <c r="E136" s="204"/>
      <c r="F136" s="211"/>
      <c r="G136" s="237"/>
      <c r="J136" s="207"/>
      <c r="K136" s="207"/>
      <c r="L136" s="207"/>
      <c r="M136" s="207"/>
      <c r="N136" s="208"/>
      <c r="O136" s="204"/>
    </row>
    <row r="137" spans="1:15" s="108" customFormat="1" ht="13">
      <c r="A137" s="106"/>
      <c r="B137" s="107"/>
      <c r="E137" s="204"/>
      <c r="F137" s="211"/>
      <c r="G137" s="237"/>
      <c r="J137" s="207"/>
      <c r="K137" s="207"/>
      <c r="L137" s="207"/>
      <c r="M137" s="207"/>
      <c r="N137" s="208"/>
      <c r="O137" s="204"/>
    </row>
    <row r="138" spans="1:15" s="108" customFormat="1" ht="13">
      <c r="A138" s="106"/>
      <c r="B138" s="107"/>
      <c r="E138" s="204"/>
      <c r="F138" s="211"/>
      <c r="G138" s="237"/>
      <c r="J138" s="207"/>
      <c r="K138" s="207"/>
      <c r="L138" s="207"/>
      <c r="M138" s="207"/>
      <c r="N138" s="208"/>
      <c r="O138" s="204"/>
    </row>
    <row r="139" spans="1:15" s="108" customFormat="1" ht="13">
      <c r="A139" s="106"/>
      <c r="B139" s="107"/>
      <c r="E139" s="204"/>
      <c r="F139" s="211"/>
      <c r="G139" s="237"/>
      <c r="J139" s="207"/>
      <c r="K139" s="207"/>
      <c r="L139" s="207"/>
      <c r="M139" s="207"/>
      <c r="N139" s="208"/>
      <c r="O139" s="204"/>
    </row>
    <row r="140" spans="1:15" s="108" customFormat="1" ht="13">
      <c r="A140" s="106"/>
      <c r="B140" s="107"/>
      <c r="E140" s="204"/>
      <c r="F140" s="211"/>
      <c r="G140" s="237"/>
      <c r="J140" s="207"/>
      <c r="K140" s="207"/>
      <c r="L140" s="207"/>
      <c r="M140" s="207"/>
      <c r="N140" s="208"/>
      <c r="O140" s="204"/>
    </row>
    <row r="141" spans="1:15" s="108" customFormat="1" ht="13">
      <c r="A141" s="106"/>
      <c r="B141" s="107"/>
      <c r="E141" s="204"/>
      <c r="F141" s="211"/>
      <c r="G141" s="237"/>
      <c r="J141" s="207"/>
      <c r="K141" s="207"/>
      <c r="L141" s="207"/>
      <c r="M141" s="207"/>
      <c r="N141" s="208"/>
      <c r="O141" s="204"/>
    </row>
    <row r="142" spans="1:15" s="108" customFormat="1" ht="13">
      <c r="A142" s="106"/>
      <c r="B142" s="107"/>
      <c r="E142" s="204"/>
      <c r="F142" s="211"/>
      <c r="G142" s="237"/>
      <c r="J142" s="207"/>
      <c r="K142" s="207"/>
      <c r="L142" s="207"/>
      <c r="M142" s="207"/>
      <c r="N142" s="208"/>
      <c r="O142" s="204"/>
    </row>
    <row r="143" spans="1:15" s="108" customFormat="1" ht="13">
      <c r="A143" s="106"/>
      <c r="B143" s="107"/>
      <c r="E143" s="204"/>
      <c r="F143" s="211"/>
      <c r="G143" s="237"/>
      <c r="J143" s="207"/>
      <c r="K143" s="207"/>
      <c r="L143" s="207"/>
      <c r="M143" s="207"/>
      <c r="N143" s="208"/>
      <c r="O143" s="204"/>
    </row>
    <row r="144" spans="1:15" s="108" customFormat="1" ht="13">
      <c r="A144" s="106"/>
      <c r="B144" s="107"/>
      <c r="E144" s="204"/>
      <c r="F144" s="211"/>
      <c r="G144" s="237"/>
      <c r="J144" s="207"/>
      <c r="K144" s="207"/>
      <c r="L144" s="207"/>
      <c r="M144" s="207"/>
      <c r="N144" s="208"/>
      <c r="O144" s="204"/>
    </row>
    <row r="145" spans="1:15" s="108" customFormat="1" ht="13">
      <c r="A145" s="106"/>
      <c r="B145" s="107"/>
      <c r="E145" s="204"/>
      <c r="F145" s="211"/>
      <c r="G145" s="237"/>
      <c r="J145" s="207"/>
      <c r="K145" s="207"/>
      <c r="L145" s="207"/>
      <c r="M145" s="207"/>
      <c r="N145" s="208"/>
      <c r="O145" s="204"/>
    </row>
    <row r="146" spans="1:15" s="108" customFormat="1" ht="13">
      <c r="A146" s="106"/>
      <c r="B146" s="107"/>
      <c r="E146" s="204"/>
      <c r="F146" s="211"/>
      <c r="G146" s="237"/>
      <c r="J146" s="207"/>
      <c r="K146" s="207"/>
      <c r="L146" s="207"/>
      <c r="M146" s="207"/>
      <c r="N146" s="208"/>
      <c r="O146" s="204"/>
    </row>
    <row r="147" spans="1:15" s="108" customFormat="1" ht="13">
      <c r="A147" s="106"/>
      <c r="B147" s="107"/>
      <c r="E147" s="204"/>
      <c r="F147" s="211"/>
      <c r="G147" s="237"/>
      <c r="J147" s="207"/>
      <c r="K147" s="207"/>
      <c r="L147" s="207"/>
      <c r="M147" s="207"/>
      <c r="N147" s="208"/>
      <c r="O147" s="204"/>
    </row>
    <row r="148" spans="1:15" s="108" customFormat="1" ht="13">
      <c r="A148" s="106"/>
      <c r="B148" s="107"/>
      <c r="E148" s="204"/>
      <c r="F148" s="211"/>
      <c r="G148" s="237"/>
      <c r="J148" s="207"/>
      <c r="K148" s="207"/>
      <c r="L148" s="207"/>
      <c r="M148" s="207"/>
      <c r="N148" s="208"/>
      <c r="O148" s="204"/>
    </row>
    <row r="149" spans="1:15" s="108" customFormat="1" ht="13">
      <c r="A149" s="106"/>
      <c r="B149" s="107"/>
      <c r="E149" s="204"/>
      <c r="F149" s="211"/>
      <c r="G149" s="237"/>
      <c r="J149" s="207"/>
      <c r="K149" s="207"/>
      <c r="L149" s="207"/>
      <c r="M149" s="207"/>
      <c r="N149" s="208"/>
      <c r="O149" s="204"/>
    </row>
    <row r="150" spans="1:15" s="108" customFormat="1" ht="13">
      <c r="A150" s="106"/>
      <c r="B150" s="107"/>
      <c r="E150" s="204"/>
      <c r="F150" s="211"/>
      <c r="G150" s="237"/>
      <c r="J150" s="207"/>
      <c r="K150" s="207"/>
      <c r="L150" s="207"/>
      <c r="M150" s="207"/>
      <c r="N150" s="208"/>
      <c r="O150" s="204"/>
    </row>
    <row r="151" spans="1:15" s="108" customFormat="1" ht="13">
      <c r="A151" s="106"/>
      <c r="B151" s="107"/>
      <c r="E151" s="204"/>
      <c r="F151" s="211"/>
      <c r="G151" s="237"/>
      <c r="J151" s="207"/>
      <c r="K151" s="207"/>
      <c r="L151" s="207"/>
      <c r="M151" s="207"/>
      <c r="N151" s="208"/>
      <c r="O151" s="204"/>
    </row>
    <row r="152" spans="1:15" s="108" customFormat="1" ht="13">
      <c r="A152" s="106"/>
      <c r="B152" s="107"/>
      <c r="E152" s="204"/>
      <c r="F152" s="211"/>
      <c r="G152" s="237"/>
      <c r="J152" s="207"/>
      <c r="K152" s="207"/>
      <c r="L152" s="207"/>
      <c r="M152" s="207"/>
      <c r="N152" s="208"/>
      <c r="O152" s="204"/>
    </row>
    <row r="153" spans="1:15" s="108" customFormat="1" ht="13">
      <c r="A153" s="106"/>
      <c r="B153" s="107"/>
      <c r="E153" s="204"/>
      <c r="F153" s="211"/>
      <c r="G153" s="237"/>
      <c r="J153" s="207"/>
      <c r="K153" s="207"/>
      <c r="L153" s="207"/>
      <c r="M153" s="207"/>
      <c r="N153" s="208"/>
      <c r="O153" s="204"/>
    </row>
    <row r="154" spans="1:15" s="108" customFormat="1" ht="13">
      <c r="A154" s="106"/>
      <c r="B154" s="107"/>
      <c r="E154" s="204"/>
      <c r="F154" s="211"/>
      <c r="G154" s="237"/>
      <c r="J154" s="207"/>
      <c r="K154" s="207"/>
      <c r="L154" s="207"/>
      <c r="M154" s="207"/>
      <c r="N154" s="208"/>
      <c r="O154" s="204"/>
    </row>
    <row r="155" spans="1:15" s="108" customFormat="1" ht="13">
      <c r="A155" s="106"/>
      <c r="B155" s="107"/>
      <c r="E155" s="204"/>
      <c r="F155" s="211"/>
      <c r="G155" s="237"/>
      <c r="J155" s="207"/>
      <c r="K155" s="207"/>
      <c r="L155" s="207"/>
      <c r="M155" s="207"/>
      <c r="N155" s="208"/>
      <c r="O155" s="204"/>
    </row>
    <row r="156" spans="1:15" s="108" customFormat="1" ht="13">
      <c r="A156" s="106"/>
      <c r="B156" s="107"/>
      <c r="E156" s="204"/>
      <c r="F156" s="211"/>
      <c r="G156" s="237"/>
      <c r="J156" s="207"/>
      <c r="K156" s="207"/>
      <c r="L156" s="207"/>
      <c r="M156" s="207"/>
      <c r="N156" s="208"/>
      <c r="O156" s="204"/>
    </row>
    <row r="157" spans="1:15" s="108" customFormat="1" ht="13">
      <c r="A157" s="106"/>
      <c r="B157" s="107"/>
      <c r="E157" s="204"/>
      <c r="F157" s="211"/>
      <c r="G157" s="237"/>
      <c r="J157" s="207"/>
      <c r="K157" s="207"/>
      <c r="L157" s="207"/>
      <c r="M157" s="207"/>
      <c r="N157" s="208"/>
      <c r="O157" s="204"/>
    </row>
    <row r="158" spans="1:15" s="108" customFormat="1" ht="13">
      <c r="A158" s="106"/>
      <c r="B158" s="107"/>
      <c r="E158" s="204"/>
      <c r="F158" s="211"/>
      <c r="G158" s="237"/>
      <c r="J158" s="207"/>
      <c r="K158" s="207"/>
      <c r="L158" s="207"/>
      <c r="M158" s="207"/>
      <c r="N158" s="208"/>
      <c r="O158" s="204"/>
    </row>
    <row r="159" spans="1:15" s="108" customFormat="1" ht="13">
      <c r="A159" s="106"/>
      <c r="B159" s="107"/>
      <c r="E159" s="204"/>
      <c r="F159" s="211"/>
      <c r="G159" s="237"/>
      <c r="J159" s="207"/>
      <c r="K159" s="207"/>
      <c r="L159" s="207"/>
      <c r="M159" s="207"/>
      <c r="N159" s="208"/>
      <c r="O159" s="204"/>
    </row>
    <row r="160" spans="1:15" s="108" customFormat="1" ht="13">
      <c r="A160" s="106"/>
      <c r="B160" s="107"/>
      <c r="E160" s="204"/>
      <c r="F160" s="211"/>
      <c r="G160" s="237"/>
      <c r="J160" s="207"/>
      <c r="K160" s="207"/>
      <c r="L160" s="207"/>
      <c r="M160" s="207"/>
      <c r="N160" s="208"/>
      <c r="O160" s="204"/>
    </row>
    <row r="161" spans="1:15" s="108" customFormat="1" ht="13">
      <c r="A161" s="106"/>
      <c r="B161" s="107"/>
      <c r="E161" s="204"/>
      <c r="F161" s="211"/>
      <c r="G161" s="237"/>
      <c r="J161" s="207"/>
      <c r="K161" s="207"/>
      <c r="L161" s="207"/>
      <c r="M161" s="207"/>
      <c r="N161" s="208"/>
      <c r="O161" s="204"/>
    </row>
    <row r="162" spans="1:15" s="108" customFormat="1" ht="13">
      <c r="A162" s="106"/>
      <c r="B162" s="107"/>
      <c r="E162" s="204"/>
      <c r="F162" s="211"/>
      <c r="G162" s="237"/>
      <c r="J162" s="207"/>
      <c r="K162" s="207"/>
      <c r="L162" s="207"/>
      <c r="M162" s="207"/>
      <c r="N162" s="208"/>
      <c r="O162" s="204"/>
    </row>
    <row r="163" spans="1:15" s="108" customFormat="1" ht="13">
      <c r="A163" s="106"/>
      <c r="B163" s="107"/>
      <c r="E163" s="204"/>
      <c r="F163" s="211"/>
      <c r="G163" s="237"/>
      <c r="J163" s="207"/>
      <c r="K163" s="207"/>
      <c r="L163" s="207"/>
      <c r="M163" s="207"/>
      <c r="N163" s="208"/>
      <c r="O163" s="204"/>
    </row>
    <row r="164" spans="1:15" s="108" customFormat="1" ht="13">
      <c r="A164" s="106"/>
      <c r="B164" s="107"/>
      <c r="E164" s="204"/>
      <c r="F164" s="211"/>
      <c r="G164" s="237"/>
      <c r="J164" s="207"/>
      <c r="K164" s="207"/>
      <c r="L164" s="207"/>
      <c r="M164" s="207"/>
      <c r="N164" s="208"/>
      <c r="O164" s="204"/>
    </row>
    <row r="165" spans="1:15" s="108" customFormat="1" ht="13">
      <c r="A165" s="106"/>
      <c r="B165" s="107"/>
      <c r="E165" s="204"/>
      <c r="F165" s="211"/>
      <c r="G165" s="237"/>
      <c r="J165" s="207"/>
      <c r="K165" s="207"/>
      <c r="L165" s="207"/>
      <c r="M165" s="207"/>
      <c r="N165" s="208"/>
      <c r="O165" s="204"/>
    </row>
    <row r="166" spans="1:15" s="108" customFormat="1" ht="13">
      <c r="A166" s="106"/>
      <c r="B166" s="107"/>
      <c r="E166" s="204"/>
      <c r="F166" s="211"/>
      <c r="G166" s="237"/>
      <c r="J166" s="207"/>
      <c r="K166" s="207"/>
      <c r="L166" s="207"/>
      <c r="M166" s="207"/>
      <c r="N166" s="208"/>
      <c r="O166" s="204"/>
    </row>
    <row r="167" spans="1:15" s="108" customFormat="1" ht="13">
      <c r="A167" s="106"/>
      <c r="B167" s="107"/>
      <c r="E167" s="204"/>
      <c r="F167" s="211"/>
      <c r="G167" s="237"/>
      <c r="J167" s="207"/>
      <c r="K167" s="207"/>
      <c r="L167" s="207"/>
      <c r="M167" s="207"/>
      <c r="N167" s="208"/>
      <c r="O167" s="204"/>
    </row>
    <row r="168" spans="1:15" s="108" customFormat="1" ht="13">
      <c r="A168" s="106"/>
      <c r="B168" s="107"/>
      <c r="E168" s="204"/>
      <c r="F168" s="211"/>
      <c r="G168" s="237"/>
      <c r="J168" s="207"/>
      <c r="K168" s="207"/>
      <c r="L168" s="207"/>
      <c r="M168" s="207"/>
      <c r="N168" s="208"/>
      <c r="O168" s="204"/>
    </row>
    <row r="169" spans="1:15" s="108" customFormat="1" ht="13">
      <c r="A169" s="106"/>
      <c r="B169" s="107"/>
      <c r="E169" s="204"/>
      <c r="F169" s="211"/>
      <c r="G169" s="237"/>
      <c r="J169" s="207"/>
      <c r="K169" s="207"/>
      <c r="L169" s="207"/>
      <c r="M169" s="207"/>
      <c r="N169" s="208"/>
      <c r="O169" s="204"/>
    </row>
    <row r="170" spans="1:15" s="108" customFormat="1" ht="13">
      <c r="A170" s="106"/>
      <c r="B170" s="107"/>
      <c r="E170" s="204"/>
      <c r="F170" s="211"/>
      <c r="G170" s="237"/>
      <c r="J170" s="207"/>
      <c r="K170" s="207"/>
      <c r="L170" s="207"/>
      <c r="M170" s="207"/>
      <c r="N170" s="208"/>
      <c r="O170" s="204"/>
    </row>
    <row r="171" spans="1:15" s="108" customFormat="1" ht="13">
      <c r="A171" s="106"/>
      <c r="B171" s="107"/>
      <c r="E171" s="204"/>
      <c r="F171" s="211"/>
      <c r="G171" s="237"/>
      <c r="J171" s="207"/>
      <c r="K171" s="207"/>
      <c r="L171" s="207"/>
      <c r="M171" s="207"/>
      <c r="N171" s="208"/>
      <c r="O171" s="204"/>
    </row>
    <row r="172" spans="1:15" s="108" customFormat="1" ht="13">
      <c r="A172" s="106"/>
      <c r="B172" s="107"/>
      <c r="E172" s="204"/>
      <c r="F172" s="211"/>
      <c r="G172" s="237"/>
      <c r="J172" s="207"/>
      <c r="K172" s="207"/>
      <c r="L172" s="207"/>
      <c r="M172" s="207"/>
      <c r="N172" s="208"/>
      <c r="O172" s="204"/>
    </row>
    <row r="173" spans="1:15" s="108" customFormat="1" ht="13">
      <c r="A173" s="106"/>
      <c r="B173" s="107"/>
      <c r="E173" s="204"/>
      <c r="F173" s="211"/>
      <c r="G173" s="237"/>
      <c r="J173" s="207"/>
      <c r="K173" s="207"/>
      <c r="L173" s="207"/>
      <c r="M173" s="207"/>
      <c r="N173" s="208"/>
      <c r="O173" s="204"/>
    </row>
    <row r="174" spans="1:15" s="108" customFormat="1" ht="13">
      <c r="A174" s="106"/>
      <c r="B174" s="107"/>
      <c r="E174" s="204"/>
      <c r="F174" s="211"/>
      <c r="G174" s="237"/>
      <c r="J174" s="207"/>
      <c r="K174" s="207"/>
      <c r="L174" s="207"/>
      <c r="M174" s="207"/>
      <c r="N174" s="208"/>
      <c r="O174" s="204"/>
    </row>
    <row r="175" spans="1:15" s="108" customFormat="1" ht="13">
      <c r="A175" s="106"/>
      <c r="B175" s="107"/>
      <c r="E175" s="204"/>
      <c r="F175" s="211"/>
      <c r="G175" s="237"/>
      <c r="J175" s="207"/>
      <c r="K175" s="207"/>
      <c r="L175" s="207"/>
      <c r="M175" s="207"/>
      <c r="N175" s="208"/>
      <c r="O175" s="204"/>
    </row>
    <row r="176" spans="1:15" s="108" customFormat="1" ht="13">
      <c r="A176" s="106"/>
      <c r="B176" s="107"/>
      <c r="E176" s="204"/>
      <c r="F176" s="211"/>
      <c r="G176" s="237"/>
      <c r="J176" s="207"/>
      <c r="K176" s="207"/>
      <c r="L176" s="207"/>
      <c r="M176" s="207"/>
      <c r="N176" s="208"/>
      <c r="O176" s="204"/>
    </row>
    <row r="177" spans="1:15" s="108" customFormat="1" ht="13">
      <c r="A177" s="106"/>
      <c r="B177" s="107"/>
      <c r="E177" s="204"/>
      <c r="F177" s="211"/>
      <c r="G177" s="237"/>
      <c r="J177" s="207"/>
      <c r="K177" s="207"/>
      <c r="L177" s="207"/>
      <c r="M177" s="207"/>
      <c r="N177" s="208"/>
      <c r="O177" s="204"/>
    </row>
    <row r="178" spans="1:15" s="108" customFormat="1" ht="13">
      <c r="A178" s="106"/>
      <c r="B178" s="107"/>
      <c r="E178" s="204"/>
      <c r="F178" s="211"/>
      <c r="G178" s="237"/>
      <c r="J178" s="207"/>
      <c r="K178" s="207"/>
      <c r="L178" s="207"/>
      <c r="M178" s="207"/>
      <c r="N178" s="208"/>
      <c r="O178" s="204"/>
    </row>
    <row r="179" spans="1:15" s="108" customFormat="1" ht="13">
      <c r="A179" s="106"/>
      <c r="B179" s="107"/>
      <c r="E179" s="204"/>
      <c r="F179" s="211"/>
      <c r="G179" s="237"/>
      <c r="J179" s="207"/>
      <c r="K179" s="207"/>
      <c r="L179" s="207"/>
      <c r="M179" s="207"/>
      <c r="N179" s="208"/>
      <c r="O179" s="204"/>
    </row>
    <row r="180" spans="1:15" s="108" customFormat="1" ht="13">
      <c r="A180" s="106"/>
      <c r="B180" s="107"/>
      <c r="E180" s="204"/>
      <c r="F180" s="211"/>
      <c r="G180" s="237"/>
      <c r="J180" s="207"/>
      <c r="K180" s="207"/>
      <c r="L180" s="207"/>
      <c r="M180" s="207"/>
      <c r="N180" s="208"/>
      <c r="O180" s="204"/>
    </row>
    <row r="181" spans="1:15" s="108" customFormat="1" ht="13">
      <c r="A181" s="106"/>
      <c r="B181" s="107"/>
      <c r="E181" s="204"/>
      <c r="F181" s="211"/>
      <c r="G181" s="237"/>
      <c r="J181" s="207"/>
      <c r="K181" s="207"/>
      <c r="L181" s="207"/>
      <c r="M181" s="207"/>
      <c r="N181" s="208"/>
      <c r="O181" s="204"/>
    </row>
    <row r="182" spans="1:15" s="108" customFormat="1" ht="13">
      <c r="A182" s="106"/>
      <c r="B182" s="107"/>
      <c r="E182" s="204"/>
      <c r="F182" s="211"/>
      <c r="G182" s="237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9" spans="1:15">
      <c r="G709" s="90">
        <v>-33575189</v>
      </c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08" priority="10" operator="containsText" text="ERROR">
      <formula>NOT(ISERROR(SEARCH("ERROR",F38)))</formula>
    </cfRule>
  </conditionalFormatting>
  <conditionalFormatting sqref="J38">
    <cfRule type="containsText" dxfId="307" priority="9" operator="containsText" text="ERROR">
      <formula>NOT(ISERROR(SEARCH("ERROR",J38)))</formula>
    </cfRule>
  </conditionalFormatting>
  <conditionalFormatting sqref="O12:O18 O23 O29 O31:O35">
    <cfRule type="containsText" dxfId="306" priority="7" operator="containsText" text="ERROR">
      <formula>NOT(ISERROR(SEARCH("ERROR",O12)))</formula>
    </cfRule>
  </conditionalFormatting>
  <conditionalFormatting sqref="O36">
    <cfRule type="containsText" dxfId="305" priority="6" operator="containsText" text="ERROR">
      <formula>NOT(ISERROR(SEARCH("ERROR",O36)))</formula>
    </cfRule>
  </conditionalFormatting>
  <conditionalFormatting sqref="O9">
    <cfRule type="containsText" dxfId="304" priority="4" operator="containsText" text="ERROR">
      <formula>NOT(ISERROR(SEARCH("ERROR",O9)))</formula>
    </cfRule>
  </conditionalFormatting>
  <conditionalFormatting sqref="O19:O22">
    <cfRule type="containsText" dxfId="303" priority="3" operator="containsText" text="ERROR">
      <formula>NOT(ISERROR(SEARCH("ERROR",O19)))</formula>
    </cfRule>
  </conditionalFormatting>
  <conditionalFormatting sqref="O24:O28">
    <cfRule type="containsText" dxfId="302" priority="2" operator="containsText" text="ERROR">
      <formula>NOT(ISERROR(SEARCH("ERROR",O24)))</formula>
    </cfRule>
  </conditionalFormatting>
  <conditionalFormatting sqref="O30">
    <cfRule type="containsText" dxfId="30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O24" sqref="O24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186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63822</v>
      </c>
      <c r="F10" s="63">
        <v>0</v>
      </c>
      <c r="G10" s="63">
        <v>63822</v>
      </c>
      <c r="I10" s="63">
        <v>0</v>
      </c>
      <c r="J10" s="63">
        <v>0</v>
      </c>
      <c r="K10" s="63">
        <v>0</v>
      </c>
      <c r="M10" s="63">
        <v>63822</v>
      </c>
      <c r="N10" s="160"/>
    </row>
    <row r="11" spans="2:15" ht="44.25" customHeight="1">
      <c r="B11" s="163" t="s">
        <v>80</v>
      </c>
      <c r="C11" s="163"/>
      <c r="E11" s="39">
        <v>0</v>
      </c>
      <c r="F11" s="39">
        <v>0</v>
      </c>
      <c r="G11" s="39">
        <v>0</v>
      </c>
      <c r="I11" s="39">
        <v>0</v>
      </c>
      <c r="J11" s="39">
        <v>0</v>
      </c>
      <c r="K11" s="39">
        <v>0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/>
      <c r="F12" s="141">
        <v>0</v>
      </c>
      <c r="G12" s="141">
        <v>0</v>
      </c>
      <c r="I12" s="141">
        <v>0</v>
      </c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0</v>
      </c>
      <c r="J13" s="49">
        <v>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>
        <v>0</v>
      </c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>
        <v>0</v>
      </c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>
        <v>0</v>
      </c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>
        <v>0</v>
      </c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>
        <v>0</v>
      </c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0</v>
      </c>
      <c r="G19" s="49">
        <v>0</v>
      </c>
      <c r="I19" s="49">
        <v>0</v>
      </c>
      <c r="J19" s="49">
        <v>0</v>
      </c>
      <c r="K19" s="49">
        <v>0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>
        <v>0</v>
      </c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>
        <v>0</v>
      </c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0</v>
      </c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63822</v>
      </c>
      <c r="F23" s="39">
        <v>0</v>
      </c>
      <c r="G23" s="39">
        <v>63822</v>
      </c>
      <c r="I23" s="39">
        <v>0</v>
      </c>
      <c r="J23" s="39">
        <v>0</v>
      </c>
      <c r="K23" s="39">
        <v>0</v>
      </c>
      <c r="M23" s="39">
        <v>63822</v>
      </c>
      <c r="N23" s="38"/>
      <c r="O23" s="40"/>
    </row>
    <row r="24" spans="2:15" ht="10.5">
      <c r="B24" s="1">
        <v>12</v>
      </c>
      <c r="C24" s="7" t="s">
        <v>92</v>
      </c>
      <c r="E24" s="49">
        <v>63822</v>
      </c>
      <c r="F24" s="49">
        <v>0</v>
      </c>
      <c r="G24" s="49">
        <v>63822</v>
      </c>
      <c r="I24" s="49">
        <v>0</v>
      </c>
      <c r="J24" s="49">
        <v>0</v>
      </c>
      <c r="K24" s="49">
        <v>0</v>
      </c>
      <c r="M24" s="49">
        <v>63822</v>
      </c>
      <c r="N24" s="44" t="s">
        <v>67</v>
      </c>
      <c r="O24" s="40"/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194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0</v>
      </c>
      <c r="J29" s="39">
        <v>0</v>
      </c>
      <c r="K29" s="39">
        <v>0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0</v>
      </c>
      <c r="J30" s="141">
        <v>0</v>
      </c>
      <c r="K30" s="141">
        <v>0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63822</v>
      </c>
      <c r="F37" s="23">
        <v>0</v>
      </c>
      <c r="G37" s="23">
        <v>63822</v>
      </c>
      <c r="I37" s="23">
        <v>0</v>
      </c>
      <c r="J37" s="23">
        <v>0</v>
      </c>
      <c r="K37" s="23">
        <v>0</v>
      </c>
      <c r="M37" s="23">
        <v>63822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300" priority="10" operator="containsText" text="ERROR">
      <formula>NOT(ISERROR(SEARCH("ERROR",F38)))</formula>
    </cfRule>
  </conditionalFormatting>
  <conditionalFormatting sqref="J38">
    <cfRule type="containsText" dxfId="299" priority="9" operator="containsText" text="ERROR">
      <formula>NOT(ISERROR(SEARCH("ERROR",J38)))</formula>
    </cfRule>
  </conditionalFormatting>
  <conditionalFormatting sqref="O12:O18 O23 O29 O31:O35">
    <cfRule type="containsText" dxfId="298" priority="7" operator="containsText" text="ERROR">
      <formula>NOT(ISERROR(SEARCH("ERROR",O12)))</formula>
    </cfRule>
  </conditionalFormatting>
  <conditionalFormatting sqref="O36">
    <cfRule type="containsText" dxfId="297" priority="6" operator="containsText" text="ERROR">
      <formula>NOT(ISERROR(SEARCH("ERROR",O36)))</formula>
    </cfRule>
  </conditionalFormatting>
  <conditionalFormatting sqref="O9">
    <cfRule type="containsText" dxfId="296" priority="4" operator="containsText" text="ERROR">
      <formula>NOT(ISERROR(SEARCH("ERROR",O9)))</formula>
    </cfRule>
  </conditionalFormatting>
  <conditionalFormatting sqref="O19:O22">
    <cfRule type="containsText" dxfId="295" priority="3" operator="containsText" text="ERROR">
      <formula>NOT(ISERROR(SEARCH("ERROR",O19)))</formula>
    </cfRule>
  </conditionalFormatting>
  <conditionalFormatting sqref="O24:O28">
    <cfRule type="containsText" dxfId="294" priority="2" operator="containsText" text="ERROR">
      <formula>NOT(ISERROR(SEARCH("ERROR",O24)))</formula>
    </cfRule>
  </conditionalFormatting>
  <conditionalFormatting sqref="O30">
    <cfRule type="containsText" dxfId="29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126</v>
      </c>
      <c r="J2" s="13" t="s">
        <v>18</v>
      </c>
      <c r="K2" s="12" t="s">
        <v>196</v>
      </c>
    </row>
    <row r="3" spans="2:15" ht="34.5" customHeight="1">
      <c r="C3" s="13" t="s">
        <v>52</v>
      </c>
      <c r="F3" s="90"/>
      <c r="J3" s="13" t="s">
        <v>39</v>
      </c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351031605.22000003</v>
      </c>
      <c r="F10" s="63">
        <v>14000000</v>
      </c>
      <c r="G10" s="63">
        <v>365031605.22000003</v>
      </c>
      <c r="I10" s="63">
        <v>377140714.92000008</v>
      </c>
      <c r="J10" s="63">
        <v>-10509142.220000001</v>
      </c>
      <c r="K10" s="63">
        <v>366631572.70000005</v>
      </c>
      <c r="M10" s="63">
        <v>-1599967.48</v>
      </c>
      <c r="N10" s="160"/>
    </row>
    <row r="11" spans="2:15" ht="44.25" customHeight="1">
      <c r="B11" s="163" t="s">
        <v>80</v>
      </c>
      <c r="C11" s="163"/>
      <c r="E11" s="39">
        <v>350366580.70000005</v>
      </c>
      <c r="F11" s="39">
        <v>13421061.52</v>
      </c>
      <c r="G11" s="39">
        <v>363787642.22000003</v>
      </c>
      <c r="I11" s="39">
        <v>364435949.22000003</v>
      </c>
      <c r="J11" s="39">
        <v>0</v>
      </c>
      <c r="K11" s="39">
        <v>364435949.22000003</v>
      </c>
      <c r="M11" s="39">
        <v>-648307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5178500</v>
      </c>
      <c r="F13" s="49">
        <v>0</v>
      </c>
      <c r="G13" s="49">
        <v>5178500</v>
      </c>
      <c r="I13" s="49">
        <v>5178500</v>
      </c>
      <c r="J13" s="49">
        <v>0</v>
      </c>
      <c r="K13" s="49">
        <v>5178500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0</v>
      </c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578938.48</v>
      </c>
      <c r="F16" s="141">
        <v>-578938.48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334100000</v>
      </c>
      <c r="F17" s="49">
        <v>14000000</v>
      </c>
      <c r="G17" s="49">
        <v>348100000</v>
      </c>
      <c r="I17" s="49">
        <v>348100000</v>
      </c>
      <c r="J17" s="49">
        <v>0</v>
      </c>
      <c r="K17" s="49">
        <v>348100000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10509142.220000001</v>
      </c>
      <c r="F19" s="49">
        <v>0</v>
      </c>
      <c r="G19" s="49">
        <v>10509142.220000001</v>
      </c>
      <c r="I19" s="49">
        <v>10235239.220000001</v>
      </c>
      <c r="J19" s="49">
        <v>0</v>
      </c>
      <c r="K19" s="49">
        <v>10235239.220000001</v>
      </c>
      <c r="M19" s="49">
        <v>273903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922210</v>
      </c>
      <c r="J22" s="141">
        <v>0</v>
      </c>
      <c r="K22" s="141">
        <v>922210</v>
      </c>
      <c r="M22" s="141">
        <v>-922210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500000</v>
      </c>
      <c r="F23" s="39">
        <v>0</v>
      </c>
      <c r="G23" s="39">
        <v>500000</v>
      </c>
      <c r="I23" s="39">
        <v>11009142.220000001</v>
      </c>
      <c r="J23" s="39">
        <v>-10509142.220000001</v>
      </c>
      <c r="K23" s="39">
        <v>500000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>
        <v>500000</v>
      </c>
      <c r="F24" s="49">
        <v>0</v>
      </c>
      <c r="G24" s="49">
        <v>500000</v>
      </c>
      <c r="I24" s="49">
        <v>500000</v>
      </c>
      <c r="J24" s="49">
        <v>0</v>
      </c>
      <c r="K24" s="49">
        <v>500000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10509142.220000001</v>
      </c>
      <c r="J25" s="141">
        <v>-10509142.220000001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165024.52000000002</v>
      </c>
      <c r="F29" s="39">
        <v>578938.48</v>
      </c>
      <c r="G29" s="39">
        <v>743963</v>
      </c>
      <c r="I29" s="39">
        <v>1695623.48</v>
      </c>
      <c r="J29" s="39">
        <v>0</v>
      </c>
      <c r="K29" s="39">
        <v>1695623.48</v>
      </c>
      <c r="M29" s="39">
        <v>-951660.48</v>
      </c>
      <c r="N29" s="38"/>
      <c r="O29" s="40"/>
    </row>
    <row r="30" spans="2:15" ht="10.5">
      <c r="B30" s="8">
        <v>17</v>
      </c>
      <c r="C30" s="9" t="s">
        <v>50</v>
      </c>
      <c r="E30" s="141">
        <v>165024.52000000002</v>
      </c>
      <c r="F30" s="141">
        <v>578938.48</v>
      </c>
      <c r="G30" s="141">
        <v>743963</v>
      </c>
      <c r="I30" s="141">
        <v>1695623.48</v>
      </c>
      <c r="J30" s="141">
        <v>0</v>
      </c>
      <c r="K30" s="141">
        <v>1695623.48</v>
      </c>
      <c r="M30" s="141">
        <v>-951660.48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351031605.22000003</v>
      </c>
      <c r="F37" s="23">
        <v>14000000</v>
      </c>
      <c r="G37" s="23">
        <v>365031605.22000003</v>
      </c>
      <c r="I37" s="23">
        <v>377140714.92000008</v>
      </c>
      <c r="J37" s="23">
        <v>-10509142.220000001</v>
      </c>
      <c r="K37" s="23">
        <v>366631572.70000005</v>
      </c>
      <c r="M37" s="23">
        <v>-1599967.48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221"/>
      <c r="B39" s="221"/>
      <c r="E39" s="204"/>
      <c r="F39" s="234"/>
      <c r="G39" s="226"/>
      <c r="J39" s="207"/>
      <c r="K39" s="207"/>
      <c r="L39" s="207"/>
      <c r="M39" s="207"/>
      <c r="N39" s="208"/>
      <c r="O39" s="204"/>
    </row>
    <row r="40" spans="1:15" s="108" customFormat="1">
      <c r="A40" s="221"/>
      <c r="B40" s="221"/>
      <c r="E40" s="204"/>
      <c r="F40" s="234"/>
      <c r="G40" s="209"/>
      <c r="J40" s="207"/>
      <c r="K40" s="207"/>
      <c r="L40" s="207"/>
      <c r="M40" s="207"/>
      <c r="N40" s="208"/>
      <c r="O40" s="204"/>
    </row>
    <row r="41" spans="1:15" s="108" customFormat="1">
      <c r="A41" s="221"/>
      <c r="B41" s="221"/>
      <c r="E41" s="204"/>
      <c r="F41" s="234"/>
      <c r="G41" s="209"/>
      <c r="J41" s="207"/>
      <c r="K41" s="207"/>
      <c r="L41" s="207"/>
      <c r="M41" s="207"/>
      <c r="N41" s="208"/>
      <c r="O41" s="204"/>
    </row>
    <row r="42" spans="1:15" s="108" customFormat="1">
      <c r="A42" s="221"/>
      <c r="B42" s="221"/>
      <c r="E42" s="204"/>
      <c r="F42" s="234"/>
      <c r="G42" s="209"/>
      <c r="J42" s="207"/>
      <c r="K42" s="207"/>
      <c r="L42" s="207"/>
      <c r="M42" s="207"/>
      <c r="N42" s="208"/>
      <c r="O42" s="204"/>
    </row>
    <row r="43" spans="1:15" s="108" customFormat="1">
      <c r="A43" s="221"/>
      <c r="B43" s="221"/>
      <c r="E43" s="204"/>
      <c r="F43" s="234"/>
      <c r="G43" s="209"/>
      <c r="J43" s="207"/>
      <c r="K43" s="207"/>
      <c r="L43" s="207"/>
      <c r="M43" s="207"/>
      <c r="N43" s="208"/>
      <c r="O43" s="204"/>
    </row>
    <row r="44" spans="1:15" s="108" customFormat="1">
      <c r="A44" s="221"/>
      <c r="B44" s="221"/>
      <c r="E44" s="204"/>
      <c r="F44" s="234"/>
      <c r="G44" s="209"/>
      <c r="J44" s="207"/>
      <c r="K44" s="207"/>
      <c r="L44" s="207"/>
      <c r="M44" s="207"/>
      <c r="N44" s="208"/>
      <c r="O44" s="204"/>
    </row>
    <row r="45" spans="1:15" s="108" customFormat="1">
      <c r="A45" s="221"/>
      <c r="B45" s="221"/>
      <c r="E45" s="204"/>
      <c r="F45" s="234"/>
      <c r="G45" s="209"/>
      <c r="J45" s="207"/>
      <c r="K45" s="207"/>
      <c r="L45" s="207"/>
      <c r="M45" s="207"/>
      <c r="N45" s="208"/>
      <c r="O45" s="204"/>
    </row>
    <row r="46" spans="1:15" s="108" customFormat="1">
      <c r="A46" s="221"/>
      <c r="B46" s="221"/>
      <c r="E46" s="204"/>
      <c r="F46" s="234"/>
      <c r="G46" s="209"/>
      <c r="J46" s="207"/>
      <c r="K46" s="207"/>
      <c r="L46" s="207"/>
      <c r="M46" s="207"/>
      <c r="N46" s="208"/>
      <c r="O46" s="204"/>
    </row>
    <row r="47" spans="1:15" s="108" customFormat="1">
      <c r="A47" s="221"/>
      <c r="B47" s="221"/>
      <c r="E47" s="204"/>
      <c r="F47" s="234"/>
      <c r="G47" s="209"/>
      <c r="J47" s="207"/>
      <c r="K47" s="207"/>
      <c r="L47" s="207"/>
      <c r="M47" s="207"/>
      <c r="N47" s="208"/>
      <c r="O47" s="204"/>
    </row>
    <row r="48" spans="1:15" s="108" customFormat="1">
      <c r="A48" s="221"/>
      <c r="B48" s="221"/>
      <c r="E48" s="204"/>
      <c r="F48" s="234"/>
      <c r="G48" s="209"/>
      <c r="J48" s="207"/>
      <c r="K48" s="207"/>
      <c r="L48" s="207"/>
      <c r="M48" s="207"/>
      <c r="N48" s="208"/>
      <c r="O48" s="204"/>
    </row>
    <row r="49" spans="1:15" s="108" customFormat="1">
      <c r="A49" s="221"/>
      <c r="B49" s="221"/>
      <c r="E49" s="204"/>
      <c r="F49" s="234"/>
      <c r="G49" s="209"/>
      <c r="J49" s="207"/>
      <c r="K49" s="207"/>
      <c r="L49" s="207"/>
      <c r="M49" s="207"/>
      <c r="N49" s="208"/>
      <c r="O49" s="204"/>
    </row>
    <row r="50" spans="1:15" s="108" customFormat="1">
      <c r="A50" s="221"/>
      <c r="B50" s="221"/>
      <c r="E50" s="204"/>
      <c r="F50" s="234"/>
      <c r="G50" s="209"/>
      <c r="J50" s="207"/>
      <c r="K50" s="207"/>
      <c r="L50" s="207"/>
      <c r="M50" s="207"/>
      <c r="N50" s="208"/>
      <c r="O50" s="204"/>
    </row>
    <row r="51" spans="1:15" s="108" customFormat="1">
      <c r="A51" s="221"/>
      <c r="B51" s="221"/>
      <c r="E51" s="204"/>
      <c r="F51" s="234"/>
      <c r="G51" s="209"/>
      <c r="J51" s="207"/>
      <c r="K51" s="207"/>
      <c r="L51" s="207"/>
      <c r="M51" s="207"/>
      <c r="N51" s="208"/>
      <c r="O51" s="204"/>
    </row>
    <row r="52" spans="1:15" s="108" customFormat="1">
      <c r="A52" s="221"/>
      <c r="B52" s="221"/>
      <c r="E52" s="204"/>
      <c r="F52" s="234"/>
      <c r="G52" s="209"/>
      <c r="J52" s="207"/>
      <c r="K52" s="207"/>
      <c r="L52" s="207"/>
      <c r="M52" s="207"/>
      <c r="N52" s="208"/>
      <c r="O52" s="204"/>
    </row>
    <row r="53" spans="1:15" s="108" customFormat="1">
      <c r="A53" s="221"/>
      <c r="B53" s="221"/>
      <c r="E53" s="204"/>
      <c r="F53" s="234"/>
      <c r="G53" s="209"/>
      <c r="J53" s="207"/>
      <c r="K53" s="207"/>
      <c r="L53" s="207"/>
      <c r="M53" s="207"/>
      <c r="N53" s="208"/>
      <c r="O53" s="204"/>
    </row>
    <row r="54" spans="1:15" s="108" customFormat="1">
      <c r="A54" s="221"/>
      <c r="B54" s="221"/>
      <c r="E54" s="204"/>
      <c r="F54" s="234"/>
      <c r="G54" s="209"/>
      <c r="J54" s="207"/>
      <c r="K54" s="207"/>
      <c r="L54" s="207"/>
      <c r="M54" s="207"/>
      <c r="N54" s="208"/>
      <c r="O54" s="204"/>
    </row>
    <row r="55" spans="1:15" s="108" customFormat="1">
      <c r="A55" s="221"/>
      <c r="B55" s="221"/>
      <c r="E55" s="204"/>
      <c r="F55" s="234"/>
      <c r="G55" s="209"/>
      <c r="J55" s="207"/>
      <c r="K55" s="207"/>
      <c r="L55" s="207"/>
      <c r="M55" s="207"/>
      <c r="N55" s="208"/>
      <c r="O55" s="204"/>
    </row>
    <row r="56" spans="1:15" s="108" customFormat="1">
      <c r="A56" s="221"/>
      <c r="B56" s="221"/>
      <c r="E56" s="204"/>
      <c r="F56" s="234"/>
      <c r="G56" s="209"/>
      <c r="J56" s="207"/>
      <c r="K56" s="207"/>
      <c r="L56" s="207"/>
      <c r="M56" s="207"/>
      <c r="N56" s="208"/>
      <c r="O56" s="204"/>
    </row>
    <row r="57" spans="1:15" s="108" customFormat="1">
      <c r="A57" s="221"/>
      <c r="B57" s="221"/>
      <c r="E57" s="204"/>
      <c r="F57" s="234"/>
      <c r="G57" s="209"/>
      <c r="J57" s="207"/>
      <c r="K57" s="207"/>
      <c r="L57" s="207"/>
      <c r="M57" s="207"/>
      <c r="N57" s="208"/>
      <c r="O57" s="204"/>
    </row>
    <row r="58" spans="1:15" s="108" customFormat="1">
      <c r="A58" s="221"/>
      <c r="B58" s="221"/>
      <c r="E58" s="204"/>
      <c r="F58" s="234"/>
      <c r="G58" s="209"/>
      <c r="J58" s="207"/>
      <c r="K58" s="207"/>
      <c r="L58" s="207"/>
      <c r="M58" s="207"/>
      <c r="N58" s="208"/>
      <c r="O58" s="204"/>
    </row>
    <row r="59" spans="1:15" s="108" customFormat="1">
      <c r="A59" s="221"/>
      <c r="B59" s="221"/>
      <c r="E59" s="204"/>
      <c r="F59" s="234"/>
      <c r="G59" s="209"/>
      <c r="J59" s="207"/>
      <c r="K59" s="207"/>
      <c r="L59" s="207"/>
      <c r="M59" s="207"/>
      <c r="N59" s="208"/>
      <c r="O59" s="204"/>
    </row>
    <row r="60" spans="1:15" s="108" customFormat="1">
      <c r="A60" s="221"/>
      <c r="B60" s="221"/>
      <c r="E60" s="204"/>
      <c r="F60" s="234"/>
      <c r="G60" s="209"/>
      <c r="J60" s="207"/>
      <c r="K60" s="207"/>
      <c r="L60" s="207"/>
      <c r="M60" s="207"/>
      <c r="N60" s="208"/>
      <c r="O60" s="204"/>
    </row>
    <row r="61" spans="1:15" s="108" customFormat="1">
      <c r="A61" s="221"/>
      <c r="B61" s="221"/>
      <c r="E61" s="204"/>
      <c r="F61" s="234"/>
      <c r="G61" s="209"/>
      <c r="J61" s="207"/>
      <c r="K61" s="207"/>
      <c r="L61" s="207"/>
      <c r="M61" s="207"/>
      <c r="N61" s="208"/>
      <c r="O61" s="204"/>
    </row>
    <row r="62" spans="1:15" s="108" customFormat="1">
      <c r="A62" s="221"/>
      <c r="B62" s="221"/>
      <c r="E62" s="204"/>
      <c r="F62" s="234"/>
      <c r="G62" s="209"/>
      <c r="J62" s="207"/>
      <c r="K62" s="207"/>
      <c r="L62" s="207"/>
      <c r="M62" s="207"/>
      <c r="N62" s="208"/>
      <c r="O62" s="204"/>
    </row>
    <row r="63" spans="1:15" s="108" customFormat="1">
      <c r="A63" s="221"/>
      <c r="B63" s="221"/>
      <c r="E63" s="204"/>
      <c r="F63" s="234"/>
      <c r="G63" s="209"/>
      <c r="J63" s="207"/>
      <c r="K63" s="207"/>
      <c r="L63" s="207"/>
      <c r="M63" s="207"/>
      <c r="N63" s="208"/>
      <c r="O63" s="204"/>
    </row>
    <row r="64" spans="1:15" s="108" customFormat="1">
      <c r="A64" s="221"/>
      <c r="B64" s="221"/>
      <c r="E64" s="204"/>
      <c r="F64" s="234"/>
      <c r="G64" s="209"/>
      <c r="J64" s="207"/>
      <c r="K64" s="207"/>
      <c r="L64" s="207"/>
      <c r="M64" s="207"/>
      <c r="N64" s="208"/>
      <c r="O64" s="204"/>
    </row>
    <row r="65" spans="1:15" s="108" customFormat="1">
      <c r="A65" s="221"/>
      <c r="B65" s="221"/>
      <c r="E65" s="204"/>
      <c r="F65" s="234"/>
      <c r="G65" s="209"/>
      <c r="J65" s="207"/>
      <c r="K65" s="207"/>
      <c r="L65" s="207"/>
      <c r="M65" s="207"/>
      <c r="N65" s="208"/>
      <c r="O65" s="204"/>
    </row>
    <row r="66" spans="1:15" s="108" customFormat="1">
      <c r="A66" s="221"/>
      <c r="B66" s="221"/>
      <c r="E66" s="204"/>
      <c r="F66" s="234"/>
      <c r="G66" s="209"/>
      <c r="J66" s="207"/>
      <c r="K66" s="207"/>
      <c r="L66" s="207"/>
      <c r="M66" s="207"/>
      <c r="N66" s="208"/>
      <c r="O66" s="204"/>
    </row>
    <row r="67" spans="1:15" s="108" customFormat="1">
      <c r="A67" s="221"/>
      <c r="B67" s="221"/>
      <c r="E67" s="204"/>
      <c r="F67" s="234"/>
      <c r="G67" s="209"/>
      <c r="J67" s="207"/>
      <c r="K67" s="207"/>
      <c r="L67" s="207"/>
      <c r="M67" s="207"/>
      <c r="N67" s="208"/>
      <c r="O67" s="204"/>
    </row>
    <row r="68" spans="1:15" s="108" customFormat="1">
      <c r="A68" s="221"/>
      <c r="B68" s="221"/>
      <c r="E68" s="204"/>
      <c r="F68" s="234"/>
      <c r="G68" s="209"/>
      <c r="J68" s="207"/>
      <c r="K68" s="207"/>
      <c r="L68" s="207"/>
      <c r="M68" s="207"/>
      <c r="N68" s="208"/>
      <c r="O68" s="204"/>
    </row>
    <row r="69" spans="1:15" s="108" customFormat="1">
      <c r="A69" s="221"/>
      <c r="B69" s="221"/>
      <c r="E69" s="204"/>
      <c r="F69" s="234"/>
      <c r="G69" s="209"/>
      <c r="J69" s="207"/>
      <c r="K69" s="207"/>
      <c r="L69" s="207"/>
      <c r="M69" s="207"/>
      <c r="N69" s="208"/>
      <c r="O69" s="204"/>
    </row>
    <row r="70" spans="1:15" s="108" customFormat="1">
      <c r="A70" s="221"/>
      <c r="B70" s="221"/>
      <c r="E70" s="204"/>
      <c r="F70" s="234"/>
      <c r="G70" s="209"/>
      <c r="J70" s="207"/>
      <c r="K70" s="207"/>
      <c r="L70" s="207"/>
      <c r="M70" s="207"/>
      <c r="N70" s="208"/>
      <c r="O70" s="204"/>
    </row>
    <row r="71" spans="1:15" s="108" customFormat="1">
      <c r="A71" s="221"/>
      <c r="B71" s="221"/>
      <c r="E71" s="204"/>
      <c r="F71" s="234"/>
      <c r="G71" s="209"/>
      <c r="J71" s="207"/>
      <c r="K71" s="207"/>
      <c r="L71" s="207"/>
      <c r="M71" s="207"/>
      <c r="N71" s="208"/>
      <c r="O71" s="204"/>
    </row>
    <row r="72" spans="1:15" s="108" customFormat="1">
      <c r="A72" s="221"/>
      <c r="B72" s="221"/>
      <c r="E72" s="204"/>
      <c r="F72" s="234"/>
      <c r="G72" s="209"/>
      <c r="J72" s="207"/>
      <c r="K72" s="207"/>
      <c r="L72" s="207"/>
      <c r="M72" s="207"/>
      <c r="N72" s="208"/>
      <c r="O72" s="204"/>
    </row>
    <row r="73" spans="1:15" s="108" customFormat="1">
      <c r="A73" s="221"/>
      <c r="B73" s="221"/>
      <c r="E73" s="204"/>
      <c r="F73" s="234"/>
      <c r="G73" s="209"/>
      <c r="J73" s="207"/>
      <c r="K73" s="207"/>
      <c r="L73" s="207"/>
      <c r="M73" s="207"/>
      <c r="N73" s="208"/>
      <c r="O73" s="204"/>
    </row>
    <row r="74" spans="1:15" s="108" customFormat="1">
      <c r="A74" s="221"/>
      <c r="B74" s="221"/>
      <c r="E74" s="204"/>
      <c r="F74" s="234"/>
      <c r="G74" s="209"/>
      <c r="J74" s="207"/>
      <c r="K74" s="207"/>
      <c r="L74" s="207"/>
      <c r="M74" s="207"/>
      <c r="N74" s="208"/>
      <c r="O74" s="204"/>
    </row>
    <row r="75" spans="1:15" s="108" customFormat="1">
      <c r="A75" s="221"/>
      <c r="B75" s="221"/>
      <c r="E75" s="204"/>
      <c r="F75" s="234"/>
      <c r="G75" s="209"/>
      <c r="J75" s="207"/>
      <c r="K75" s="207"/>
      <c r="L75" s="207"/>
      <c r="M75" s="207"/>
      <c r="N75" s="208"/>
      <c r="O75" s="204"/>
    </row>
    <row r="76" spans="1:15" s="108" customFormat="1">
      <c r="A76" s="221"/>
      <c r="B76" s="221"/>
      <c r="E76" s="204"/>
      <c r="F76" s="234"/>
      <c r="G76" s="209"/>
      <c r="J76" s="207"/>
      <c r="K76" s="207"/>
      <c r="L76" s="207"/>
      <c r="M76" s="207"/>
      <c r="N76" s="208"/>
      <c r="O76" s="204"/>
    </row>
    <row r="77" spans="1:15" s="108" customFormat="1">
      <c r="A77" s="221"/>
      <c r="B77" s="221"/>
      <c r="E77" s="204"/>
      <c r="F77" s="234"/>
      <c r="G77" s="209"/>
      <c r="J77" s="207"/>
      <c r="K77" s="207"/>
      <c r="L77" s="207"/>
      <c r="M77" s="207"/>
      <c r="N77" s="208"/>
      <c r="O77" s="204"/>
    </row>
    <row r="78" spans="1:15" s="108" customFormat="1">
      <c r="A78" s="221"/>
      <c r="B78" s="221"/>
      <c r="E78" s="204"/>
      <c r="F78" s="234"/>
      <c r="G78" s="209"/>
      <c r="J78" s="207"/>
      <c r="K78" s="207"/>
      <c r="L78" s="207"/>
      <c r="M78" s="207"/>
      <c r="N78" s="208"/>
      <c r="O78" s="204"/>
    </row>
    <row r="79" spans="1:15" s="108" customFormat="1">
      <c r="A79" s="221"/>
      <c r="B79" s="221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221"/>
      <c r="B80" s="221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209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209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G706" s="225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92" priority="10" operator="containsText" text="ERROR">
      <formula>NOT(ISERROR(SEARCH("ERROR",F38)))</formula>
    </cfRule>
  </conditionalFormatting>
  <conditionalFormatting sqref="J38">
    <cfRule type="containsText" dxfId="291" priority="9" operator="containsText" text="ERROR">
      <formula>NOT(ISERROR(SEARCH("ERROR",J38)))</formula>
    </cfRule>
  </conditionalFormatting>
  <conditionalFormatting sqref="O12:O18 O23 O29 O31:O35">
    <cfRule type="containsText" dxfId="290" priority="7" operator="containsText" text="ERROR">
      <formula>NOT(ISERROR(SEARCH("ERROR",O12)))</formula>
    </cfRule>
  </conditionalFormatting>
  <conditionalFormatting sqref="O36">
    <cfRule type="containsText" dxfId="289" priority="6" operator="containsText" text="ERROR">
      <formula>NOT(ISERROR(SEARCH("ERROR",O36)))</formula>
    </cfRule>
  </conditionalFormatting>
  <conditionalFormatting sqref="O9">
    <cfRule type="containsText" dxfId="288" priority="4" operator="containsText" text="ERROR">
      <formula>NOT(ISERROR(SEARCH("ERROR",O9)))</formula>
    </cfRule>
  </conditionalFormatting>
  <conditionalFormatting sqref="O19:O22">
    <cfRule type="containsText" dxfId="287" priority="3" operator="containsText" text="ERROR">
      <formula>NOT(ISERROR(SEARCH("ERROR",O19)))</formula>
    </cfRule>
  </conditionalFormatting>
  <conditionalFormatting sqref="O24:O28">
    <cfRule type="containsText" dxfId="286" priority="2" operator="containsText" text="ERROR">
      <formula>NOT(ISERROR(SEARCH("ERROR",O24)))</formula>
    </cfRule>
  </conditionalFormatting>
  <conditionalFormatting sqref="O30">
    <cfRule type="containsText" dxfId="285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81:A703">
      <formula1>Taxes</formula1>
    </dataValidation>
    <dataValidation type="list" allowBlank="1" showInputMessage="1" showErrorMessage="1" sqref="J81:M702 A39:A80 J39:J80">
      <formula1>Taxes</formula1>
    </dataValidation>
    <dataValidation type="list" allowBlank="1" showInputMessage="1" showErrorMessage="1" sqref="N32 N34:N36 N12:N30 N8">
      <formula1>FinalDiff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2" sqref="M32"/>
    </sheetView>
  </sheetViews>
  <sheetFormatPr defaultColWidth="11.54296875" defaultRowHeight="10"/>
  <cols>
    <col min="1" max="1" width="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106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137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10913025728.799999</v>
      </c>
      <c r="F10" s="63">
        <v>0</v>
      </c>
      <c r="G10" s="63">
        <v>10913025728.799999</v>
      </c>
      <c r="I10" s="63">
        <v>14997043689.5408</v>
      </c>
      <c r="J10" s="63">
        <v>-3490269064</v>
      </c>
      <c r="K10" s="63">
        <v>11506774625.5408</v>
      </c>
      <c r="M10" s="63">
        <v>-593748896.7407999</v>
      </c>
      <c r="N10" s="160"/>
    </row>
    <row r="11" spans="2:15" ht="44.25" customHeight="1">
      <c r="B11" s="163" t="s">
        <v>80</v>
      </c>
      <c r="C11" s="163"/>
      <c r="E11" s="39">
        <v>10913025728.799999</v>
      </c>
      <c r="F11" s="39">
        <v>0</v>
      </c>
      <c r="G11" s="39">
        <v>10913025728.799999</v>
      </c>
      <c r="I11" s="39">
        <v>11027884059.2808</v>
      </c>
      <c r="J11" s="39">
        <v>0</v>
      </c>
      <c r="K11" s="39">
        <v>11027884059.2808</v>
      </c>
      <c r="M11" s="39">
        <v>-114858330.48079994</v>
      </c>
      <c r="N11" s="38"/>
    </row>
    <row r="12" spans="2:15" ht="10.5">
      <c r="B12" s="8">
        <v>1</v>
      </c>
      <c r="C12" s="9" t="s">
        <v>81</v>
      </c>
      <c r="E12" s="141">
        <v>183568160</v>
      </c>
      <c r="F12" s="141">
        <v>0</v>
      </c>
      <c r="G12" s="141">
        <v>183568160</v>
      </c>
      <c r="I12" s="141"/>
      <c r="J12" s="141">
        <v>180176160</v>
      </c>
      <c r="K12" s="141">
        <v>180176160</v>
      </c>
      <c r="M12" s="141">
        <v>3392000</v>
      </c>
      <c r="N12" s="43" t="s">
        <v>67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180176160</v>
      </c>
      <c r="J13" s="49">
        <v>-180176160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4793668931.6199999</v>
      </c>
      <c r="F14" s="141">
        <v>0</v>
      </c>
      <c r="G14" s="141">
        <v>4793668931.6199999</v>
      </c>
      <c r="I14" s="141">
        <v>4872882568.6199999</v>
      </c>
      <c r="J14" s="141">
        <v>0</v>
      </c>
      <c r="K14" s="141">
        <v>4872882568.6199999</v>
      </c>
      <c r="M14" s="141">
        <v>-79213637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1487413341.8600001</v>
      </c>
      <c r="F15" s="49">
        <v>0</v>
      </c>
      <c r="G15" s="49">
        <v>1487413341.8600001</v>
      </c>
      <c r="I15" s="49">
        <v>1487413341.8600001</v>
      </c>
      <c r="J15" s="49">
        <v>0</v>
      </c>
      <c r="K15" s="49">
        <v>1487413341.8600001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196815718.80000001</v>
      </c>
      <c r="F16" s="141">
        <v>440646948.76000005</v>
      </c>
      <c r="G16" s="141">
        <v>637462667.56000006</v>
      </c>
      <c r="I16" s="141">
        <v>637462667.56000006</v>
      </c>
      <c r="J16" s="141">
        <v>0</v>
      </c>
      <c r="K16" s="141">
        <v>637462667.56000006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198251260.24000001</v>
      </c>
      <c r="F18" s="141">
        <v>0</v>
      </c>
      <c r="G18" s="141">
        <v>198251260.24000001</v>
      </c>
      <c r="I18" s="141">
        <v>191238908.48080003</v>
      </c>
      <c r="J18" s="141">
        <v>0</v>
      </c>
      <c r="K18" s="141">
        <v>191238908.48080003</v>
      </c>
      <c r="M18" s="141">
        <v>7012351.7591999769</v>
      </c>
      <c r="N18" s="43" t="s">
        <v>31</v>
      </c>
      <c r="O18" s="40" t="s">
        <v>199</v>
      </c>
    </row>
    <row r="19" spans="2:15" ht="10.5">
      <c r="B19" s="1">
        <v>8</v>
      </c>
      <c r="C19" s="7" t="s">
        <v>88</v>
      </c>
      <c r="E19" s="49">
        <v>3415845648.7200003</v>
      </c>
      <c r="F19" s="49">
        <v>0</v>
      </c>
      <c r="G19" s="49">
        <v>3415845648.7200003</v>
      </c>
      <c r="I19" s="49">
        <v>3472028901.3000002</v>
      </c>
      <c r="J19" s="49">
        <v>0</v>
      </c>
      <c r="K19" s="49">
        <v>3472028901.3000002</v>
      </c>
      <c r="M19" s="49">
        <v>-56183252.579999924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637462667.56000006</v>
      </c>
      <c r="F22" s="141">
        <v>-440646948.76000005</v>
      </c>
      <c r="G22" s="141">
        <v>196815718.80000001</v>
      </c>
      <c r="I22" s="141">
        <v>186681511.46000001</v>
      </c>
      <c r="J22" s="141">
        <v>0</v>
      </c>
      <c r="K22" s="141">
        <v>186681511.46000001</v>
      </c>
      <c r="M22" s="141">
        <v>10134207.340000004</v>
      </c>
      <c r="N22" s="43" t="s">
        <v>31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3756258708</v>
      </c>
      <c r="J23" s="39">
        <v>-3490269064</v>
      </c>
      <c r="K23" s="39">
        <v>265989644</v>
      </c>
      <c r="M23" s="39">
        <v>-265989644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260956292</v>
      </c>
      <c r="J24" s="49">
        <v>0</v>
      </c>
      <c r="K24" s="49">
        <v>260956292</v>
      </c>
      <c r="M24" s="49">
        <v>-260956292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3490269064</v>
      </c>
      <c r="J25" s="141">
        <v>-3490269064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5033352</v>
      </c>
      <c r="J26" s="49">
        <v>0</v>
      </c>
      <c r="K26" s="49">
        <v>5033352</v>
      </c>
      <c r="M26" s="49">
        <v>-5033352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212900922.26000002</v>
      </c>
      <c r="J29" s="39">
        <v>0</v>
      </c>
      <c r="K29" s="39">
        <v>212900922.26000002</v>
      </c>
      <c r="M29" s="39">
        <v>-212900922.26000002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212900922.26000002</v>
      </c>
      <c r="J30" s="141">
        <v>0</v>
      </c>
      <c r="K30" s="141">
        <v>212900922.26000002</v>
      </c>
      <c r="M30" s="141">
        <v>-212900922.26000002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/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10913025728.799999</v>
      </c>
      <c r="F37" s="23">
        <v>0</v>
      </c>
      <c r="G37" s="23">
        <v>10913025728.799999</v>
      </c>
      <c r="I37" s="23">
        <v>14997043689.5408</v>
      </c>
      <c r="J37" s="23">
        <v>-3490269064</v>
      </c>
      <c r="K37" s="23">
        <v>11506774625.5408</v>
      </c>
      <c r="M37" s="23">
        <v>-593748896.7407999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I39" s="239"/>
      <c r="J39" s="207"/>
      <c r="K39" s="207"/>
      <c r="L39" s="207"/>
      <c r="M39" s="207"/>
      <c r="N39" s="208"/>
      <c r="O39" s="227"/>
    </row>
    <row r="40" spans="1:15" s="108" customFormat="1">
      <c r="A40" s="106"/>
      <c r="B40" s="107"/>
      <c r="E40" s="204"/>
      <c r="F40" s="211"/>
      <c r="G40" s="209"/>
      <c r="I40" s="239"/>
      <c r="J40" s="207"/>
      <c r="K40" s="207"/>
      <c r="L40" s="207"/>
      <c r="M40" s="207"/>
      <c r="N40" s="208"/>
      <c r="O40" s="227"/>
    </row>
    <row r="41" spans="1:15" s="108" customFormat="1">
      <c r="A41" s="106"/>
      <c r="B41" s="107"/>
      <c r="E41" s="204"/>
      <c r="F41" s="211"/>
      <c r="G41" s="209"/>
      <c r="I41" s="239"/>
      <c r="J41" s="207"/>
      <c r="K41" s="207"/>
      <c r="L41" s="207"/>
      <c r="M41" s="207"/>
      <c r="N41" s="208"/>
      <c r="O41" s="227"/>
    </row>
    <row r="42" spans="1:15" s="108" customFormat="1">
      <c r="A42" s="106"/>
      <c r="B42" s="107"/>
      <c r="E42" s="204"/>
      <c r="F42" s="211"/>
      <c r="G42" s="209"/>
      <c r="I42" s="239"/>
      <c r="J42" s="207"/>
      <c r="K42" s="207"/>
      <c r="L42" s="207"/>
      <c r="M42" s="207"/>
      <c r="N42" s="208"/>
      <c r="O42" s="227"/>
    </row>
    <row r="43" spans="1:15" s="108" customFormat="1">
      <c r="A43" s="106"/>
      <c r="B43" s="107"/>
      <c r="E43" s="204"/>
      <c r="F43" s="211"/>
      <c r="G43" s="209"/>
      <c r="I43" s="239"/>
      <c r="J43" s="207"/>
      <c r="K43" s="207"/>
      <c r="L43" s="207"/>
      <c r="M43" s="207"/>
      <c r="N43" s="208"/>
      <c r="O43" s="227"/>
    </row>
    <row r="44" spans="1:15" s="108" customFormat="1">
      <c r="A44" s="106"/>
      <c r="B44" s="107"/>
      <c r="E44" s="204"/>
      <c r="F44" s="211"/>
      <c r="G44" s="209"/>
      <c r="I44" s="239"/>
      <c r="J44" s="207"/>
      <c r="K44" s="207"/>
      <c r="L44" s="207"/>
      <c r="M44" s="207"/>
      <c r="N44" s="208"/>
      <c r="O44" s="227"/>
    </row>
    <row r="45" spans="1:15" s="108" customFormat="1">
      <c r="A45" s="106"/>
      <c r="B45" s="107"/>
      <c r="E45" s="204"/>
      <c r="F45" s="211"/>
      <c r="G45" s="209"/>
      <c r="I45" s="239"/>
      <c r="J45" s="207"/>
      <c r="K45" s="207"/>
      <c r="L45" s="207"/>
      <c r="M45" s="207"/>
      <c r="N45" s="208"/>
      <c r="O45" s="227"/>
    </row>
    <row r="46" spans="1:15" s="108" customFormat="1">
      <c r="A46" s="106"/>
      <c r="B46" s="107"/>
      <c r="E46" s="204"/>
      <c r="F46" s="211"/>
      <c r="G46" s="209"/>
      <c r="I46" s="239"/>
      <c r="J46" s="207"/>
      <c r="K46" s="207"/>
      <c r="L46" s="207"/>
      <c r="M46" s="207"/>
      <c r="N46" s="208"/>
      <c r="O46" s="227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27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27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27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27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27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27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27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27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27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27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27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21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21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74" priority="25" operator="containsText" text="ERROR">
      <formula>NOT(ISERROR(SEARCH("ERROR",F38)))</formula>
    </cfRule>
  </conditionalFormatting>
  <conditionalFormatting sqref="J38">
    <cfRule type="containsText" dxfId="573" priority="24" operator="containsText" text="ERROR">
      <formula>NOT(ISERROR(SEARCH("ERROR",J38)))</formula>
    </cfRule>
  </conditionalFormatting>
  <conditionalFormatting sqref="O12:O18 O23 O29 O31:O35">
    <cfRule type="containsText" dxfId="572" priority="21" operator="containsText" text="ERROR">
      <formula>NOT(ISERROR(SEARCH("ERROR",O12)))</formula>
    </cfRule>
  </conditionalFormatting>
  <conditionalFormatting sqref="O36">
    <cfRule type="containsText" dxfId="571" priority="7" operator="containsText" text="ERROR">
      <formula>NOT(ISERROR(SEARCH("ERROR",O36)))</formula>
    </cfRule>
  </conditionalFormatting>
  <conditionalFormatting sqref="O9">
    <cfRule type="containsText" dxfId="570" priority="4" operator="containsText" text="ERROR">
      <formula>NOT(ISERROR(SEARCH("ERROR",O9)))</formula>
    </cfRule>
  </conditionalFormatting>
  <conditionalFormatting sqref="O19:O22">
    <cfRule type="containsText" dxfId="569" priority="3" operator="containsText" text="ERROR">
      <formula>NOT(ISERROR(SEARCH("ERROR",O19)))</formula>
    </cfRule>
  </conditionalFormatting>
  <conditionalFormatting sqref="O24:O28">
    <cfRule type="containsText" dxfId="568" priority="2" operator="containsText" text="ERROR">
      <formula>NOT(ISERROR(SEARCH("ERROR",O24)))</formula>
    </cfRule>
  </conditionalFormatting>
  <conditionalFormatting sqref="O30">
    <cfRule type="containsText" dxfId="56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10.4531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132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87874939</v>
      </c>
      <c r="F10" s="63">
        <v>0</v>
      </c>
      <c r="G10" s="63">
        <v>87874939</v>
      </c>
      <c r="I10" s="63">
        <v>136282526.5</v>
      </c>
      <c r="J10" s="63">
        <v>-54624867.5</v>
      </c>
      <c r="K10" s="63">
        <v>81657659</v>
      </c>
      <c r="M10" s="63">
        <v>6217280</v>
      </c>
      <c r="N10" s="160"/>
    </row>
    <row r="11" spans="2:15" ht="44.25" customHeight="1">
      <c r="B11" s="163" t="s">
        <v>80</v>
      </c>
      <c r="C11" s="163"/>
      <c r="E11" s="39">
        <v>78979388</v>
      </c>
      <c r="F11" s="39">
        <v>-3808530</v>
      </c>
      <c r="G11" s="39">
        <v>75170858</v>
      </c>
      <c r="I11" s="39">
        <v>73319066.5</v>
      </c>
      <c r="J11" s="39">
        <v>0</v>
      </c>
      <c r="K11" s="39">
        <v>73319066.5</v>
      </c>
      <c r="M11" s="39">
        <v>1851791.5</v>
      </c>
      <c r="N11" s="38"/>
    </row>
    <row r="12" spans="2:15" ht="10.5">
      <c r="B12" s="8">
        <v>1</v>
      </c>
      <c r="C12" s="9" t="s">
        <v>81</v>
      </c>
      <c r="E12" s="141">
        <v>6794200</v>
      </c>
      <c r="F12" s="141">
        <v>0</v>
      </c>
      <c r="G12" s="141">
        <v>6794200</v>
      </c>
      <c r="I12" s="141"/>
      <c r="J12" s="141">
        <v>6794200</v>
      </c>
      <c r="K12" s="141">
        <v>6794200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6794200</v>
      </c>
      <c r="J13" s="49">
        <v>-6794200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56476658</v>
      </c>
      <c r="F15" s="49">
        <v>-56476658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3808530</v>
      </c>
      <c r="F16" s="141">
        <v>-3808530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1:15" ht="10.5">
      <c r="B17" s="1">
        <v>6</v>
      </c>
      <c r="C17" s="7" t="s">
        <v>86</v>
      </c>
      <c r="E17" s="49">
        <v>11900000</v>
      </c>
      <c r="F17" s="49">
        <v>0</v>
      </c>
      <c r="G17" s="49">
        <v>11900000</v>
      </c>
      <c r="I17" s="49">
        <v>11900000</v>
      </c>
      <c r="J17" s="49">
        <v>0</v>
      </c>
      <c r="K17" s="49">
        <v>11900000</v>
      </c>
      <c r="M17" s="49">
        <v>0</v>
      </c>
      <c r="N17" s="44"/>
      <c r="O17" s="40" t="s">
        <v>199</v>
      </c>
    </row>
    <row r="18" spans="1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1:15" ht="10.5">
      <c r="B19" s="1">
        <v>8</v>
      </c>
      <c r="C19" s="7" t="s">
        <v>88</v>
      </c>
      <c r="E19" s="49">
        <v>0</v>
      </c>
      <c r="F19" s="49">
        <v>56476658</v>
      </c>
      <c r="G19" s="49">
        <v>56476658</v>
      </c>
      <c r="I19" s="49">
        <v>54624866.5</v>
      </c>
      <c r="J19" s="49">
        <v>0</v>
      </c>
      <c r="K19" s="49">
        <v>54624866.5</v>
      </c>
      <c r="M19" s="49">
        <v>1851791.5</v>
      </c>
      <c r="N19" s="44" t="s">
        <v>67</v>
      </c>
      <c r="O19" s="40" t="s">
        <v>199</v>
      </c>
    </row>
    <row r="20" spans="1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1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1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1:15" ht="32.25" customHeight="1">
      <c r="B23" s="163" t="s">
        <v>91</v>
      </c>
      <c r="C23" s="163"/>
      <c r="E23" s="39">
        <v>8895551</v>
      </c>
      <c r="F23" s="39">
        <v>0</v>
      </c>
      <c r="G23" s="39">
        <v>8895551</v>
      </c>
      <c r="I23" s="39">
        <v>59317249.5</v>
      </c>
      <c r="J23" s="39">
        <v>-54624867.5</v>
      </c>
      <c r="K23" s="39">
        <v>4692382</v>
      </c>
      <c r="M23" s="39">
        <v>4203169</v>
      </c>
      <c r="N23" s="38"/>
      <c r="O23" s="40"/>
    </row>
    <row r="24" spans="1:15" ht="10.5">
      <c r="B24" s="1">
        <v>12</v>
      </c>
      <c r="C24" s="7" t="s">
        <v>92</v>
      </c>
      <c r="E24" s="154">
        <v>5288576</v>
      </c>
      <c r="F24" s="49">
        <v>0</v>
      </c>
      <c r="G24" s="49">
        <v>5288576</v>
      </c>
      <c r="I24" s="49">
        <v>4096188</v>
      </c>
      <c r="J24" s="49">
        <v>0</v>
      </c>
      <c r="K24" s="49">
        <v>4096188</v>
      </c>
      <c r="M24" s="49">
        <v>1192388</v>
      </c>
      <c r="N24" s="44" t="s">
        <v>67</v>
      </c>
      <c r="O24" s="40" t="s">
        <v>199</v>
      </c>
    </row>
    <row r="25" spans="1:15" ht="10.5">
      <c r="B25" s="8">
        <v>13</v>
      </c>
      <c r="C25" s="9" t="s">
        <v>93</v>
      </c>
      <c r="E25" s="155">
        <v>3010781</v>
      </c>
      <c r="F25" s="141">
        <v>0</v>
      </c>
      <c r="G25" s="141">
        <v>3010781</v>
      </c>
      <c r="I25" s="141">
        <v>54624867.5</v>
      </c>
      <c r="J25" s="141">
        <v>-54624867.5</v>
      </c>
      <c r="K25" s="141">
        <v>0</v>
      </c>
      <c r="M25" s="141">
        <v>3010781</v>
      </c>
      <c r="N25" s="43" t="s">
        <v>67</v>
      </c>
      <c r="O25" s="40" t="s">
        <v>199</v>
      </c>
    </row>
    <row r="26" spans="1:15" ht="10.5">
      <c r="B26" s="1">
        <v>14</v>
      </c>
      <c r="C26" s="7" t="s">
        <v>94</v>
      </c>
      <c r="E26" s="154">
        <v>596194</v>
      </c>
      <c r="F26" s="49">
        <v>0</v>
      </c>
      <c r="G26" s="49">
        <v>596194</v>
      </c>
      <c r="I26" s="49">
        <v>596194</v>
      </c>
      <c r="J26" s="49">
        <v>0</v>
      </c>
      <c r="K26" s="49">
        <v>596194</v>
      </c>
      <c r="M26" s="49">
        <v>0</v>
      </c>
      <c r="N26" s="44"/>
      <c r="O26" s="40" t="s">
        <v>199</v>
      </c>
    </row>
    <row r="27" spans="1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1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1:15" ht="10.5">
      <c r="B29" s="37" t="s">
        <v>96</v>
      </c>
      <c r="C29" s="36"/>
      <c r="E29" s="39">
        <v>0</v>
      </c>
      <c r="F29" s="39">
        <v>3808530</v>
      </c>
      <c r="G29" s="39">
        <v>3808530</v>
      </c>
      <c r="I29" s="39">
        <v>3646210.5</v>
      </c>
      <c r="J29" s="39">
        <v>0</v>
      </c>
      <c r="K29" s="39">
        <v>3646210.5</v>
      </c>
      <c r="M29" s="39">
        <v>162319.5</v>
      </c>
      <c r="N29" s="38"/>
      <c r="O29" s="40"/>
    </row>
    <row r="30" spans="1:15" ht="10.5">
      <c r="A30" s="49"/>
      <c r="B30" s="8">
        <v>17</v>
      </c>
      <c r="C30" s="9" t="s">
        <v>50</v>
      </c>
      <c r="E30" s="141"/>
      <c r="F30" s="141">
        <v>3808530</v>
      </c>
      <c r="G30" s="141">
        <v>3808530</v>
      </c>
      <c r="I30" s="141">
        <v>3646210.5</v>
      </c>
      <c r="J30" s="141">
        <v>0</v>
      </c>
      <c r="K30" s="141">
        <v>3646210.5</v>
      </c>
      <c r="M30" s="141">
        <v>162319.5</v>
      </c>
      <c r="N30" s="43" t="s">
        <v>67</v>
      </c>
      <c r="O30" s="40" t="s">
        <v>199</v>
      </c>
    </row>
    <row r="31" spans="1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1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87874939</v>
      </c>
      <c r="F37" s="23">
        <v>0</v>
      </c>
      <c r="G37" s="23">
        <v>87874939</v>
      </c>
      <c r="I37" s="23">
        <v>136282526.5</v>
      </c>
      <c r="J37" s="23">
        <v>-54624867.5</v>
      </c>
      <c r="K37" s="23">
        <v>81657659</v>
      </c>
      <c r="M37" s="23">
        <v>6217280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84" priority="10" operator="containsText" text="ERROR">
      <formula>NOT(ISERROR(SEARCH("ERROR",F38)))</formula>
    </cfRule>
  </conditionalFormatting>
  <conditionalFormatting sqref="J38">
    <cfRule type="containsText" dxfId="283" priority="9" operator="containsText" text="ERROR">
      <formula>NOT(ISERROR(SEARCH("ERROR",J38)))</formula>
    </cfRule>
  </conditionalFormatting>
  <conditionalFormatting sqref="O12:O18 O23 O29 O31:O35">
    <cfRule type="containsText" dxfId="282" priority="7" operator="containsText" text="ERROR">
      <formula>NOT(ISERROR(SEARCH("ERROR",O12)))</formula>
    </cfRule>
  </conditionalFormatting>
  <conditionalFormatting sqref="O36">
    <cfRule type="containsText" dxfId="281" priority="6" operator="containsText" text="ERROR">
      <formula>NOT(ISERROR(SEARCH("ERROR",O36)))</formula>
    </cfRule>
  </conditionalFormatting>
  <conditionalFormatting sqref="O9">
    <cfRule type="containsText" dxfId="280" priority="4" operator="containsText" text="ERROR">
      <formula>NOT(ISERROR(SEARCH("ERROR",O9)))</formula>
    </cfRule>
  </conditionalFormatting>
  <conditionalFormatting sqref="O19:O22">
    <cfRule type="containsText" dxfId="279" priority="3" operator="containsText" text="ERROR">
      <formula>NOT(ISERROR(SEARCH("ERROR",O19)))</formula>
    </cfRule>
  </conditionalFormatting>
  <conditionalFormatting sqref="O24:O28">
    <cfRule type="containsText" dxfId="278" priority="2" operator="containsText" text="ERROR">
      <formula>NOT(ISERROR(SEARCH("ERROR",O24)))</formula>
    </cfRule>
  </conditionalFormatting>
  <conditionalFormatting sqref="O30">
    <cfRule type="containsText" dxfId="27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C4" zoomScaleNormal="100" workbookViewId="0">
      <selection activeCell="Q18" sqref="Q18"/>
    </sheetView>
  </sheetViews>
  <sheetFormatPr defaultColWidth="11.54296875" defaultRowHeight="10"/>
  <cols>
    <col min="1" max="1" width="5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153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258334445.949848</v>
      </c>
      <c r="F10" s="63">
        <v>0</v>
      </c>
      <c r="G10" s="63">
        <v>258334445.949848</v>
      </c>
      <c r="I10" s="63">
        <v>2561641757.7799997</v>
      </c>
      <c r="J10" s="63">
        <v>0</v>
      </c>
      <c r="K10" s="63">
        <v>2561641757.7799997</v>
      </c>
      <c r="M10" s="63">
        <v>-2303307311.8301516</v>
      </c>
      <c r="N10" s="160"/>
    </row>
    <row r="11" spans="2:15" ht="44.25" customHeight="1">
      <c r="B11" s="163" t="s">
        <v>80</v>
      </c>
      <c r="C11" s="163"/>
      <c r="E11" s="39">
        <v>0</v>
      </c>
      <c r="F11" s="39">
        <v>0</v>
      </c>
      <c r="G11" s="39">
        <v>0</v>
      </c>
      <c r="I11" s="39">
        <v>585821541.4000001</v>
      </c>
      <c r="J11" s="39">
        <v>0</v>
      </c>
      <c r="K11" s="39">
        <v>585821541.4000001</v>
      </c>
      <c r="M11" s="39">
        <v>-585821541.4000001</v>
      </c>
      <c r="N11" s="38"/>
    </row>
    <row r="12" spans="2:15" ht="10.5">
      <c r="B12" s="8">
        <v>1</v>
      </c>
      <c r="C12" s="9" t="s">
        <v>81</v>
      </c>
      <c r="E12" s="141"/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43671860</v>
      </c>
      <c r="J13" s="49">
        <v>0</v>
      </c>
      <c r="K13" s="49">
        <v>43671860</v>
      </c>
      <c r="M13" s="101">
        <v>-43671860</v>
      </c>
      <c r="N13" s="44" t="s">
        <v>30</v>
      </c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>
        <v>264990994.04000002</v>
      </c>
      <c r="J14" s="141">
        <v>0</v>
      </c>
      <c r="K14" s="141">
        <v>264990994.04000002</v>
      </c>
      <c r="M14" s="141">
        <v>-264990994.04000002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>
        <v>50711223.400000006</v>
      </c>
      <c r="J15" s="49">
        <v>0</v>
      </c>
      <c r="K15" s="49">
        <v>50711223.400000006</v>
      </c>
      <c r="M15" s="101">
        <v>-50711223.400000006</v>
      </c>
      <c r="N15" s="44" t="s">
        <v>30</v>
      </c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>
        <v>21733188.220000003</v>
      </c>
      <c r="J16" s="141">
        <v>0</v>
      </c>
      <c r="K16" s="141">
        <v>21733188.220000003</v>
      </c>
      <c r="M16" s="141">
        <v>-21733188.220000003</v>
      </c>
      <c r="N16" s="43" t="s">
        <v>30</v>
      </c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>
        <v>35000000</v>
      </c>
      <c r="J17" s="49">
        <v>0</v>
      </c>
      <c r="K17" s="49">
        <v>35000000</v>
      </c>
      <c r="M17" s="101">
        <v>-35000000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>
        <v>6519821.2000000002</v>
      </c>
      <c r="J18" s="141">
        <v>0</v>
      </c>
      <c r="K18" s="141">
        <v>6519821.2000000002</v>
      </c>
      <c r="M18" s="141">
        <v>-6519821.2000000002</v>
      </c>
      <c r="N18" s="43" t="s">
        <v>30</v>
      </c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0</v>
      </c>
      <c r="G19" s="49">
        <v>0</v>
      </c>
      <c r="I19" s="49">
        <v>163194454.54000002</v>
      </c>
      <c r="J19" s="49">
        <v>0</v>
      </c>
      <c r="K19" s="49">
        <v>163194454.54000002</v>
      </c>
      <c r="M19" s="101">
        <v>-163194454.54000002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101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258334445.949848</v>
      </c>
      <c r="F23" s="39">
        <v>0</v>
      </c>
      <c r="G23" s="39">
        <v>258334445.949848</v>
      </c>
      <c r="I23" s="39">
        <v>1964670859.6400001</v>
      </c>
      <c r="J23" s="39">
        <v>0</v>
      </c>
      <c r="K23" s="39">
        <v>1964670859.6400001</v>
      </c>
      <c r="M23" s="39">
        <v>-1706336413.6901519</v>
      </c>
      <c r="N23" s="38"/>
      <c r="O23" s="40"/>
    </row>
    <row r="24" spans="2:15" ht="10.5">
      <c r="B24" s="1">
        <v>12</v>
      </c>
      <c r="C24" s="7" t="s">
        <v>92</v>
      </c>
      <c r="E24" s="154">
        <v>34029837</v>
      </c>
      <c r="F24" s="49">
        <v>0</v>
      </c>
      <c r="G24" s="49">
        <v>34029837</v>
      </c>
      <c r="I24" s="49">
        <v>34029837</v>
      </c>
      <c r="J24" s="49">
        <v>0</v>
      </c>
      <c r="K24" s="49">
        <v>34029837</v>
      </c>
      <c r="M24" s="101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55">
        <v>186270515.069848</v>
      </c>
      <c r="F25" s="141">
        <v>0</v>
      </c>
      <c r="G25" s="141">
        <v>186270515.069848</v>
      </c>
      <c r="I25" s="141">
        <v>185710451.75999999</v>
      </c>
      <c r="J25" s="141">
        <v>0</v>
      </c>
      <c r="K25" s="141">
        <v>185710451.75999999</v>
      </c>
      <c r="M25" s="141">
        <v>560063.30984801054</v>
      </c>
      <c r="N25" s="43" t="s">
        <v>67</v>
      </c>
      <c r="O25" s="40" t="s">
        <v>199</v>
      </c>
    </row>
    <row r="26" spans="2:15" ht="10.5">
      <c r="B26" s="1">
        <v>14</v>
      </c>
      <c r="C26" s="7" t="s">
        <v>94</v>
      </c>
      <c r="E26" s="49">
        <v>0</v>
      </c>
      <c r="F26" s="49">
        <v>0</v>
      </c>
      <c r="G26" s="49">
        <v>0</v>
      </c>
      <c r="I26" s="49">
        <v>1706896477</v>
      </c>
      <c r="J26" s="49">
        <v>0</v>
      </c>
      <c r="K26" s="49">
        <v>1706896477</v>
      </c>
      <c r="M26" s="101">
        <v>-1706896477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>
        <v>38034093.880000003</v>
      </c>
      <c r="F27" s="141">
        <v>0</v>
      </c>
      <c r="G27" s="141">
        <v>38034093.880000003</v>
      </c>
      <c r="I27" s="141">
        <v>38034093.880000003</v>
      </c>
      <c r="J27" s="141">
        <v>0</v>
      </c>
      <c r="K27" s="141">
        <v>38034093.880000003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101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11149356.74</v>
      </c>
      <c r="J29" s="39">
        <v>0</v>
      </c>
      <c r="K29" s="39">
        <v>11149356.74</v>
      </c>
      <c r="M29" s="39">
        <v>-11149356.74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11149356.74</v>
      </c>
      <c r="J30" s="141">
        <v>0</v>
      </c>
      <c r="K30" s="141">
        <v>11149356.74</v>
      </c>
      <c r="M30" s="141">
        <v>-11149356.74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101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258334445.949848</v>
      </c>
      <c r="F37" s="23">
        <v>0</v>
      </c>
      <c r="G37" s="23">
        <v>258334445.949848</v>
      </c>
      <c r="I37" s="23">
        <v>2561641757.7799997</v>
      </c>
      <c r="J37" s="23">
        <v>0</v>
      </c>
      <c r="K37" s="23">
        <v>2561641757.7799997</v>
      </c>
      <c r="M37" s="23">
        <v>-2303307311.8301516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05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05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05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05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76" priority="10" operator="containsText" text="ERROR">
      <formula>NOT(ISERROR(SEARCH("ERROR",F38)))</formula>
    </cfRule>
  </conditionalFormatting>
  <conditionalFormatting sqref="J38">
    <cfRule type="containsText" dxfId="275" priority="9" operator="containsText" text="ERROR">
      <formula>NOT(ISERROR(SEARCH("ERROR",J38)))</formula>
    </cfRule>
  </conditionalFormatting>
  <conditionalFormatting sqref="O12:O18 O23 O29 O31:O35">
    <cfRule type="containsText" dxfId="274" priority="7" operator="containsText" text="ERROR">
      <formula>NOT(ISERROR(SEARCH("ERROR",O12)))</formula>
    </cfRule>
  </conditionalFormatting>
  <conditionalFormatting sqref="O36">
    <cfRule type="containsText" dxfId="273" priority="6" operator="containsText" text="ERROR">
      <formula>NOT(ISERROR(SEARCH("ERROR",O36)))</formula>
    </cfRule>
  </conditionalFormatting>
  <conditionalFormatting sqref="O9">
    <cfRule type="containsText" dxfId="272" priority="4" operator="containsText" text="ERROR">
      <formula>NOT(ISERROR(SEARCH("ERROR",O9)))</formula>
    </cfRule>
  </conditionalFormatting>
  <conditionalFormatting sqref="O19:O22">
    <cfRule type="containsText" dxfId="271" priority="3" operator="containsText" text="ERROR">
      <formula>NOT(ISERROR(SEARCH("ERROR",O19)))</formula>
    </cfRule>
  </conditionalFormatting>
  <conditionalFormatting sqref="O24:O28">
    <cfRule type="containsText" dxfId="270" priority="2" operator="containsText" text="ERROR">
      <formula>NOT(ISERROR(SEARCH("ERROR",O24)))</formula>
    </cfRule>
  </conditionalFormatting>
  <conditionalFormatting sqref="O30">
    <cfRule type="containsText" dxfId="26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6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128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154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41025688</v>
      </c>
      <c r="F10" s="63">
        <v>0</v>
      </c>
      <c r="G10" s="63">
        <v>41025688</v>
      </c>
      <c r="I10" s="63">
        <v>3902339149</v>
      </c>
      <c r="J10" s="63">
        <v>-3861313461</v>
      </c>
      <c r="K10" s="63">
        <v>41025688</v>
      </c>
      <c r="M10" s="63">
        <v>0</v>
      </c>
      <c r="N10" s="160"/>
    </row>
    <row r="11" spans="2:15" ht="44.25" customHeight="1">
      <c r="B11" s="163" t="s">
        <v>80</v>
      </c>
      <c r="C11" s="163"/>
      <c r="E11" s="39">
        <v>41025688</v>
      </c>
      <c r="F11" s="39">
        <v>-377392</v>
      </c>
      <c r="G11" s="39">
        <v>40648296</v>
      </c>
      <c r="I11" s="39">
        <v>40648296</v>
      </c>
      <c r="J11" s="39">
        <v>0</v>
      </c>
      <c r="K11" s="39">
        <v>40648296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892850</v>
      </c>
      <c r="F12" s="141">
        <v>0</v>
      </c>
      <c r="G12" s="141">
        <v>892850</v>
      </c>
      <c r="I12" s="141"/>
      <c r="J12" s="141">
        <v>892850</v>
      </c>
      <c r="K12" s="141">
        <v>892850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892850</v>
      </c>
      <c r="J13" s="49">
        <v>-892850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37755446</v>
      </c>
      <c r="F15" s="49">
        <v>-37755446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377392</v>
      </c>
      <c r="F16" s="141">
        <v>-377392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2000000</v>
      </c>
      <c r="F17" s="49">
        <v>0</v>
      </c>
      <c r="G17" s="49">
        <v>2000000</v>
      </c>
      <c r="I17" s="49">
        <v>2000000</v>
      </c>
      <c r="J17" s="49">
        <v>0</v>
      </c>
      <c r="K17" s="49">
        <v>2000000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37755446</v>
      </c>
      <c r="G19" s="49">
        <v>37755446</v>
      </c>
      <c r="I19" s="49">
        <v>37755446</v>
      </c>
      <c r="J19" s="49">
        <v>0</v>
      </c>
      <c r="K19" s="49">
        <v>37755446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3861313461</v>
      </c>
      <c r="J23" s="39">
        <v>-3861313461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885428939</v>
      </c>
      <c r="J24" s="49">
        <v>-885428939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2975884522</v>
      </c>
      <c r="J25" s="141">
        <v>-2975884522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377392</v>
      </c>
      <c r="G29" s="39">
        <v>377392</v>
      </c>
      <c r="I29" s="39">
        <v>377392</v>
      </c>
      <c r="J29" s="39">
        <v>0</v>
      </c>
      <c r="K29" s="39">
        <v>377392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377392</v>
      </c>
      <c r="G30" s="141">
        <v>377392</v>
      </c>
      <c r="I30" s="141">
        <v>377392</v>
      </c>
      <c r="J30" s="141">
        <v>0</v>
      </c>
      <c r="K30" s="141">
        <v>377392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41025688</v>
      </c>
      <c r="F37" s="23">
        <v>0</v>
      </c>
      <c r="G37" s="23">
        <v>41025688</v>
      </c>
      <c r="I37" s="23">
        <v>3902339149</v>
      </c>
      <c r="J37" s="23">
        <v>-3861313461</v>
      </c>
      <c r="K37" s="23">
        <v>41025688</v>
      </c>
      <c r="M37" s="23">
        <v>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C39" s="208"/>
      <c r="E39" s="204"/>
      <c r="F39" s="205"/>
      <c r="G39" s="233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5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5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09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209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209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68" priority="10" operator="containsText" text="ERROR">
      <formula>NOT(ISERROR(SEARCH("ERROR",F38)))</formula>
    </cfRule>
  </conditionalFormatting>
  <conditionalFormatting sqref="J38">
    <cfRule type="containsText" dxfId="267" priority="9" operator="containsText" text="ERROR">
      <formula>NOT(ISERROR(SEARCH("ERROR",J38)))</formula>
    </cfRule>
  </conditionalFormatting>
  <conditionalFormatting sqref="O12:O18 O23 O29 O31:O35">
    <cfRule type="containsText" dxfId="266" priority="7" operator="containsText" text="ERROR">
      <formula>NOT(ISERROR(SEARCH("ERROR",O12)))</formula>
    </cfRule>
  </conditionalFormatting>
  <conditionalFormatting sqref="O36">
    <cfRule type="containsText" dxfId="265" priority="6" operator="containsText" text="ERROR">
      <formula>NOT(ISERROR(SEARCH("ERROR",O36)))</formula>
    </cfRule>
  </conditionalFormatting>
  <conditionalFormatting sqref="O9">
    <cfRule type="containsText" dxfId="264" priority="4" operator="containsText" text="ERROR">
      <formula>NOT(ISERROR(SEARCH("ERROR",O9)))</formula>
    </cfRule>
  </conditionalFormatting>
  <conditionalFormatting sqref="O19:O22">
    <cfRule type="containsText" dxfId="263" priority="3" operator="containsText" text="ERROR">
      <formula>NOT(ISERROR(SEARCH("ERROR",O19)))</formula>
    </cfRule>
  </conditionalFormatting>
  <conditionalFormatting sqref="O24:O28">
    <cfRule type="containsText" dxfId="262" priority="2" operator="containsText" text="ERROR">
      <formula>NOT(ISERROR(SEARCH("ERROR",O24)))</formula>
    </cfRule>
  </conditionalFormatting>
  <conditionalFormatting sqref="O30">
    <cfRule type="containsText" dxfId="26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C40:C703">
      <formula1>Compadjust</formula1>
    </dataValidation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 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8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9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197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61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0</v>
      </c>
      <c r="F10" s="63">
        <v>0</v>
      </c>
      <c r="G10" s="63">
        <v>0</v>
      </c>
      <c r="I10" s="63">
        <v>0</v>
      </c>
      <c r="J10" s="63">
        <v>0</v>
      </c>
      <c r="K10" s="63">
        <v>0</v>
      </c>
      <c r="M10" s="63">
        <v>0</v>
      </c>
      <c r="N10" s="160"/>
    </row>
    <row r="11" spans="2:15" ht="44.25" customHeight="1">
      <c r="B11" s="163" t="s">
        <v>80</v>
      </c>
      <c r="C11" s="163"/>
      <c r="E11" s="39">
        <v>0</v>
      </c>
      <c r="F11" s="39">
        <v>0</v>
      </c>
      <c r="G11" s="39">
        <v>0</v>
      </c>
      <c r="I11" s="39">
        <v>0</v>
      </c>
      <c r="J11" s="39">
        <v>0</v>
      </c>
      <c r="K11" s="39">
        <v>0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/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/>
      <c r="J13" s="49">
        <v>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0</v>
      </c>
      <c r="G19" s="49">
        <v>0</v>
      </c>
      <c r="I19" s="49"/>
      <c r="J19" s="49">
        <v>0</v>
      </c>
      <c r="K19" s="49">
        <v>0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0</v>
      </c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0</v>
      </c>
      <c r="J23" s="39">
        <v>0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/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0</v>
      </c>
      <c r="J29" s="39">
        <v>0</v>
      </c>
      <c r="K29" s="39">
        <v>0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/>
      <c r="J30" s="141">
        <v>0</v>
      </c>
      <c r="K30" s="141">
        <v>0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0</v>
      </c>
      <c r="F37" s="23">
        <v>0</v>
      </c>
      <c r="G37" s="23">
        <v>0</v>
      </c>
      <c r="I37" s="23">
        <v>0</v>
      </c>
      <c r="J37" s="23">
        <v>0</v>
      </c>
      <c r="K37" s="23">
        <v>0</v>
      </c>
      <c r="M37" s="23">
        <v>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101"/>
      <c r="F46" s="10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101"/>
      <c r="F47" s="10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101"/>
      <c r="F48" s="10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101"/>
      <c r="F49" s="10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101"/>
      <c r="F50" s="10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90">
        <v>-394044402</v>
      </c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60" priority="10" operator="containsText" text="ERROR">
      <formula>NOT(ISERROR(SEARCH("ERROR",F38)))</formula>
    </cfRule>
  </conditionalFormatting>
  <conditionalFormatting sqref="J38">
    <cfRule type="containsText" dxfId="259" priority="9" operator="containsText" text="ERROR">
      <formula>NOT(ISERROR(SEARCH("ERROR",J38)))</formula>
    </cfRule>
  </conditionalFormatting>
  <conditionalFormatting sqref="O12:O18 O23 O29 O31:O35">
    <cfRule type="containsText" dxfId="258" priority="7" operator="containsText" text="ERROR">
      <formula>NOT(ISERROR(SEARCH("ERROR",O12)))</formula>
    </cfRule>
  </conditionalFormatting>
  <conditionalFormatting sqref="O36">
    <cfRule type="containsText" dxfId="257" priority="6" operator="containsText" text="ERROR">
      <formula>NOT(ISERROR(SEARCH("ERROR",O36)))</formula>
    </cfRule>
  </conditionalFormatting>
  <conditionalFormatting sqref="O9">
    <cfRule type="containsText" dxfId="256" priority="4" operator="containsText" text="ERROR">
      <formula>NOT(ISERROR(SEARCH("ERROR",O9)))</formula>
    </cfRule>
  </conditionalFormatting>
  <conditionalFormatting sqref="O19:O22">
    <cfRule type="containsText" dxfId="255" priority="3" operator="containsText" text="ERROR">
      <formula>NOT(ISERROR(SEARCH("ERROR",O19)))</formula>
    </cfRule>
  </conditionalFormatting>
  <conditionalFormatting sqref="O24:O28">
    <cfRule type="containsText" dxfId="254" priority="2" operator="containsText" text="ERROR">
      <formula>NOT(ISERROR(SEARCH("ERROR",O24)))</formula>
    </cfRule>
  </conditionalFormatting>
  <conditionalFormatting sqref="O30">
    <cfRule type="containsText" dxfId="25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8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155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1682310338.3692</v>
      </c>
      <c r="F10" s="63">
        <v>2539152594.4512401</v>
      </c>
      <c r="G10" s="63">
        <v>4221462932.8204398</v>
      </c>
      <c r="I10" s="63">
        <v>4799558491.8608007</v>
      </c>
      <c r="J10" s="63">
        <v>-346463263.31616002</v>
      </c>
      <c r="K10" s="63">
        <v>4453095228.5446405</v>
      </c>
      <c r="M10" s="63">
        <v>-231632295.72420004</v>
      </c>
      <c r="N10" s="160"/>
    </row>
    <row r="11" spans="2:15" ht="44.25" customHeight="1">
      <c r="B11" s="163" t="s">
        <v>80</v>
      </c>
      <c r="C11" s="163"/>
      <c r="E11" s="39">
        <v>1659190890.9707999</v>
      </c>
      <c r="F11" s="39">
        <v>1609300000</v>
      </c>
      <c r="G11" s="39">
        <v>3268490890.9707999</v>
      </c>
      <c r="I11" s="39">
        <v>3500719523.5974002</v>
      </c>
      <c r="J11" s="39">
        <v>0</v>
      </c>
      <c r="K11" s="39">
        <v>3500719523.5974002</v>
      </c>
      <c r="M11" s="39">
        <v>-232228632.62660003</v>
      </c>
      <c r="N11" s="38"/>
    </row>
    <row r="12" spans="2:15" ht="10.5">
      <c r="B12" s="8">
        <v>1</v>
      </c>
      <c r="C12" s="9" t="s">
        <v>81</v>
      </c>
      <c r="E12" s="141">
        <v>708222210</v>
      </c>
      <c r="F12" s="141">
        <v>0</v>
      </c>
      <c r="G12" s="141">
        <v>708222210</v>
      </c>
      <c r="I12" s="141"/>
      <c r="J12" s="141">
        <v>949274930</v>
      </c>
      <c r="K12" s="141">
        <v>949274930</v>
      </c>
      <c r="M12" s="141">
        <v>-241052720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949274930</v>
      </c>
      <c r="J13" s="49">
        <v>-949274930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0</v>
      </c>
      <c r="F14" s="141">
        <v>0</v>
      </c>
      <c r="G14" s="141">
        <v>0</v>
      </c>
      <c r="I14" s="141"/>
      <c r="J14" s="141">
        <v>0</v>
      </c>
      <c r="K14" s="141">
        <v>0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0</v>
      </c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0</v>
      </c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604400000</v>
      </c>
      <c r="F17" s="49">
        <v>1609300000</v>
      </c>
      <c r="G17" s="49">
        <v>2213700000</v>
      </c>
      <c r="I17" s="49">
        <v>2213700000</v>
      </c>
      <c r="J17" s="49">
        <v>0</v>
      </c>
      <c r="K17" s="49">
        <v>2213700000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0</v>
      </c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346568680.97079998</v>
      </c>
      <c r="F19" s="49">
        <v>0</v>
      </c>
      <c r="G19" s="49">
        <v>346568680.97079998</v>
      </c>
      <c r="I19" s="49">
        <v>337493593.59740001</v>
      </c>
      <c r="J19" s="49">
        <v>0</v>
      </c>
      <c r="K19" s="49">
        <v>337493593.59740001</v>
      </c>
      <c r="M19" s="49">
        <v>9075087.3733999729</v>
      </c>
      <c r="N19" s="44" t="s">
        <v>31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251000</v>
      </c>
      <c r="J22" s="141">
        <v>0</v>
      </c>
      <c r="K22" s="141">
        <v>251000</v>
      </c>
      <c r="M22" s="141">
        <v>-251000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929852594.45123994</v>
      </c>
      <c r="G23" s="39">
        <v>929852594.45123994</v>
      </c>
      <c r="I23" s="39">
        <v>1276315857.7674</v>
      </c>
      <c r="J23" s="39">
        <v>-346463263.31616002</v>
      </c>
      <c r="K23" s="39">
        <v>929852594.45124006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191704892</v>
      </c>
      <c r="G24" s="49">
        <v>191704892</v>
      </c>
      <c r="I24" s="49">
        <v>191704892</v>
      </c>
      <c r="J24" s="49">
        <v>0</v>
      </c>
      <c r="K24" s="49">
        <v>191704892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738147702.45123994</v>
      </c>
      <c r="G25" s="141">
        <v>738147702.45123994</v>
      </c>
      <c r="I25" s="141">
        <v>1084610965.7674</v>
      </c>
      <c r="J25" s="141">
        <v>-346463263.31616002</v>
      </c>
      <c r="K25" s="141">
        <v>738147702.45124006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23119447.398400001</v>
      </c>
      <c r="F29" s="39">
        <v>0</v>
      </c>
      <c r="G29" s="39">
        <v>23119447.398400001</v>
      </c>
      <c r="I29" s="39">
        <v>22523110.496000003</v>
      </c>
      <c r="J29" s="39">
        <v>0</v>
      </c>
      <c r="K29" s="39">
        <v>22523110.496000003</v>
      </c>
      <c r="M29" s="39">
        <v>596336.90239999816</v>
      </c>
      <c r="N29" s="38"/>
      <c r="O29" s="40"/>
    </row>
    <row r="30" spans="2:15" ht="10.5">
      <c r="B30" s="8">
        <v>17</v>
      </c>
      <c r="C30" s="9" t="s">
        <v>50</v>
      </c>
      <c r="E30" s="141">
        <v>23119447.398400001</v>
      </c>
      <c r="F30" s="141">
        <v>0</v>
      </c>
      <c r="G30" s="141">
        <v>23119447.398400001</v>
      </c>
      <c r="I30" s="141">
        <v>22523110.496000003</v>
      </c>
      <c r="J30" s="141">
        <v>0</v>
      </c>
      <c r="K30" s="141">
        <v>22523110.496000003</v>
      </c>
      <c r="M30" s="141">
        <v>596336.90239999816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A35" s="89" t="s">
        <v>43</v>
      </c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1682310338.3692</v>
      </c>
      <c r="F37" s="23">
        <v>2539152594.4512401</v>
      </c>
      <c r="G37" s="23">
        <v>4221462932.8204398</v>
      </c>
      <c r="I37" s="23">
        <v>4799558491.8608007</v>
      </c>
      <c r="J37" s="23">
        <v>-346463263.31616002</v>
      </c>
      <c r="K37" s="23">
        <v>4453095228.5446405</v>
      </c>
      <c r="M37" s="23">
        <v>-231632295.72420004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27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27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11"/>
      <c r="F53" s="211"/>
      <c r="G53" s="232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11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11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11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11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 ht="12.5">
      <c r="A708">
        <v>14</v>
      </c>
      <c r="B708" t="s">
        <v>38</v>
      </c>
      <c r="C708" s="89" t="s">
        <v>41</v>
      </c>
      <c r="D708" s="91"/>
      <c r="E708" s="90" t="s">
        <v>15</v>
      </c>
      <c r="F708" s="73"/>
      <c r="G708" s="91" t="s">
        <v>42</v>
      </c>
      <c r="H708" s="48">
        <v>41648</v>
      </c>
      <c r="I708" s="72">
        <v>-2072879</v>
      </c>
      <c r="K708" s="64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52" priority="10" operator="containsText" text="ERROR">
      <formula>NOT(ISERROR(SEARCH("ERROR",F38)))</formula>
    </cfRule>
  </conditionalFormatting>
  <conditionalFormatting sqref="J38">
    <cfRule type="containsText" dxfId="251" priority="9" operator="containsText" text="ERROR">
      <formula>NOT(ISERROR(SEARCH("ERROR",J38)))</formula>
    </cfRule>
  </conditionalFormatting>
  <conditionalFormatting sqref="O12:O18 O23 O29 O31:O35">
    <cfRule type="containsText" dxfId="250" priority="7" operator="containsText" text="ERROR">
      <formula>NOT(ISERROR(SEARCH("ERROR",O12)))</formula>
    </cfRule>
  </conditionalFormatting>
  <conditionalFormatting sqref="O36">
    <cfRule type="containsText" dxfId="249" priority="6" operator="containsText" text="ERROR">
      <formula>NOT(ISERROR(SEARCH("ERROR",O36)))</formula>
    </cfRule>
  </conditionalFormatting>
  <conditionalFormatting sqref="O9">
    <cfRule type="containsText" dxfId="248" priority="4" operator="containsText" text="ERROR">
      <formula>NOT(ISERROR(SEARCH("ERROR",O9)))</formula>
    </cfRule>
  </conditionalFormatting>
  <conditionalFormatting sqref="O19:O22">
    <cfRule type="containsText" dxfId="247" priority="3" operator="containsText" text="ERROR">
      <formula>NOT(ISERROR(SEARCH("ERROR",O19)))</formula>
    </cfRule>
  </conditionalFormatting>
  <conditionalFormatting sqref="O24:O28">
    <cfRule type="containsText" dxfId="246" priority="2" operator="containsText" text="ERROR">
      <formula>NOT(ISERROR(SEARCH("ERROR",O24)))</formula>
    </cfRule>
  </conditionalFormatting>
  <conditionalFormatting sqref="O30">
    <cfRule type="containsText" dxfId="245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C708 A39:A703">
      <formula1>Taxes</formula1>
    </dataValidation>
    <dataValidation type="list" allowBlank="1" showInputMessage="1" showErrorMessage="1" sqref="E708 C39:C703">
      <formula1>Compadjust</formula1>
    </dataValidation>
    <dataValidation type="list" allowBlank="1" showInputMessage="1" showErrorMessage="1" sqref="N32 N34:N36 N12:N30 N8">
      <formula1>FinalDiff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" zoomScaleNormal="100" workbookViewId="0">
      <selection activeCell="M32" sqref="M32"/>
    </sheetView>
  </sheetViews>
  <sheetFormatPr defaultColWidth="11.54296875" defaultRowHeight="10"/>
  <cols>
    <col min="1" max="1" width="8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188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156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1366602609.4199998</v>
      </c>
      <c r="F10" s="63">
        <v>0</v>
      </c>
      <c r="G10" s="63">
        <v>1366602609.4199998</v>
      </c>
      <c r="I10" s="63">
        <v>2680183750.2800002</v>
      </c>
      <c r="J10" s="63">
        <v>-509013491.94000006</v>
      </c>
      <c r="K10" s="63">
        <v>2171170258.3400002</v>
      </c>
      <c r="M10" s="63">
        <v>-804567648.92000008</v>
      </c>
      <c r="N10" s="160"/>
    </row>
    <row r="11" spans="2:15" ht="44.25" customHeight="1">
      <c r="B11" s="163" t="s">
        <v>80</v>
      </c>
      <c r="C11" s="163"/>
      <c r="E11" s="39">
        <v>1149308877.3599999</v>
      </c>
      <c r="F11" s="39">
        <v>0</v>
      </c>
      <c r="G11" s="39">
        <v>1149308877.3599999</v>
      </c>
      <c r="I11" s="39">
        <v>1984543212.5799999</v>
      </c>
      <c r="J11" s="39">
        <v>0</v>
      </c>
      <c r="K11" s="39">
        <v>1984543212.5799999</v>
      </c>
      <c r="M11" s="39">
        <v>-835234335.22000003</v>
      </c>
      <c r="N11" s="38"/>
    </row>
    <row r="12" spans="2:15" ht="10.5">
      <c r="B12" s="8">
        <v>1</v>
      </c>
      <c r="C12" s="9" t="s">
        <v>81</v>
      </c>
      <c r="E12" s="141">
        <v>63403480</v>
      </c>
      <c r="F12" s="141">
        <v>0</v>
      </c>
      <c r="G12" s="141">
        <v>63403480</v>
      </c>
      <c r="I12" s="141"/>
      <c r="J12" s="141">
        <v>63403480</v>
      </c>
      <c r="K12" s="141">
        <v>63403480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63403480</v>
      </c>
      <c r="J13" s="49">
        <v>-63403480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490191810.06</v>
      </c>
      <c r="F14" s="141">
        <v>0</v>
      </c>
      <c r="G14" s="141">
        <v>490191810.06</v>
      </c>
      <c r="I14" s="141">
        <v>511192023.06</v>
      </c>
      <c r="J14" s="141">
        <v>0</v>
      </c>
      <c r="K14" s="141">
        <v>511192023.06</v>
      </c>
      <c r="M14" s="141">
        <v>-21000213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155616769.70000002</v>
      </c>
      <c r="F15" s="49">
        <v>0</v>
      </c>
      <c r="G15" s="49">
        <v>155616769.70000002</v>
      </c>
      <c r="I15" s="49">
        <v>155616769.70000002</v>
      </c>
      <c r="J15" s="49">
        <v>0</v>
      </c>
      <c r="K15" s="49">
        <v>155616769.70000002</v>
      </c>
      <c r="M15" s="49">
        <v>0</v>
      </c>
      <c r="N15" s="44" t="s">
        <v>67</v>
      </c>
      <c r="O15" s="40" t="s">
        <v>199</v>
      </c>
    </row>
    <row r="16" spans="2:15" ht="10.5">
      <c r="B16" s="8">
        <v>5</v>
      </c>
      <c r="C16" s="9" t="s">
        <v>85</v>
      </c>
      <c r="E16" s="141">
        <v>66692901.300000004</v>
      </c>
      <c r="F16" s="141">
        <v>0</v>
      </c>
      <c r="G16" s="141">
        <v>66692901.300000004</v>
      </c>
      <c r="I16" s="141">
        <v>66692901.300000004</v>
      </c>
      <c r="J16" s="141">
        <v>0</v>
      </c>
      <c r="K16" s="141">
        <v>66692901.300000004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>
        <v>804290000</v>
      </c>
      <c r="J17" s="49">
        <v>0</v>
      </c>
      <c r="K17" s="49">
        <v>804290000</v>
      </c>
      <c r="M17" s="49">
        <v>-804290000</v>
      </c>
      <c r="N17" s="44" t="s">
        <v>30</v>
      </c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20007194.060000002</v>
      </c>
      <c r="F18" s="141">
        <v>0</v>
      </c>
      <c r="G18" s="141">
        <v>20007194.060000002</v>
      </c>
      <c r="I18" s="141">
        <v>20007194.060000002</v>
      </c>
      <c r="J18" s="141">
        <v>0</v>
      </c>
      <c r="K18" s="141">
        <v>20007194.060000002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353396722.24000001</v>
      </c>
      <c r="F19" s="49">
        <v>0</v>
      </c>
      <c r="G19" s="49">
        <v>353396722.24000001</v>
      </c>
      <c r="I19" s="49">
        <v>363340844.46000004</v>
      </c>
      <c r="J19" s="49">
        <v>0</v>
      </c>
      <c r="K19" s="49">
        <v>363340844.46000004</v>
      </c>
      <c r="M19" s="49">
        <v>-9944122.2200000286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195956676</v>
      </c>
      <c r="F23" s="39">
        <v>0</v>
      </c>
      <c r="G23" s="39">
        <v>195956676</v>
      </c>
      <c r="I23" s="39">
        <v>673429802.94000006</v>
      </c>
      <c r="J23" s="39">
        <v>-509013491.94000006</v>
      </c>
      <c r="K23" s="39">
        <v>164416311</v>
      </c>
      <c r="M23" s="39">
        <v>31540365</v>
      </c>
      <c r="N23" s="38"/>
      <c r="O23" s="40"/>
    </row>
    <row r="24" spans="2:15" ht="10.5">
      <c r="B24" s="1">
        <v>12</v>
      </c>
      <c r="C24" s="7" t="s">
        <v>92</v>
      </c>
      <c r="E24" s="49">
        <v>39152291</v>
      </c>
      <c r="F24" s="49">
        <v>0</v>
      </c>
      <c r="G24" s="49">
        <v>39152291</v>
      </c>
      <c r="I24" s="49">
        <v>38652291</v>
      </c>
      <c r="J24" s="49">
        <v>0</v>
      </c>
      <c r="K24" s="49">
        <v>38652291</v>
      </c>
      <c r="M24" s="49">
        <v>500000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125112923</v>
      </c>
      <c r="F25" s="141">
        <v>0</v>
      </c>
      <c r="G25" s="141">
        <v>125112923</v>
      </c>
      <c r="I25" s="141">
        <v>478509645.24000001</v>
      </c>
      <c r="J25" s="141">
        <v>-353396722.24000001</v>
      </c>
      <c r="K25" s="141">
        <v>125112923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31691462</v>
      </c>
      <c r="F26" s="49">
        <v>0</v>
      </c>
      <c r="G26" s="49">
        <v>31691462</v>
      </c>
      <c r="I26" s="49">
        <v>651097</v>
      </c>
      <c r="J26" s="49">
        <v>0</v>
      </c>
      <c r="K26" s="49">
        <v>651097</v>
      </c>
      <c r="M26" s="49">
        <v>31040365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>
        <v>155616769.70000002</v>
      </c>
      <c r="J27" s="141">
        <v>-155616769.70000002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21337056.060000002</v>
      </c>
      <c r="F29" s="39">
        <v>0</v>
      </c>
      <c r="G29" s="39">
        <v>21337056.060000002</v>
      </c>
      <c r="I29" s="39">
        <v>22210734.760000002</v>
      </c>
      <c r="J29" s="39">
        <v>0</v>
      </c>
      <c r="K29" s="39">
        <v>22210734.760000002</v>
      </c>
      <c r="M29" s="39">
        <v>-873678.69999999925</v>
      </c>
      <c r="N29" s="38"/>
      <c r="O29" s="40"/>
    </row>
    <row r="30" spans="2:15" ht="10.5">
      <c r="B30" s="8">
        <v>17</v>
      </c>
      <c r="C30" s="9" t="s">
        <v>50</v>
      </c>
      <c r="E30" s="141">
        <v>21337056.060000002</v>
      </c>
      <c r="F30" s="141">
        <v>0</v>
      </c>
      <c r="G30" s="141">
        <v>21337056.060000002</v>
      </c>
      <c r="I30" s="141">
        <v>22210734.760000002</v>
      </c>
      <c r="J30" s="141">
        <v>0</v>
      </c>
      <c r="K30" s="141">
        <v>22210734.760000002</v>
      </c>
      <c r="M30" s="141">
        <v>-873678.69999999925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1366602609.4199998</v>
      </c>
      <c r="F37" s="23">
        <v>0</v>
      </c>
      <c r="G37" s="23">
        <v>1366602609.4199998</v>
      </c>
      <c r="I37" s="23">
        <v>2680183750.2800002</v>
      </c>
      <c r="J37" s="23">
        <v>-509013491.94000006</v>
      </c>
      <c r="K37" s="23">
        <v>2171170258.3400002</v>
      </c>
      <c r="M37" s="23">
        <v>-804567648.92000008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6"/>
      <c r="G39" s="231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44" priority="10" operator="containsText" text="ERROR">
      <formula>NOT(ISERROR(SEARCH("ERROR",F38)))</formula>
    </cfRule>
  </conditionalFormatting>
  <conditionalFormatting sqref="J38">
    <cfRule type="containsText" dxfId="243" priority="9" operator="containsText" text="ERROR">
      <formula>NOT(ISERROR(SEARCH("ERROR",J38)))</formula>
    </cfRule>
  </conditionalFormatting>
  <conditionalFormatting sqref="O12:O18 O23 O29 O31:O35">
    <cfRule type="containsText" dxfId="242" priority="7" operator="containsText" text="ERROR">
      <formula>NOT(ISERROR(SEARCH("ERROR",O12)))</formula>
    </cfRule>
  </conditionalFormatting>
  <conditionalFormatting sqref="O36">
    <cfRule type="containsText" dxfId="241" priority="6" operator="containsText" text="ERROR">
      <formula>NOT(ISERROR(SEARCH("ERROR",O36)))</formula>
    </cfRule>
  </conditionalFormatting>
  <conditionalFormatting sqref="O9">
    <cfRule type="containsText" dxfId="240" priority="4" operator="containsText" text="ERROR">
      <formula>NOT(ISERROR(SEARCH("ERROR",O9)))</formula>
    </cfRule>
  </conditionalFormatting>
  <conditionalFormatting sqref="O19:O22">
    <cfRule type="containsText" dxfId="239" priority="3" operator="containsText" text="ERROR">
      <formula>NOT(ISERROR(SEARCH("ERROR",O19)))</formula>
    </cfRule>
  </conditionalFormatting>
  <conditionalFormatting sqref="O24:O28">
    <cfRule type="containsText" dxfId="238" priority="2" operator="containsText" text="ERROR">
      <formula>NOT(ISERROR(SEARCH("ERROR",O24)))</formula>
    </cfRule>
  </conditionalFormatting>
  <conditionalFormatting sqref="O30">
    <cfRule type="containsText" dxfId="23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C1" zoomScaleNormal="100" workbookViewId="0">
      <selection activeCell="M32" sqref="M32"/>
    </sheetView>
  </sheetViews>
  <sheetFormatPr defaultColWidth="11.54296875" defaultRowHeight="10"/>
  <cols>
    <col min="1" max="1" width="4.17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189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60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1173063398.6000001</v>
      </c>
      <c r="F10" s="63">
        <v>0</v>
      </c>
      <c r="G10" s="63">
        <v>1173063398.6000001</v>
      </c>
      <c r="I10" s="63">
        <v>1980767120</v>
      </c>
      <c r="J10" s="63">
        <v>-798658559.4000001</v>
      </c>
      <c r="K10" s="63">
        <v>1182108560.5999999</v>
      </c>
      <c r="M10" s="63">
        <v>-9045162</v>
      </c>
      <c r="N10" s="160"/>
    </row>
    <row r="11" spans="2:15" ht="44.25" customHeight="1">
      <c r="B11" s="163" t="s">
        <v>80</v>
      </c>
      <c r="C11" s="163"/>
      <c r="E11" s="39">
        <v>1173063398.6000001</v>
      </c>
      <c r="F11" s="39">
        <v>-53168914.600000001</v>
      </c>
      <c r="G11" s="39">
        <v>1119894484.0000002</v>
      </c>
      <c r="I11" s="39">
        <v>1128644399</v>
      </c>
      <c r="J11" s="39">
        <v>0</v>
      </c>
      <c r="K11" s="39">
        <v>1128644399</v>
      </c>
      <c r="M11" s="39">
        <v>-8749915</v>
      </c>
      <c r="N11" s="38"/>
    </row>
    <row r="12" spans="2:15" ht="10.5">
      <c r="B12" s="8">
        <v>1</v>
      </c>
      <c r="C12" s="9" t="s">
        <v>81</v>
      </c>
      <c r="E12" s="141">
        <v>21771534</v>
      </c>
      <c r="F12" s="141">
        <v>0</v>
      </c>
      <c r="G12" s="141">
        <v>21771534</v>
      </c>
      <c r="I12" s="141"/>
      <c r="J12" s="141">
        <v>21771534</v>
      </c>
      <c r="K12" s="141">
        <v>21771534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21771534</v>
      </c>
      <c r="J13" s="49">
        <v>-21771534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241283234.84</v>
      </c>
      <c r="F14" s="141">
        <v>0</v>
      </c>
      <c r="G14" s="141">
        <v>241283234.84</v>
      </c>
      <c r="I14" s="141">
        <v>244259977.84</v>
      </c>
      <c r="J14" s="141">
        <v>0</v>
      </c>
      <c r="K14" s="141">
        <v>244259977.84</v>
      </c>
      <c r="M14" s="141">
        <v>-2976743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74589730.38000001</v>
      </c>
      <c r="F15" s="49">
        <v>0</v>
      </c>
      <c r="G15" s="49">
        <v>74589730.38000001</v>
      </c>
      <c r="I15" s="49">
        <v>74589730.38000001</v>
      </c>
      <c r="J15" s="49">
        <v>0</v>
      </c>
      <c r="K15" s="49">
        <v>74589730.38000001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85136328.38000001</v>
      </c>
      <c r="F16" s="141">
        <v>-53168914.600000001</v>
      </c>
      <c r="G16" s="141">
        <v>31967413.780000009</v>
      </c>
      <c r="I16" s="141">
        <v>31967413.780000001</v>
      </c>
      <c r="J16" s="141">
        <v>0</v>
      </c>
      <c r="K16" s="141">
        <v>31967413.780000001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16200000</v>
      </c>
      <c r="F17" s="49">
        <v>0</v>
      </c>
      <c r="G17" s="49">
        <v>16200000</v>
      </c>
      <c r="I17" s="49">
        <v>16200000</v>
      </c>
      <c r="J17" s="49">
        <v>0</v>
      </c>
      <c r="K17" s="49">
        <v>16200000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10013741.98</v>
      </c>
      <c r="F18" s="141">
        <v>0</v>
      </c>
      <c r="G18" s="141">
        <v>10013741.98</v>
      </c>
      <c r="I18" s="141">
        <v>10013741.98</v>
      </c>
      <c r="J18" s="141">
        <v>0</v>
      </c>
      <c r="K18" s="141">
        <v>10013741.98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724068829.0200001</v>
      </c>
      <c r="F19" s="49">
        <v>0</v>
      </c>
      <c r="G19" s="49">
        <v>724068829.0200001</v>
      </c>
      <c r="I19" s="49">
        <v>725371046.0200001</v>
      </c>
      <c r="J19" s="49">
        <v>0</v>
      </c>
      <c r="K19" s="49">
        <v>725371046.0200001</v>
      </c>
      <c r="M19" s="49">
        <v>-1302217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4470955</v>
      </c>
      <c r="J22" s="141">
        <v>0</v>
      </c>
      <c r="K22" s="141">
        <v>4470955</v>
      </c>
      <c r="M22" s="141">
        <v>-4470955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798658559.4000001</v>
      </c>
      <c r="J23" s="39">
        <v>-798658559.4000001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724068829.0200001</v>
      </c>
      <c r="J25" s="141">
        <v>-724068829.0200001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74589730.38000001</v>
      </c>
      <c r="J27" s="141">
        <v>-74589730.38000001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53168914.600000001</v>
      </c>
      <c r="G29" s="39">
        <v>53168914.600000001</v>
      </c>
      <c r="I29" s="39">
        <v>53464161.600000001</v>
      </c>
      <c r="J29" s="39">
        <v>0</v>
      </c>
      <c r="K29" s="39">
        <v>53464161.600000001</v>
      </c>
      <c r="M29" s="39">
        <v>-295247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53168914.600000001</v>
      </c>
      <c r="G30" s="141">
        <v>53168914.600000001</v>
      </c>
      <c r="I30" s="141">
        <v>53464161.600000001</v>
      </c>
      <c r="J30" s="141">
        <v>0</v>
      </c>
      <c r="K30" s="141">
        <v>53464161.600000001</v>
      </c>
      <c r="M30" s="141">
        <v>-295247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1173063398.6000001</v>
      </c>
      <c r="F37" s="23">
        <v>0</v>
      </c>
      <c r="G37" s="23">
        <v>1173063398.6000001</v>
      </c>
      <c r="I37" s="23">
        <v>1980767120</v>
      </c>
      <c r="J37" s="23">
        <v>-798658559.4000001</v>
      </c>
      <c r="K37" s="23">
        <v>1182108560.5999999</v>
      </c>
      <c r="M37" s="23">
        <v>-9045162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30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36" priority="10" operator="containsText" text="ERROR">
      <formula>NOT(ISERROR(SEARCH("ERROR",F38)))</formula>
    </cfRule>
  </conditionalFormatting>
  <conditionalFormatting sqref="J38">
    <cfRule type="containsText" dxfId="235" priority="9" operator="containsText" text="ERROR">
      <formula>NOT(ISERROR(SEARCH("ERROR",J38)))</formula>
    </cfRule>
  </conditionalFormatting>
  <conditionalFormatting sqref="O12:O18 O23 O29 O31:O35">
    <cfRule type="containsText" dxfId="234" priority="7" operator="containsText" text="ERROR">
      <formula>NOT(ISERROR(SEARCH("ERROR",O12)))</formula>
    </cfRule>
  </conditionalFormatting>
  <conditionalFormatting sqref="O36">
    <cfRule type="containsText" dxfId="233" priority="6" operator="containsText" text="ERROR">
      <formula>NOT(ISERROR(SEARCH("ERROR",O36)))</formula>
    </cfRule>
  </conditionalFormatting>
  <conditionalFormatting sqref="O9">
    <cfRule type="containsText" dxfId="232" priority="4" operator="containsText" text="ERROR">
      <formula>NOT(ISERROR(SEARCH("ERROR",O9)))</formula>
    </cfRule>
  </conditionalFormatting>
  <conditionalFormatting sqref="O19:O22">
    <cfRule type="containsText" dxfId="231" priority="3" operator="containsText" text="ERROR">
      <formula>NOT(ISERROR(SEARCH("ERROR",O19)))</formula>
    </cfRule>
  </conditionalFormatting>
  <conditionalFormatting sqref="O24:O28">
    <cfRule type="containsText" dxfId="230" priority="2" operator="containsText" text="ERROR">
      <formula>NOT(ISERROR(SEARCH("ERROR",O24)))</formula>
    </cfRule>
  </conditionalFormatting>
  <conditionalFormatting sqref="O30">
    <cfRule type="containsText" dxfId="22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190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157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1134512715.5599999</v>
      </c>
      <c r="F10" s="63">
        <v>46000000</v>
      </c>
      <c r="G10" s="63">
        <v>1180512715.5600002</v>
      </c>
      <c r="I10" s="63">
        <v>1332016503.7600002</v>
      </c>
      <c r="J10" s="63">
        <v>-148278589.20000002</v>
      </c>
      <c r="K10" s="63">
        <v>1183737914.5600002</v>
      </c>
      <c r="M10" s="63">
        <v>-3225199</v>
      </c>
      <c r="N10" s="160"/>
    </row>
    <row r="11" spans="2:15" ht="44.25" customHeight="1">
      <c r="B11" s="163" t="s">
        <v>80</v>
      </c>
      <c r="C11" s="163"/>
      <c r="E11" s="39">
        <v>1134512715.5599999</v>
      </c>
      <c r="F11" s="39">
        <v>25071507.579999998</v>
      </c>
      <c r="G11" s="39">
        <v>1159584223.1400001</v>
      </c>
      <c r="I11" s="39">
        <v>1162734420.1400001</v>
      </c>
      <c r="J11" s="39">
        <v>0</v>
      </c>
      <c r="K11" s="39">
        <v>1162734420.1400001</v>
      </c>
      <c r="M11" s="39">
        <v>-3150197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126300</v>
      </c>
      <c r="F13" s="49">
        <v>0</v>
      </c>
      <c r="G13" s="49">
        <v>126300</v>
      </c>
      <c r="I13" s="49">
        <v>1263000</v>
      </c>
      <c r="J13" s="49">
        <v>0</v>
      </c>
      <c r="K13" s="49">
        <v>1263000</v>
      </c>
      <c r="M13" s="49">
        <v>-1136700</v>
      </c>
      <c r="N13" s="44" t="s">
        <v>67</v>
      </c>
      <c r="O13" s="40" t="s">
        <v>199</v>
      </c>
    </row>
    <row r="14" spans="2:15" ht="10.5">
      <c r="B14" s="8">
        <v>3</v>
      </c>
      <c r="C14" s="9" t="s">
        <v>83</v>
      </c>
      <c r="E14" s="141">
        <v>512780219.44000006</v>
      </c>
      <c r="F14" s="141">
        <v>0</v>
      </c>
      <c r="G14" s="141">
        <v>512780219.44000006</v>
      </c>
      <c r="I14" s="141">
        <v>514402426.44000006</v>
      </c>
      <c r="J14" s="141">
        <v>0</v>
      </c>
      <c r="K14" s="141">
        <v>514402426.44000006</v>
      </c>
      <c r="M14" s="141">
        <v>-1622207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161882290.82000002</v>
      </c>
      <c r="F15" s="49">
        <v>0</v>
      </c>
      <c r="G15" s="49">
        <v>161882290.82000002</v>
      </c>
      <c r="I15" s="49">
        <v>161882290.82000002</v>
      </c>
      <c r="J15" s="49">
        <v>0</v>
      </c>
      <c r="K15" s="49">
        <v>161882290.82000002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69377931.400000006</v>
      </c>
      <c r="F16" s="141">
        <v>0</v>
      </c>
      <c r="G16" s="141">
        <v>69377931.400000006</v>
      </c>
      <c r="I16" s="141">
        <v>69377931.400000006</v>
      </c>
      <c r="J16" s="141">
        <v>0</v>
      </c>
      <c r="K16" s="141">
        <v>69377931.400000006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20813379.420000002</v>
      </c>
      <c r="F17" s="49">
        <v>25186620.579999998</v>
      </c>
      <c r="G17" s="49">
        <v>46000000</v>
      </c>
      <c r="I17" s="49">
        <v>46000000</v>
      </c>
      <c r="J17" s="49">
        <v>0</v>
      </c>
      <c r="K17" s="49">
        <v>46000000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20928492.420000002</v>
      </c>
      <c r="F18" s="141">
        <v>-115113</v>
      </c>
      <c r="G18" s="141">
        <v>20813379.420000002</v>
      </c>
      <c r="I18" s="141">
        <v>20813379.420000002</v>
      </c>
      <c r="J18" s="141">
        <v>0</v>
      </c>
      <c r="K18" s="141">
        <v>20813379.420000002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348604102.06</v>
      </c>
      <c r="F19" s="49">
        <v>0</v>
      </c>
      <c r="G19" s="49">
        <v>348604102.06</v>
      </c>
      <c r="I19" s="49">
        <v>348995392.06</v>
      </c>
      <c r="J19" s="49">
        <v>0</v>
      </c>
      <c r="K19" s="49">
        <v>348995392.06</v>
      </c>
      <c r="M19" s="49">
        <v>-391290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148278589.20000002</v>
      </c>
      <c r="J23" s="39">
        <v>-148278589.20000002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/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/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148278589.20000002</v>
      </c>
      <c r="J27" s="141">
        <v>-148278589.20000002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20928492.420000002</v>
      </c>
      <c r="G29" s="39">
        <v>20928492.420000002</v>
      </c>
      <c r="I29" s="39">
        <v>21003494.420000002</v>
      </c>
      <c r="J29" s="39">
        <v>0</v>
      </c>
      <c r="K29" s="39">
        <v>21003494.420000002</v>
      </c>
      <c r="M29" s="39">
        <v>-75002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20928492.420000002</v>
      </c>
      <c r="G30" s="141">
        <v>20928492.420000002</v>
      </c>
      <c r="I30" s="141">
        <v>21003494.420000002</v>
      </c>
      <c r="J30" s="141">
        <v>0</v>
      </c>
      <c r="K30" s="141">
        <v>21003494.420000002</v>
      </c>
      <c r="M30" s="141">
        <v>-75002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1134512715.5599999</v>
      </c>
      <c r="F37" s="23">
        <v>46000000</v>
      </c>
      <c r="G37" s="23">
        <v>1180512715.5600002</v>
      </c>
      <c r="I37" s="23">
        <v>1332016503.7600002</v>
      </c>
      <c r="J37" s="23">
        <v>-148278589.20000002</v>
      </c>
      <c r="K37" s="23">
        <v>1183737914.5600002</v>
      </c>
      <c r="M37" s="23">
        <v>-3225199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26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28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 ht="10.5">
      <c r="A45" s="106"/>
      <c r="B45" s="107"/>
      <c r="E45" s="204"/>
      <c r="F45" s="229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28" priority="10" operator="containsText" text="ERROR">
      <formula>NOT(ISERROR(SEARCH("ERROR",F38)))</formula>
    </cfRule>
  </conditionalFormatting>
  <conditionalFormatting sqref="J38">
    <cfRule type="containsText" dxfId="227" priority="9" operator="containsText" text="ERROR">
      <formula>NOT(ISERROR(SEARCH("ERROR",J38)))</formula>
    </cfRule>
  </conditionalFormatting>
  <conditionalFormatting sqref="O12:O18 O23 O29 O31:O35">
    <cfRule type="containsText" dxfId="226" priority="7" operator="containsText" text="ERROR">
      <formula>NOT(ISERROR(SEARCH("ERROR",O12)))</formula>
    </cfRule>
  </conditionalFormatting>
  <conditionalFormatting sqref="O36">
    <cfRule type="containsText" dxfId="225" priority="6" operator="containsText" text="ERROR">
      <formula>NOT(ISERROR(SEARCH("ERROR",O36)))</formula>
    </cfRule>
  </conditionalFormatting>
  <conditionalFormatting sqref="O9">
    <cfRule type="containsText" dxfId="224" priority="4" operator="containsText" text="ERROR">
      <formula>NOT(ISERROR(SEARCH("ERROR",O9)))</formula>
    </cfRule>
  </conditionalFormatting>
  <conditionalFormatting sqref="O19:O22">
    <cfRule type="containsText" dxfId="223" priority="3" operator="containsText" text="ERROR">
      <formula>NOT(ISERROR(SEARCH("ERROR",O19)))</formula>
    </cfRule>
  </conditionalFormatting>
  <conditionalFormatting sqref="O24:O28">
    <cfRule type="containsText" dxfId="222" priority="2" operator="containsText" text="ERROR">
      <formula>NOT(ISERROR(SEARCH("ERROR",O24)))</formula>
    </cfRule>
  </conditionalFormatting>
  <conditionalFormatting sqref="O30">
    <cfRule type="containsText" dxfId="22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191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158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1132604180.6200001</v>
      </c>
      <c r="F10" s="63">
        <v>0</v>
      </c>
      <c r="G10" s="63">
        <v>1132604180.6200001</v>
      </c>
      <c r="I10" s="63">
        <v>1319916255.3600001</v>
      </c>
      <c r="J10" s="63">
        <v>-187308580.74000001</v>
      </c>
      <c r="K10" s="63">
        <v>1132607674.6200001</v>
      </c>
      <c r="M10" s="63">
        <v>-3494</v>
      </c>
      <c r="N10" s="160"/>
    </row>
    <row r="11" spans="2:15" ht="44.25" customHeight="1">
      <c r="B11" s="163" t="s">
        <v>80</v>
      </c>
      <c r="C11" s="163"/>
      <c r="E11" s="39">
        <v>1129510314.6200001</v>
      </c>
      <c r="F11" s="39">
        <v>-7397697.54</v>
      </c>
      <c r="G11" s="39">
        <v>1122112617.0800002</v>
      </c>
      <c r="I11" s="39">
        <v>1122112617.0800002</v>
      </c>
      <c r="J11" s="39">
        <v>0</v>
      </c>
      <c r="K11" s="39">
        <v>1122112617.0800002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606373090</v>
      </c>
      <c r="F13" s="49">
        <v>0</v>
      </c>
      <c r="G13" s="49">
        <v>606373090</v>
      </c>
      <c r="I13" s="49">
        <v>606373090</v>
      </c>
      <c r="J13" s="49">
        <v>0</v>
      </c>
      <c r="K13" s="49">
        <v>606373090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256962315.68000001</v>
      </c>
      <c r="F14" s="141">
        <v>0</v>
      </c>
      <c r="G14" s="141">
        <v>256962315.68000001</v>
      </c>
      <c r="I14" s="141">
        <v>256962315.68000001</v>
      </c>
      <c r="J14" s="141">
        <v>0</v>
      </c>
      <c r="K14" s="141">
        <v>256962315.68000001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57540803.740000002</v>
      </c>
      <c r="F15" s="49">
        <v>0</v>
      </c>
      <c r="G15" s="49">
        <v>57540803.740000002</v>
      </c>
      <c r="I15" s="49">
        <v>57540803.740000002</v>
      </c>
      <c r="J15" s="49">
        <v>0</v>
      </c>
      <c r="K15" s="49">
        <v>57540803.740000002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24660344.460000001</v>
      </c>
      <c r="F16" s="141">
        <v>0</v>
      </c>
      <c r="G16" s="141">
        <v>24660344.460000001</v>
      </c>
      <c r="I16" s="141">
        <v>24660344.460000001</v>
      </c>
      <c r="J16" s="141">
        <v>0</v>
      </c>
      <c r="K16" s="141">
        <v>24660344.460000001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7397697.54</v>
      </c>
      <c r="F18" s="141">
        <v>0</v>
      </c>
      <c r="G18" s="141">
        <v>7397697.54</v>
      </c>
      <c r="I18" s="141">
        <v>7397697.54</v>
      </c>
      <c r="J18" s="141">
        <v>0</v>
      </c>
      <c r="K18" s="141">
        <v>7397697.54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169178365.66000003</v>
      </c>
      <c r="F19" s="49">
        <v>0</v>
      </c>
      <c r="G19" s="49">
        <v>169178365.66000003</v>
      </c>
      <c r="I19" s="49">
        <v>169178365.66000003</v>
      </c>
      <c r="J19" s="49">
        <v>0</v>
      </c>
      <c r="K19" s="49">
        <v>169178365.66000003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7397697.54</v>
      </c>
      <c r="F22" s="141">
        <v>-7397697.54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34933</v>
      </c>
      <c r="F23" s="39">
        <v>0</v>
      </c>
      <c r="G23" s="39">
        <v>34933</v>
      </c>
      <c r="I23" s="39">
        <v>187347007.74000001</v>
      </c>
      <c r="J23" s="39">
        <v>-187308580.74000001</v>
      </c>
      <c r="K23" s="39">
        <v>38427</v>
      </c>
      <c r="M23" s="39">
        <v>-3494</v>
      </c>
      <c r="N23" s="38"/>
      <c r="O23" s="40"/>
    </row>
    <row r="24" spans="2:15" ht="10.5">
      <c r="B24" s="1">
        <v>12</v>
      </c>
      <c r="C24" s="7" t="s">
        <v>92</v>
      </c>
      <c r="E24" s="49">
        <v>34933</v>
      </c>
      <c r="F24" s="49">
        <v>0</v>
      </c>
      <c r="G24" s="49">
        <v>34933</v>
      </c>
      <c r="I24" s="49">
        <v>38427</v>
      </c>
      <c r="J24" s="49">
        <v>0</v>
      </c>
      <c r="K24" s="49">
        <v>38427</v>
      </c>
      <c r="M24" s="49">
        <v>-3494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>
        <v>129767777</v>
      </c>
      <c r="J25" s="141">
        <v>-129767777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0</v>
      </c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>
        <v>57540803.740000002</v>
      </c>
      <c r="J27" s="141">
        <v>-57540803.740000002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3058933</v>
      </c>
      <c r="F29" s="39">
        <v>7397697.54</v>
      </c>
      <c r="G29" s="39">
        <v>10456630.539999999</v>
      </c>
      <c r="I29" s="39">
        <v>10456630.539999999</v>
      </c>
      <c r="J29" s="39">
        <v>0</v>
      </c>
      <c r="K29" s="39">
        <v>10456630.539999999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3058933</v>
      </c>
      <c r="F30" s="141">
        <v>7397697.54</v>
      </c>
      <c r="G30" s="141">
        <v>10456630.539999999</v>
      </c>
      <c r="I30" s="141">
        <v>10456630.539999999</v>
      </c>
      <c r="J30" s="141">
        <v>0</v>
      </c>
      <c r="K30" s="141">
        <v>10456630.539999999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1132604180.6200001</v>
      </c>
      <c r="F37" s="23">
        <v>0</v>
      </c>
      <c r="G37" s="23">
        <v>1132604180.6200001</v>
      </c>
      <c r="I37" s="23">
        <v>1319916255.3600001</v>
      </c>
      <c r="J37" s="23">
        <v>-187308580.74000001</v>
      </c>
      <c r="K37" s="23">
        <v>1132607674.6200001</v>
      </c>
      <c r="M37" s="23">
        <v>-3494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209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209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209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209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209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209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209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209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209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209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209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209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209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209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209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209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209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209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209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209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209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209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209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209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209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209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209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209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209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209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209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209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209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209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209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209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209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20" priority="10" operator="containsText" text="ERROR">
      <formula>NOT(ISERROR(SEARCH("ERROR",F38)))</formula>
    </cfRule>
  </conditionalFormatting>
  <conditionalFormatting sqref="J38">
    <cfRule type="containsText" dxfId="219" priority="9" operator="containsText" text="ERROR">
      <formula>NOT(ISERROR(SEARCH("ERROR",J38)))</formula>
    </cfRule>
  </conditionalFormatting>
  <conditionalFormatting sqref="O12:O18 O23 O29 O31:O35">
    <cfRule type="containsText" dxfId="218" priority="7" operator="containsText" text="ERROR">
      <formula>NOT(ISERROR(SEARCH("ERROR",O12)))</formula>
    </cfRule>
  </conditionalFormatting>
  <conditionalFormatting sqref="O36">
    <cfRule type="containsText" dxfId="217" priority="6" operator="containsText" text="ERROR">
      <formula>NOT(ISERROR(SEARCH("ERROR",O36)))</formula>
    </cfRule>
  </conditionalFormatting>
  <conditionalFormatting sqref="O9">
    <cfRule type="containsText" dxfId="216" priority="4" operator="containsText" text="ERROR">
      <formula>NOT(ISERROR(SEARCH("ERROR",O9)))</formula>
    </cfRule>
  </conditionalFormatting>
  <conditionalFormatting sqref="O19:O22">
    <cfRule type="containsText" dxfId="215" priority="3" operator="containsText" text="ERROR">
      <formula>NOT(ISERROR(SEARCH("ERROR",O19)))</formula>
    </cfRule>
  </conditionalFormatting>
  <conditionalFormatting sqref="O24:O28">
    <cfRule type="containsText" dxfId="214" priority="2" operator="containsText" text="ERROR">
      <formula>NOT(ISERROR(SEARCH("ERROR",O24)))</formula>
    </cfRule>
  </conditionalFormatting>
  <conditionalFormatting sqref="O30">
    <cfRule type="containsText" dxfId="21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9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111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159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1721732078.0999999</v>
      </c>
      <c r="F10" s="63">
        <v>0</v>
      </c>
      <c r="G10" s="63">
        <v>1721732078.0999999</v>
      </c>
      <c r="I10" s="63">
        <v>1937587706.7800002</v>
      </c>
      <c r="J10" s="63">
        <v>-315590375.57999998</v>
      </c>
      <c r="K10" s="63">
        <v>1621997331.2000003</v>
      </c>
      <c r="M10" s="63">
        <v>99734746.899999961</v>
      </c>
      <c r="N10" s="160"/>
    </row>
    <row r="11" spans="2:15" ht="44.25" customHeight="1">
      <c r="B11" s="163" t="s">
        <v>80</v>
      </c>
      <c r="C11" s="163"/>
      <c r="E11" s="39">
        <v>1606415954.76</v>
      </c>
      <c r="F11" s="39">
        <v>0</v>
      </c>
      <c r="G11" s="39">
        <v>1606415954.76</v>
      </c>
      <c r="I11" s="39">
        <v>1601790201.0600002</v>
      </c>
      <c r="J11" s="39">
        <v>4919624.4200000009</v>
      </c>
      <c r="K11" s="39">
        <v>1606709825.4800003</v>
      </c>
      <c r="M11" s="39">
        <v>-293870.72000004444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537095610</v>
      </c>
      <c r="F13" s="49">
        <v>0</v>
      </c>
      <c r="G13" s="49">
        <v>537095610</v>
      </c>
      <c r="I13" s="49">
        <v>537095610</v>
      </c>
      <c r="J13" s="49">
        <v>0</v>
      </c>
      <c r="K13" s="49">
        <v>537095610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344213582.25999999</v>
      </c>
      <c r="F14" s="141">
        <v>0</v>
      </c>
      <c r="G14" s="141">
        <v>344213582.25999999</v>
      </c>
      <c r="I14" s="141">
        <v>339069070.98000002</v>
      </c>
      <c r="J14" s="141">
        <v>4919624.4200000009</v>
      </c>
      <c r="K14" s="141">
        <v>343988695.40000004</v>
      </c>
      <c r="M14" s="141">
        <v>224886.8599999547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63125936.880000003</v>
      </c>
      <c r="F15" s="49">
        <v>0</v>
      </c>
      <c r="G15" s="49">
        <v>63125936.880000003</v>
      </c>
      <c r="I15" s="49">
        <v>63125936.880000003</v>
      </c>
      <c r="J15" s="49">
        <v>0</v>
      </c>
      <c r="K15" s="49">
        <v>63125936.880000003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27053200</v>
      </c>
      <c r="F16" s="141">
        <v>0</v>
      </c>
      <c r="G16" s="141">
        <v>27053200</v>
      </c>
      <c r="I16" s="141">
        <v>27053200</v>
      </c>
      <c r="J16" s="141">
        <v>0</v>
      </c>
      <c r="K16" s="141">
        <v>27053200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360000000</v>
      </c>
      <c r="F17" s="49">
        <v>0</v>
      </c>
      <c r="G17" s="49">
        <v>360000000</v>
      </c>
      <c r="I17" s="49">
        <v>360000000</v>
      </c>
      <c r="J17" s="49">
        <v>0</v>
      </c>
      <c r="K17" s="49">
        <v>360000000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8416250.5200000014</v>
      </c>
      <c r="F18" s="141">
        <v>0</v>
      </c>
      <c r="G18" s="141">
        <v>8416250.5200000014</v>
      </c>
      <c r="I18" s="141">
        <v>8115960.0000000009</v>
      </c>
      <c r="J18" s="141">
        <v>0</v>
      </c>
      <c r="K18" s="141">
        <v>8115960.0000000009</v>
      </c>
      <c r="M18" s="141">
        <v>300290.52000000048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>
        <v>261148078.20000002</v>
      </c>
      <c r="F19" s="49">
        <v>0</v>
      </c>
      <c r="G19" s="49">
        <v>261148078.20000002</v>
      </c>
      <c r="I19" s="49">
        <v>259819103.20000002</v>
      </c>
      <c r="J19" s="49">
        <v>0</v>
      </c>
      <c r="K19" s="49">
        <v>259819103.20000002</v>
      </c>
      <c r="M19" s="49">
        <v>1328975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5363296.9000000004</v>
      </c>
      <c r="F22" s="141">
        <v>0</v>
      </c>
      <c r="G22" s="141">
        <v>5363296.9000000004</v>
      </c>
      <c r="I22" s="141">
        <v>7511320</v>
      </c>
      <c r="J22" s="141">
        <v>0</v>
      </c>
      <c r="K22" s="141">
        <v>7511320</v>
      </c>
      <c r="M22" s="141">
        <v>-2148023.0999999996</v>
      </c>
      <c r="N22" s="43" t="s">
        <v>67</v>
      </c>
      <c r="O22" s="40" t="s">
        <v>199</v>
      </c>
    </row>
    <row r="23" spans="2:15" ht="32.25" customHeight="1">
      <c r="B23" s="163" t="s">
        <v>91</v>
      </c>
      <c r="C23" s="163"/>
      <c r="E23" s="39">
        <v>102671827</v>
      </c>
      <c r="F23" s="39">
        <v>0</v>
      </c>
      <c r="G23" s="39">
        <v>102671827</v>
      </c>
      <c r="I23" s="39">
        <v>322954877</v>
      </c>
      <c r="J23" s="39">
        <v>-320510000</v>
      </c>
      <c r="K23" s="39">
        <v>2444877</v>
      </c>
      <c r="M23" s="39">
        <v>100226950</v>
      </c>
      <c r="N23" s="38"/>
      <c r="O23" s="40"/>
    </row>
    <row r="24" spans="2:15" ht="10.5">
      <c r="B24" s="1">
        <v>12</v>
      </c>
      <c r="C24" s="7" t="s">
        <v>92</v>
      </c>
      <c r="E24" s="154">
        <v>2444877</v>
      </c>
      <c r="F24" s="49">
        <v>0</v>
      </c>
      <c r="G24" s="49">
        <v>2444877</v>
      </c>
      <c r="I24" s="49">
        <v>2444877</v>
      </c>
      <c r="J24" s="49">
        <v>0</v>
      </c>
      <c r="K24" s="49">
        <v>2444877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55">
        <v>83660512</v>
      </c>
      <c r="F25" s="141">
        <v>0</v>
      </c>
      <c r="G25" s="141">
        <v>83660512</v>
      </c>
      <c r="I25" s="141">
        <v>320510000</v>
      </c>
      <c r="J25" s="141">
        <v>-320510000</v>
      </c>
      <c r="K25" s="141">
        <v>0</v>
      </c>
      <c r="M25" s="141">
        <v>83660512</v>
      </c>
      <c r="N25" s="43" t="s">
        <v>31</v>
      </c>
      <c r="O25" s="40" t="s">
        <v>199</v>
      </c>
    </row>
    <row r="26" spans="2:15" ht="10.5">
      <c r="B26" s="1">
        <v>14</v>
      </c>
      <c r="C26" s="7" t="s">
        <v>94</v>
      </c>
      <c r="E26" s="154">
        <v>16566438</v>
      </c>
      <c r="F26" s="49">
        <v>0</v>
      </c>
      <c r="G26" s="49">
        <v>16566438</v>
      </c>
      <c r="I26" s="49"/>
      <c r="J26" s="49">
        <v>0</v>
      </c>
      <c r="K26" s="49">
        <v>0</v>
      </c>
      <c r="M26" s="49">
        <v>16566438</v>
      </c>
      <c r="N26" s="44" t="s">
        <v>31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12644296.34</v>
      </c>
      <c r="F29" s="39">
        <v>0</v>
      </c>
      <c r="G29" s="39">
        <v>12644296.34</v>
      </c>
      <c r="I29" s="39">
        <v>12842628.720000001</v>
      </c>
      <c r="J29" s="39">
        <v>0</v>
      </c>
      <c r="K29" s="39">
        <v>12842628.720000001</v>
      </c>
      <c r="M29" s="39">
        <v>-198332.38000000082</v>
      </c>
      <c r="N29" s="38"/>
      <c r="O29" s="40"/>
    </row>
    <row r="30" spans="2:15" ht="10.5">
      <c r="B30" s="8">
        <v>17</v>
      </c>
      <c r="C30" s="9" t="s">
        <v>50</v>
      </c>
      <c r="E30" s="155">
        <v>12644296.34</v>
      </c>
      <c r="F30" s="141">
        <v>0</v>
      </c>
      <c r="G30" s="141">
        <v>12644296.34</v>
      </c>
      <c r="I30" s="141">
        <v>12842628.720000001</v>
      </c>
      <c r="J30" s="141">
        <v>0</v>
      </c>
      <c r="K30" s="141">
        <v>12842628.720000001</v>
      </c>
      <c r="M30" s="141">
        <v>-198332.38000000082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1721732078.0999999</v>
      </c>
      <c r="F37" s="23">
        <v>0</v>
      </c>
      <c r="G37" s="23">
        <v>1721732078.0999999</v>
      </c>
      <c r="I37" s="23">
        <v>1937587706.7800002</v>
      </c>
      <c r="J37" s="23">
        <v>-315590375.57999998</v>
      </c>
      <c r="K37" s="23">
        <v>1621997331.2000003</v>
      </c>
      <c r="M37" s="23">
        <v>99734746.899999961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04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04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04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04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04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04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04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04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04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04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04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04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04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04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04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04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04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04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04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04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04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04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04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04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04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04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04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04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04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04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04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04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04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04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04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04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04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04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04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04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04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04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04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04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04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04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04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04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04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04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04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04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04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04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04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04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04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04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04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04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04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04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04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04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04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12" priority="10" operator="containsText" text="ERROR">
      <formula>NOT(ISERROR(SEARCH("ERROR",F38)))</formula>
    </cfRule>
  </conditionalFormatting>
  <conditionalFormatting sqref="J38">
    <cfRule type="containsText" dxfId="211" priority="9" operator="containsText" text="ERROR">
      <formula>NOT(ISERROR(SEARCH("ERROR",J38)))</formula>
    </cfRule>
  </conditionalFormatting>
  <conditionalFormatting sqref="O12:O18 O23 O29 O31:O35">
    <cfRule type="containsText" dxfId="210" priority="7" operator="containsText" text="ERROR">
      <formula>NOT(ISERROR(SEARCH("ERROR",O12)))</formula>
    </cfRule>
  </conditionalFormatting>
  <conditionalFormatting sqref="O36">
    <cfRule type="containsText" dxfId="209" priority="6" operator="containsText" text="ERROR">
      <formula>NOT(ISERROR(SEARCH("ERROR",O36)))</formula>
    </cfRule>
  </conditionalFormatting>
  <conditionalFormatting sqref="O9">
    <cfRule type="containsText" dxfId="208" priority="4" operator="containsText" text="ERROR">
      <formula>NOT(ISERROR(SEARCH("ERROR",O9)))</formula>
    </cfRule>
  </conditionalFormatting>
  <conditionalFormatting sqref="O19:O22">
    <cfRule type="containsText" dxfId="207" priority="3" operator="containsText" text="ERROR">
      <formula>NOT(ISERROR(SEARCH("ERROR",O19)))</formula>
    </cfRule>
  </conditionalFormatting>
  <conditionalFormatting sqref="O24:O28">
    <cfRule type="containsText" dxfId="206" priority="2" operator="containsText" text="ERROR">
      <formula>NOT(ISERROR(SEARCH("ERROR",O24)))</formula>
    </cfRule>
  </conditionalFormatting>
  <conditionalFormatting sqref="O30">
    <cfRule type="containsText" dxfId="20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707"/>
  <sheetViews>
    <sheetView showGridLines="0" topLeftCell="A13" zoomScaleNormal="100" workbookViewId="0">
      <selection activeCell="M32" sqref="M32"/>
    </sheetView>
  </sheetViews>
  <sheetFormatPr defaultColWidth="11.54296875" defaultRowHeight="10"/>
  <cols>
    <col min="1" max="1" width="16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1" spans="2:15">
      <c r="F1" s="105"/>
    </row>
    <row r="2" spans="2:15" ht="10.5">
      <c r="C2" s="13" t="s">
        <v>21</v>
      </c>
      <c r="E2" s="12" t="s">
        <v>176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134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9836101552.1000004</v>
      </c>
      <c r="F10" s="63">
        <v>131495554</v>
      </c>
      <c r="G10" s="63">
        <v>9967597106.1000004</v>
      </c>
      <c r="I10" s="63">
        <v>9967597106.1000004</v>
      </c>
      <c r="J10" s="63">
        <v>0</v>
      </c>
      <c r="K10" s="63">
        <v>9967597106.1000004</v>
      </c>
      <c r="M10" s="63">
        <v>0</v>
      </c>
      <c r="N10" s="160"/>
    </row>
    <row r="11" spans="2:15" ht="44.25" customHeight="1">
      <c r="B11" s="163" t="s">
        <v>80</v>
      </c>
      <c r="C11" s="163"/>
      <c r="E11" s="39">
        <v>9655279315.960001</v>
      </c>
      <c r="F11" s="39">
        <v>131495554</v>
      </c>
      <c r="G11" s="39">
        <v>9786774869.960001</v>
      </c>
      <c r="I11" s="39">
        <v>9786774869.960001</v>
      </c>
      <c r="J11" s="39">
        <v>0</v>
      </c>
      <c r="K11" s="39">
        <v>9786774869.960001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21626680</v>
      </c>
      <c r="F12" s="141">
        <v>10311800</v>
      </c>
      <c r="G12" s="141">
        <v>31938480</v>
      </c>
      <c r="I12" s="141"/>
      <c r="J12" s="141">
        <v>31938480</v>
      </c>
      <c r="K12" s="141">
        <v>31938480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31938480</v>
      </c>
      <c r="J13" s="49">
        <v>-31938480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4430131935.1599998</v>
      </c>
      <c r="F14" s="141">
        <v>35990415</v>
      </c>
      <c r="G14" s="141">
        <v>4466122350.1599998</v>
      </c>
      <c r="I14" s="141">
        <v>4466122350.1599998</v>
      </c>
      <c r="J14" s="141">
        <v>0</v>
      </c>
      <c r="K14" s="141">
        <v>4466122350.1599998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1406391713.1800001</v>
      </c>
      <c r="F15" s="49">
        <v>0</v>
      </c>
      <c r="G15" s="49">
        <v>1406391713.1800001</v>
      </c>
      <c r="I15" s="49">
        <v>1406391713.1800001</v>
      </c>
      <c r="J15" s="49">
        <v>0</v>
      </c>
      <c r="K15" s="49">
        <v>1406391713.1800001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602738532.70000005</v>
      </c>
      <c r="F16" s="141">
        <v>0</v>
      </c>
      <c r="G16" s="141">
        <v>602738532.70000005</v>
      </c>
      <c r="I16" s="141">
        <v>602738532.70000005</v>
      </c>
      <c r="J16" s="141">
        <v>0</v>
      </c>
      <c r="K16" s="141">
        <v>602738532.70000005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63600000</v>
      </c>
      <c r="G17" s="49">
        <v>63600000</v>
      </c>
      <c r="I17" s="49">
        <v>63600000</v>
      </c>
      <c r="J17" s="49">
        <v>0</v>
      </c>
      <c r="K17" s="49">
        <v>63600000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180822236.14000002</v>
      </c>
      <c r="F18" s="141">
        <v>0</v>
      </c>
      <c r="G18" s="141">
        <v>180822236.14000002</v>
      </c>
      <c r="I18" s="141">
        <v>180822236.14000002</v>
      </c>
      <c r="J18" s="141">
        <v>0</v>
      </c>
      <c r="K18" s="141">
        <v>180822236.14000002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3013568218.7800002</v>
      </c>
      <c r="F19" s="49">
        <v>21593339</v>
      </c>
      <c r="G19" s="49">
        <v>3035161557.7800002</v>
      </c>
      <c r="I19" s="49">
        <v>3035161557.7800002</v>
      </c>
      <c r="J19" s="49">
        <v>0</v>
      </c>
      <c r="K19" s="49">
        <v>3035161557.7800002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0</v>
      </c>
      <c r="J23" s="39">
        <v>0</v>
      </c>
      <c r="K23" s="39">
        <v>0</v>
      </c>
      <c r="M23" s="39">
        <v>0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0</v>
      </c>
      <c r="J24" s="49">
        <v>0</v>
      </c>
      <c r="K24" s="49">
        <v>0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0</v>
      </c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>
        <v>0</v>
      </c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>
        <v>0</v>
      </c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180822236.14000002</v>
      </c>
      <c r="F29" s="39">
        <v>0</v>
      </c>
      <c r="G29" s="39">
        <v>180822236.14000002</v>
      </c>
      <c r="I29" s="39">
        <v>180822236.14000002</v>
      </c>
      <c r="J29" s="39">
        <v>0</v>
      </c>
      <c r="K29" s="39">
        <v>180822236.14000002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180822236.14000002</v>
      </c>
      <c r="F30" s="141">
        <v>0</v>
      </c>
      <c r="G30" s="141">
        <v>180822236.14000002</v>
      </c>
      <c r="I30" s="141">
        <v>180822236.14000002</v>
      </c>
      <c r="J30" s="141">
        <v>0</v>
      </c>
      <c r="K30" s="141">
        <v>180822236.14000002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9836101552.1000004</v>
      </c>
      <c r="F37" s="23">
        <v>131495554</v>
      </c>
      <c r="G37" s="23">
        <v>9967597106.1000004</v>
      </c>
      <c r="I37" s="23">
        <v>9967597106.1000004</v>
      </c>
      <c r="J37" s="23">
        <v>0</v>
      </c>
      <c r="K37" s="23">
        <v>9967597106.1000004</v>
      </c>
      <c r="M37" s="23">
        <v>0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66" priority="25" operator="containsText" text="ERROR">
      <formula>NOT(ISERROR(SEARCH("ERROR",F38)))</formula>
    </cfRule>
  </conditionalFormatting>
  <conditionalFormatting sqref="J38">
    <cfRule type="containsText" dxfId="565" priority="24" operator="containsText" text="ERROR">
      <formula>NOT(ISERROR(SEARCH("ERROR",J38)))</formula>
    </cfRule>
  </conditionalFormatting>
  <conditionalFormatting sqref="O12:O18 O23 O29 O31:O35">
    <cfRule type="containsText" dxfId="564" priority="21" operator="containsText" text="ERROR">
      <formula>NOT(ISERROR(SEARCH("ERROR",O12)))</formula>
    </cfRule>
  </conditionalFormatting>
  <conditionalFormatting sqref="O36">
    <cfRule type="containsText" dxfId="563" priority="7" operator="containsText" text="ERROR">
      <formula>NOT(ISERROR(SEARCH("ERROR",O36)))</formula>
    </cfRule>
  </conditionalFormatting>
  <conditionalFormatting sqref="O9">
    <cfRule type="containsText" dxfId="562" priority="4" operator="containsText" text="ERROR">
      <formula>NOT(ISERROR(SEARCH("ERROR",O9)))</formula>
    </cfRule>
  </conditionalFormatting>
  <conditionalFormatting sqref="O19:O22">
    <cfRule type="containsText" dxfId="561" priority="3" operator="containsText" text="ERROR">
      <formula>NOT(ISERROR(SEARCH("ERROR",O19)))</formula>
    </cfRule>
  </conditionalFormatting>
  <conditionalFormatting sqref="O24:O28">
    <cfRule type="containsText" dxfId="560" priority="2" operator="containsText" text="ERROR">
      <formula>NOT(ISERROR(SEARCH("ERROR",O24)))</formula>
    </cfRule>
  </conditionalFormatting>
  <conditionalFormatting sqref="O30">
    <cfRule type="containsText" dxfId="55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4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192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160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386663625</v>
      </c>
      <c r="F10" s="63">
        <v>57398774.440000005</v>
      </c>
      <c r="G10" s="63">
        <v>444062399.44</v>
      </c>
      <c r="I10" s="63">
        <v>498221742.56</v>
      </c>
      <c r="J10" s="63">
        <v>-53811520.120000005</v>
      </c>
      <c r="K10" s="63">
        <v>444410222.44</v>
      </c>
      <c r="M10" s="63">
        <v>-347823</v>
      </c>
      <c r="N10" s="160"/>
    </row>
    <row r="11" spans="2:15" ht="44.25" customHeight="1">
      <c r="B11" s="163" t="s">
        <v>80</v>
      </c>
      <c r="C11" s="163"/>
      <c r="E11" s="39">
        <v>386226850</v>
      </c>
      <c r="F11" s="39">
        <v>53811520.120000005</v>
      </c>
      <c r="G11" s="39">
        <v>440038370.12</v>
      </c>
      <c r="I11" s="39">
        <v>440386193.12</v>
      </c>
      <c r="J11" s="39">
        <v>0</v>
      </c>
      <c r="K11" s="39">
        <v>440386193.12</v>
      </c>
      <c r="M11" s="39">
        <v>-347823</v>
      </c>
      <c r="N11" s="38"/>
    </row>
    <row r="12" spans="2:15" ht="10.5">
      <c r="B12" s="8">
        <v>1</v>
      </c>
      <c r="C12" s="9" t="s">
        <v>81</v>
      </c>
      <c r="E12" s="141">
        <v>26226850</v>
      </c>
      <c r="F12" s="141">
        <v>0</v>
      </c>
      <c r="G12" s="141">
        <v>26226850</v>
      </c>
      <c r="I12" s="141"/>
      <c r="J12" s="141">
        <v>26226850</v>
      </c>
      <c r="K12" s="141">
        <v>26226850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26226850</v>
      </c>
      <c r="J13" s="49">
        <v>-26226850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/>
      <c r="F14" s="141">
        <v>0</v>
      </c>
      <c r="G14" s="141">
        <v>0</v>
      </c>
      <c r="I14" s="141">
        <v>217393</v>
      </c>
      <c r="J14" s="141">
        <v>0</v>
      </c>
      <c r="K14" s="141">
        <v>217393</v>
      </c>
      <c r="M14" s="141">
        <v>-217393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/>
      <c r="F15" s="49">
        <v>0</v>
      </c>
      <c r="G15" s="49">
        <v>0</v>
      </c>
      <c r="I15" s="49"/>
      <c r="J15" s="49">
        <v>0</v>
      </c>
      <c r="K15" s="49">
        <v>0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/>
      <c r="F16" s="141">
        <v>0</v>
      </c>
      <c r="G16" s="141">
        <v>0</v>
      </c>
      <c r="I16" s="141"/>
      <c r="J16" s="141">
        <v>0</v>
      </c>
      <c r="K16" s="141">
        <v>0</v>
      </c>
      <c r="M16" s="141">
        <v>0</v>
      </c>
      <c r="N16" s="43"/>
      <c r="O16" s="40" t="s">
        <v>199</v>
      </c>
    </row>
    <row r="17" spans="1:15" ht="10.5">
      <c r="B17" s="1">
        <v>6</v>
      </c>
      <c r="C17" s="7" t="s">
        <v>86</v>
      </c>
      <c r="E17" s="49">
        <v>360000000</v>
      </c>
      <c r="F17" s="49">
        <v>0</v>
      </c>
      <c r="G17" s="49">
        <v>360000000</v>
      </c>
      <c r="I17" s="49">
        <v>360000000</v>
      </c>
      <c r="J17" s="49">
        <v>0</v>
      </c>
      <c r="K17" s="49">
        <v>360000000</v>
      </c>
      <c r="M17" s="49">
        <v>0</v>
      </c>
      <c r="N17" s="44"/>
      <c r="O17" s="40" t="s">
        <v>199</v>
      </c>
    </row>
    <row r="18" spans="1:15" ht="33.75" customHeight="1">
      <c r="B18" s="8">
        <v>7</v>
      </c>
      <c r="C18" s="9" t="s">
        <v>87</v>
      </c>
      <c r="E18" s="141"/>
      <c r="F18" s="141">
        <v>0</v>
      </c>
      <c r="G18" s="141">
        <v>0</v>
      </c>
      <c r="I18" s="141"/>
      <c r="J18" s="141">
        <v>0</v>
      </c>
      <c r="K18" s="141">
        <v>0</v>
      </c>
      <c r="M18" s="141">
        <v>0</v>
      </c>
      <c r="N18" s="43"/>
      <c r="O18" s="40" t="s">
        <v>199</v>
      </c>
    </row>
    <row r="19" spans="1:15" ht="10.5">
      <c r="B19" s="1">
        <v>8</v>
      </c>
      <c r="C19" s="7" t="s">
        <v>88</v>
      </c>
      <c r="E19" s="49"/>
      <c r="F19" s="49">
        <v>53811520.120000005</v>
      </c>
      <c r="G19" s="49">
        <v>53811520.120000005</v>
      </c>
      <c r="I19" s="49">
        <v>53941950.120000005</v>
      </c>
      <c r="J19" s="49">
        <v>0</v>
      </c>
      <c r="K19" s="49">
        <v>53941950.120000005</v>
      </c>
      <c r="M19" s="49">
        <v>-130430</v>
      </c>
      <c r="N19" s="44" t="s">
        <v>67</v>
      </c>
      <c r="O19" s="40" t="s">
        <v>199</v>
      </c>
    </row>
    <row r="20" spans="1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1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1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1:15" ht="32.25" customHeight="1">
      <c r="B23" s="163" t="s">
        <v>91</v>
      </c>
      <c r="C23" s="163"/>
      <c r="E23" s="39">
        <v>436775</v>
      </c>
      <c r="F23" s="39">
        <v>0</v>
      </c>
      <c r="G23" s="39">
        <v>436775</v>
      </c>
      <c r="I23" s="39">
        <v>54248295.120000005</v>
      </c>
      <c r="J23" s="39">
        <v>-53811520.120000005</v>
      </c>
      <c r="K23" s="39">
        <v>436775</v>
      </c>
      <c r="M23" s="39">
        <v>0</v>
      </c>
      <c r="N23" s="38"/>
      <c r="O23" s="40"/>
    </row>
    <row r="24" spans="1:15" ht="10.5">
      <c r="B24" s="1">
        <v>12</v>
      </c>
      <c r="C24" s="7" t="s">
        <v>92</v>
      </c>
      <c r="E24" s="49">
        <v>436775</v>
      </c>
      <c r="F24" s="49">
        <v>0</v>
      </c>
      <c r="G24" s="49">
        <v>436775</v>
      </c>
      <c r="I24" s="49">
        <v>436775</v>
      </c>
      <c r="J24" s="49">
        <v>0</v>
      </c>
      <c r="K24" s="49">
        <v>436775</v>
      </c>
      <c r="M24" s="49">
        <v>0</v>
      </c>
      <c r="N24" s="44"/>
      <c r="O24" s="40" t="s">
        <v>199</v>
      </c>
    </row>
    <row r="25" spans="1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53811520.120000005</v>
      </c>
      <c r="J25" s="141">
        <v>-53811520.120000005</v>
      </c>
      <c r="K25" s="141">
        <v>0</v>
      </c>
      <c r="M25" s="141">
        <v>0</v>
      </c>
      <c r="N25" s="43"/>
      <c r="O25" s="40" t="s">
        <v>199</v>
      </c>
    </row>
    <row r="26" spans="1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/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1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1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1:15" ht="10.5">
      <c r="B29" s="37" t="s">
        <v>96</v>
      </c>
      <c r="C29" s="36"/>
      <c r="E29" s="39">
        <v>0</v>
      </c>
      <c r="F29" s="39">
        <v>3587254.3200000003</v>
      </c>
      <c r="G29" s="39">
        <v>3587254.3200000003</v>
      </c>
      <c r="I29" s="39">
        <v>3587254.3200000003</v>
      </c>
      <c r="J29" s="39">
        <v>0</v>
      </c>
      <c r="K29" s="39">
        <v>3587254.3200000003</v>
      </c>
      <c r="M29" s="39">
        <v>0</v>
      </c>
      <c r="N29" s="38"/>
      <c r="O29" s="40"/>
    </row>
    <row r="30" spans="1:15" ht="10.5">
      <c r="B30" s="8">
        <v>17</v>
      </c>
      <c r="C30" s="9" t="s">
        <v>50</v>
      </c>
      <c r="E30" s="141"/>
      <c r="F30" s="141">
        <v>3587254.3200000003</v>
      </c>
      <c r="G30" s="141">
        <v>3587254.3200000003</v>
      </c>
      <c r="I30" s="141">
        <v>3587254.3200000003</v>
      </c>
      <c r="J30" s="141">
        <v>0</v>
      </c>
      <c r="K30" s="141">
        <v>3587254.3200000003</v>
      </c>
      <c r="M30" s="141">
        <v>0</v>
      </c>
      <c r="N30" s="43"/>
      <c r="O30" s="40" t="s">
        <v>199</v>
      </c>
    </row>
    <row r="31" spans="1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1:15" ht="10.5">
      <c r="A32" s="90"/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386663625</v>
      </c>
      <c r="F37" s="23">
        <v>57398774.440000005</v>
      </c>
      <c r="G37" s="23">
        <v>444062399.44</v>
      </c>
      <c r="I37" s="23">
        <v>498221742.56</v>
      </c>
      <c r="J37" s="23">
        <v>-53811520.120000005</v>
      </c>
      <c r="K37" s="23">
        <v>444410222.44</v>
      </c>
      <c r="M37" s="23">
        <v>-347823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101"/>
      <c r="J40" s="207"/>
      <c r="K40" s="207"/>
      <c r="L40" s="207"/>
      <c r="M40" s="207"/>
      <c r="N40" s="208"/>
      <c r="O40" s="204"/>
    </row>
    <row r="41" spans="1:15" s="108" customFormat="1">
      <c r="A41" s="106"/>
      <c r="E41" s="204"/>
      <c r="F41" s="211"/>
      <c r="G41" s="101"/>
      <c r="J41" s="207"/>
      <c r="K41" s="207"/>
      <c r="L41" s="207"/>
      <c r="M41" s="207"/>
      <c r="N41" s="208"/>
      <c r="O41" s="204"/>
    </row>
    <row r="42" spans="1:15" s="108" customFormat="1">
      <c r="E42" s="204"/>
      <c r="F42" s="211"/>
      <c r="G42" s="101"/>
      <c r="J42" s="207"/>
      <c r="K42" s="207"/>
      <c r="L42" s="207"/>
      <c r="M42" s="207"/>
      <c r="N42" s="208"/>
      <c r="O42" s="204"/>
    </row>
    <row r="43" spans="1:15" s="108" customFormat="1"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E45" s="211"/>
      <c r="F45" s="204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E46" s="211"/>
      <c r="F46" s="204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E47" s="211"/>
      <c r="F47" s="204"/>
      <c r="G47" s="101"/>
      <c r="J47" s="207"/>
      <c r="K47" s="207"/>
      <c r="L47" s="207"/>
      <c r="M47" s="207"/>
      <c r="N47" s="208"/>
      <c r="O47" s="227"/>
    </row>
    <row r="48" spans="1:15" s="108" customFormat="1">
      <c r="A48" s="106"/>
      <c r="E48" s="211"/>
      <c r="F48" s="204"/>
      <c r="G48" s="101"/>
      <c r="J48" s="207"/>
      <c r="K48" s="207"/>
      <c r="L48" s="207"/>
      <c r="M48" s="207"/>
      <c r="N48" s="208"/>
      <c r="O48" s="227"/>
    </row>
    <row r="49" spans="5:15" s="108" customFormat="1">
      <c r="E49" s="211"/>
      <c r="F49" s="204"/>
      <c r="G49" s="101"/>
      <c r="J49" s="207"/>
      <c r="K49" s="207"/>
      <c r="L49" s="207"/>
      <c r="M49" s="207"/>
      <c r="N49" s="208"/>
      <c r="O49" s="227"/>
    </row>
    <row r="50" spans="5:15" s="108" customFormat="1">
      <c r="E50" s="211"/>
      <c r="F50" s="204"/>
      <c r="G50" s="101"/>
      <c r="J50" s="207"/>
      <c r="K50" s="207"/>
      <c r="L50" s="207"/>
      <c r="M50" s="207"/>
      <c r="N50" s="208"/>
      <c r="O50" s="227"/>
    </row>
    <row r="51" spans="5:15" s="108" customFormat="1">
      <c r="E51" s="211"/>
      <c r="F51" s="211"/>
      <c r="G51" s="101"/>
      <c r="J51" s="207"/>
      <c r="K51" s="207"/>
      <c r="L51" s="207"/>
      <c r="M51" s="207"/>
      <c r="N51" s="208"/>
      <c r="O51" s="204"/>
    </row>
    <row r="52" spans="5:15" s="108" customFormat="1">
      <c r="E52" s="211"/>
      <c r="F52" s="211"/>
      <c r="G52" s="101"/>
      <c r="J52" s="207"/>
      <c r="K52" s="207"/>
      <c r="L52" s="207"/>
      <c r="M52" s="207"/>
      <c r="N52" s="208"/>
      <c r="O52" s="204"/>
    </row>
    <row r="53" spans="5:15" s="108" customFormat="1">
      <c r="E53" s="211"/>
      <c r="F53" s="211"/>
      <c r="G53" s="101"/>
      <c r="J53" s="207"/>
      <c r="K53" s="207"/>
      <c r="L53" s="207"/>
      <c r="M53" s="207"/>
      <c r="N53" s="208"/>
      <c r="O53" s="204"/>
    </row>
    <row r="54" spans="5:15" s="108" customFormat="1">
      <c r="E54" s="211"/>
      <c r="F54" s="211"/>
      <c r="G54" s="101"/>
      <c r="J54" s="207"/>
      <c r="K54" s="207"/>
      <c r="L54" s="207"/>
      <c r="M54" s="207"/>
      <c r="N54" s="208"/>
      <c r="O54" s="204"/>
    </row>
    <row r="55" spans="5:15" s="108" customFormat="1">
      <c r="E55" s="211"/>
      <c r="F55" s="211"/>
      <c r="G55" s="101"/>
      <c r="J55" s="207"/>
      <c r="K55" s="207"/>
      <c r="L55" s="207"/>
      <c r="M55" s="207"/>
      <c r="N55" s="208"/>
      <c r="O55" s="204"/>
    </row>
    <row r="56" spans="5:15" s="108" customFormat="1">
      <c r="E56" s="211"/>
      <c r="F56" s="211"/>
      <c r="G56" s="101"/>
      <c r="J56" s="207"/>
      <c r="K56" s="207"/>
      <c r="L56" s="207"/>
      <c r="M56" s="207"/>
      <c r="N56" s="208"/>
      <c r="O56" s="204"/>
    </row>
    <row r="57" spans="5:15" s="108" customFormat="1">
      <c r="E57" s="204"/>
      <c r="F57" s="211"/>
      <c r="G57" s="101"/>
      <c r="J57" s="207"/>
      <c r="K57" s="207"/>
      <c r="L57" s="207"/>
      <c r="M57" s="207"/>
      <c r="N57" s="208"/>
      <c r="O57" s="204"/>
    </row>
    <row r="58" spans="5:15" s="108" customFormat="1">
      <c r="E58" s="204"/>
      <c r="F58" s="211"/>
      <c r="G58" s="101"/>
      <c r="J58" s="207"/>
      <c r="K58" s="207"/>
      <c r="L58" s="207"/>
      <c r="M58" s="207"/>
      <c r="N58" s="208"/>
      <c r="O58" s="204"/>
    </row>
    <row r="59" spans="5:15" s="108" customFormat="1">
      <c r="E59" s="204"/>
      <c r="F59" s="211"/>
      <c r="G59" s="101"/>
      <c r="J59" s="207"/>
      <c r="K59" s="207"/>
      <c r="L59" s="207"/>
      <c r="M59" s="207"/>
      <c r="N59" s="208"/>
      <c r="O59" s="204"/>
    </row>
    <row r="60" spans="5:15" s="108" customFormat="1">
      <c r="E60" s="204"/>
      <c r="F60" s="211"/>
      <c r="G60" s="101"/>
      <c r="J60" s="207"/>
      <c r="K60" s="207"/>
      <c r="L60" s="207"/>
      <c r="M60" s="207"/>
      <c r="N60" s="208"/>
      <c r="O60" s="204"/>
    </row>
    <row r="61" spans="5:15" s="108" customFormat="1">
      <c r="E61" s="204"/>
      <c r="F61" s="211"/>
      <c r="G61" s="101"/>
      <c r="J61" s="207"/>
      <c r="K61" s="207"/>
      <c r="L61" s="207"/>
      <c r="M61" s="207"/>
      <c r="N61" s="208"/>
      <c r="O61" s="204"/>
    </row>
    <row r="62" spans="5:15" s="108" customFormat="1">
      <c r="E62" s="204"/>
      <c r="F62" s="211"/>
      <c r="G62" s="101"/>
      <c r="J62" s="207"/>
      <c r="K62" s="207"/>
      <c r="L62" s="207"/>
      <c r="M62" s="207"/>
      <c r="N62" s="208"/>
      <c r="O62" s="204"/>
    </row>
    <row r="63" spans="5:15" s="108" customFormat="1">
      <c r="E63" s="204"/>
      <c r="F63" s="211"/>
      <c r="G63" s="101"/>
      <c r="J63" s="207"/>
      <c r="K63" s="207"/>
      <c r="L63" s="207"/>
      <c r="M63" s="207"/>
      <c r="N63" s="208"/>
      <c r="O63" s="204"/>
    </row>
    <row r="64" spans="5:15" s="108" customFormat="1">
      <c r="E64" s="204"/>
      <c r="F64" s="211"/>
      <c r="G64" s="101"/>
      <c r="J64" s="207"/>
      <c r="K64" s="207"/>
      <c r="L64" s="207"/>
      <c r="M64" s="207"/>
      <c r="N64" s="208"/>
      <c r="O64" s="204"/>
    </row>
    <row r="65" spans="5:15" s="108" customFormat="1">
      <c r="E65" s="204"/>
      <c r="F65" s="211"/>
      <c r="G65" s="101"/>
      <c r="J65" s="207"/>
      <c r="K65" s="207"/>
      <c r="L65" s="207"/>
      <c r="M65" s="207"/>
      <c r="N65" s="208"/>
      <c r="O65" s="204"/>
    </row>
    <row r="66" spans="5:15" s="108" customFormat="1">
      <c r="E66" s="204"/>
      <c r="F66" s="211"/>
      <c r="G66" s="101"/>
      <c r="J66" s="207"/>
      <c r="K66" s="207"/>
      <c r="L66" s="207"/>
      <c r="M66" s="207"/>
      <c r="N66" s="208"/>
      <c r="O66" s="204"/>
    </row>
    <row r="67" spans="5:15" s="108" customFormat="1">
      <c r="E67" s="204"/>
      <c r="F67" s="211"/>
      <c r="G67" s="101"/>
      <c r="J67" s="207"/>
      <c r="K67" s="207"/>
      <c r="L67" s="207"/>
      <c r="M67" s="207"/>
      <c r="N67" s="208"/>
      <c r="O67" s="204"/>
    </row>
    <row r="68" spans="5:15" s="108" customFormat="1">
      <c r="E68" s="204"/>
      <c r="F68" s="211"/>
      <c r="G68" s="101"/>
      <c r="J68" s="207"/>
      <c r="K68" s="207"/>
      <c r="L68" s="207"/>
      <c r="M68" s="207"/>
      <c r="N68" s="208"/>
      <c r="O68" s="204"/>
    </row>
    <row r="69" spans="5:15" s="108" customFormat="1">
      <c r="E69" s="204"/>
      <c r="F69" s="211"/>
      <c r="G69" s="101"/>
      <c r="J69" s="207"/>
      <c r="K69" s="207"/>
      <c r="L69" s="207"/>
      <c r="M69" s="207"/>
      <c r="N69" s="208"/>
      <c r="O69" s="204"/>
    </row>
    <row r="70" spans="5:15" s="108" customFormat="1">
      <c r="E70" s="204"/>
      <c r="F70" s="211"/>
      <c r="G70" s="101"/>
      <c r="J70" s="207"/>
      <c r="K70" s="207"/>
      <c r="L70" s="207"/>
      <c r="M70" s="207"/>
      <c r="N70" s="208"/>
      <c r="O70" s="204"/>
    </row>
    <row r="71" spans="5:15" s="108" customFormat="1">
      <c r="E71" s="204"/>
      <c r="F71" s="211"/>
      <c r="G71" s="101"/>
      <c r="J71" s="207"/>
      <c r="K71" s="207"/>
      <c r="L71" s="207"/>
      <c r="M71" s="207"/>
      <c r="N71" s="208"/>
      <c r="O71" s="204"/>
    </row>
    <row r="72" spans="5:15" s="108" customFormat="1">
      <c r="E72" s="204"/>
      <c r="F72" s="211"/>
      <c r="G72" s="101"/>
      <c r="J72" s="207"/>
      <c r="K72" s="207"/>
      <c r="L72" s="207"/>
      <c r="M72" s="207"/>
      <c r="N72" s="208"/>
      <c r="O72" s="204"/>
    </row>
    <row r="73" spans="5:15" s="108" customFormat="1">
      <c r="E73" s="204"/>
      <c r="F73" s="211"/>
      <c r="G73" s="101"/>
      <c r="J73" s="207"/>
      <c r="K73" s="207"/>
      <c r="L73" s="207"/>
      <c r="M73" s="207"/>
      <c r="N73" s="208"/>
      <c r="O73" s="204"/>
    </row>
    <row r="74" spans="5:15" s="108" customFormat="1">
      <c r="E74" s="204"/>
      <c r="F74" s="211"/>
      <c r="G74" s="101"/>
      <c r="J74" s="207"/>
      <c r="K74" s="207"/>
      <c r="L74" s="207"/>
      <c r="M74" s="207"/>
      <c r="N74" s="208"/>
      <c r="O74" s="204"/>
    </row>
    <row r="75" spans="5:15" s="108" customFormat="1">
      <c r="E75" s="204"/>
      <c r="F75" s="211"/>
      <c r="G75" s="101"/>
      <c r="J75" s="207"/>
      <c r="K75" s="207"/>
      <c r="L75" s="207"/>
      <c r="M75" s="207"/>
      <c r="N75" s="208"/>
      <c r="O75" s="204"/>
    </row>
    <row r="76" spans="5:15" s="108" customFormat="1">
      <c r="E76" s="204"/>
      <c r="F76" s="211"/>
      <c r="G76" s="101"/>
      <c r="J76" s="207"/>
      <c r="K76" s="207"/>
      <c r="L76" s="207"/>
      <c r="M76" s="207"/>
      <c r="N76" s="208"/>
      <c r="O76" s="204"/>
    </row>
    <row r="77" spans="5:15" s="108" customFormat="1">
      <c r="E77" s="204"/>
      <c r="F77" s="211"/>
      <c r="G77" s="101"/>
      <c r="J77" s="207"/>
      <c r="K77" s="207"/>
      <c r="L77" s="207"/>
      <c r="M77" s="207"/>
      <c r="N77" s="208"/>
      <c r="O77" s="204"/>
    </row>
    <row r="78" spans="5:15" s="108" customFormat="1">
      <c r="E78" s="204"/>
      <c r="F78" s="211"/>
      <c r="G78" s="101"/>
      <c r="J78" s="207"/>
      <c r="K78" s="207"/>
      <c r="L78" s="207"/>
      <c r="M78" s="207"/>
      <c r="N78" s="208"/>
      <c r="O78" s="204"/>
    </row>
    <row r="79" spans="5:15" s="108" customFormat="1">
      <c r="E79" s="204"/>
      <c r="F79" s="211"/>
      <c r="G79" s="101"/>
      <c r="J79" s="207"/>
      <c r="K79" s="207"/>
      <c r="L79" s="207"/>
      <c r="M79" s="207"/>
      <c r="N79" s="208"/>
      <c r="O79" s="204"/>
    </row>
    <row r="80" spans="5:15" s="108" customFormat="1">
      <c r="E80" s="204"/>
      <c r="F80" s="211"/>
      <c r="G80" s="101"/>
      <c r="J80" s="207"/>
      <c r="K80" s="207"/>
      <c r="L80" s="207"/>
      <c r="M80" s="207"/>
      <c r="N80" s="208"/>
      <c r="O80" s="204"/>
    </row>
    <row r="81" spans="5:15" s="108" customFormat="1">
      <c r="E81" s="204"/>
      <c r="F81" s="211"/>
      <c r="G81" s="101"/>
      <c r="J81" s="207"/>
      <c r="K81" s="207"/>
      <c r="L81" s="207"/>
      <c r="M81" s="207"/>
      <c r="N81" s="208"/>
      <c r="O81" s="204"/>
    </row>
    <row r="82" spans="5:15" s="108" customFormat="1">
      <c r="E82" s="204"/>
      <c r="F82" s="211"/>
      <c r="G82" s="101"/>
      <c r="J82" s="207"/>
      <c r="K82" s="207"/>
      <c r="L82" s="207"/>
      <c r="M82" s="207"/>
      <c r="N82" s="208"/>
      <c r="O82" s="204"/>
    </row>
    <row r="83" spans="5:15" s="108" customFormat="1">
      <c r="E83" s="204"/>
      <c r="F83" s="211"/>
      <c r="G83" s="101"/>
      <c r="J83" s="207"/>
      <c r="K83" s="207"/>
      <c r="L83" s="207"/>
      <c r="M83" s="207"/>
      <c r="N83" s="208"/>
      <c r="O83" s="204"/>
    </row>
    <row r="84" spans="5:15" s="108" customFormat="1">
      <c r="E84" s="204"/>
      <c r="F84" s="211"/>
      <c r="G84" s="101"/>
      <c r="J84" s="207"/>
      <c r="K84" s="207"/>
      <c r="L84" s="207"/>
      <c r="M84" s="207"/>
      <c r="N84" s="208"/>
      <c r="O84" s="204"/>
    </row>
    <row r="85" spans="5:15" s="108" customFormat="1">
      <c r="E85" s="204"/>
      <c r="F85" s="211"/>
      <c r="G85" s="101"/>
      <c r="J85" s="207"/>
      <c r="K85" s="207"/>
      <c r="L85" s="207"/>
      <c r="M85" s="207"/>
      <c r="N85" s="208"/>
      <c r="O85" s="204"/>
    </row>
    <row r="86" spans="5:15" s="108" customFormat="1">
      <c r="E86" s="204"/>
      <c r="F86" s="211"/>
      <c r="G86" s="101"/>
      <c r="J86" s="207"/>
      <c r="K86" s="207"/>
      <c r="L86" s="207"/>
      <c r="M86" s="207"/>
      <c r="N86" s="208"/>
      <c r="O86" s="204"/>
    </row>
    <row r="87" spans="5:15" s="108" customFormat="1">
      <c r="E87" s="204"/>
      <c r="F87" s="211"/>
      <c r="G87" s="101"/>
      <c r="J87" s="207"/>
      <c r="K87" s="207"/>
      <c r="L87" s="207"/>
      <c r="M87" s="207"/>
      <c r="N87" s="208"/>
      <c r="O87" s="204"/>
    </row>
    <row r="88" spans="5:15" s="108" customFormat="1">
      <c r="E88" s="204"/>
      <c r="F88" s="211"/>
      <c r="G88" s="101"/>
      <c r="J88" s="207"/>
      <c r="K88" s="207"/>
      <c r="L88" s="207"/>
      <c r="M88" s="207"/>
      <c r="N88" s="208"/>
      <c r="O88" s="204"/>
    </row>
    <row r="89" spans="5:15" s="108" customFormat="1">
      <c r="E89" s="204"/>
      <c r="F89" s="211"/>
      <c r="G89" s="101"/>
      <c r="J89" s="207"/>
      <c r="K89" s="207"/>
      <c r="L89" s="207"/>
      <c r="M89" s="207"/>
      <c r="N89" s="208"/>
      <c r="O89" s="204"/>
    </row>
    <row r="90" spans="5:15" s="108" customFormat="1">
      <c r="E90" s="204"/>
      <c r="F90" s="211"/>
      <c r="G90" s="101"/>
      <c r="J90" s="207"/>
      <c r="K90" s="207"/>
      <c r="L90" s="207"/>
      <c r="M90" s="207"/>
      <c r="N90" s="208"/>
      <c r="O90" s="204"/>
    </row>
    <row r="91" spans="5:15" s="108" customFormat="1">
      <c r="E91" s="204"/>
      <c r="F91" s="211"/>
      <c r="G91" s="101"/>
      <c r="J91" s="207"/>
      <c r="K91" s="207"/>
      <c r="L91" s="207"/>
      <c r="M91" s="207"/>
      <c r="N91" s="208"/>
      <c r="O91" s="204"/>
    </row>
    <row r="92" spans="5:15" s="108" customFormat="1">
      <c r="E92" s="204"/>
      <c r="F92" s="211"/>
      <c r="G92" s="101"/>
      <c r="J92" s="207"/>
      <c r="K92" s="207"/>
      <c r="L92" s="207"/>
      <c r="M92" s="207"/>
      <c r="N92" s="208"/>
      <c r="O92" s="204"/>
    </row>
    <row r="93" spans="5:15" s="108" customFormat="1">
      <c r="E93" s="204"/>
      <c r="F93" s="211"/>
      <c r="G93" s="101"/>
      <c r="J93" s="207"/>
      <c r="K93" s="207"/>
      <c r="L93" s="207"/>
      <c r="M93" s="207"/>
      <c r="N93" s="208"/>
      <c r="O93" s="204"/>
    </row>
    <row r="94" spans="5:15" s="108" customFormat="1">
      <c r="E94" s="204"/>
      <c r="F94" s="211"/>
      <c r="G94" s="101"/>
      <c r="J94" s="207"/>
      <c r="K94" s="207"/>
      <c r="L94" s="207"/>
      <c r="M94" s="207"/>
      <c r="N94" s="208"/>
      <c r="O94" s="204"/>
    </row>
    <row r="95" spans="5:15" s="108" customFormat="1">
      <c r="E95" s="204"/>
      <c r="F95" s="211"/>
      <c r="G95" s="101"/>
      <c r="J95" s="207"/>
      <c r="K95" s="207"/>
      <c r="L95" s="207"/>
      <c r="M95" s="207"/>
      <c r="N95" s="208"/>
      <c r="O95" s="204"/>
    </row>
    <row r="96" spans="5:15" s="108" customFormat="1">
      <c r="E96" s="204"/>
      <c r="F96" s="211"/>
      <c r="G96" s="101"/>
      <c r="J96" s="207"/>
      <c r="K96" s="207"/>
      <c r="L96" s="207"/>
      <c r="M96" s="207"/>
      <c r="N96" s="208"/>
      <c r="O96" s="204"/>
    </row>
    <row r="97" spans="5:15" s="108" customFormat="1">
      <c r="E97" s="204"/>
      <c r="F97" s="211"/>
      <c r="G97" s="101"/>
      <c r="J97" s="207"/>
      <c r="K97" s="207"/>
      <c r="L97" s="207"/>
      <c r="M97" s="207"/>
      <c r="N97" s="208"/>
      <c r="O97" s="204"/>
    </row>
    <row r="98" spans="5:15" s="108" customFormat="1">
      <c r="E98" s="204"/>
      <c r="F98" s="211"/>
      <c r="G98" s="101"/>
      <c r="J98" s="207"/>
      <c r="K98" s="207"/>
      <c r="L98" s="207"/>
      <c r="M98" s="207"/>
      <c r="N98" s="208"/>
      <c r="O98" s="204"/>
    </row>
    <row r="99" spans="5:15" s="108" customFormat="1"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5:15" s="108" customFormat="1"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5:15" s="108" customFormat="1"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5:15" s="108" customFormat="1"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5:15" s="108" customFormat="1"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5:15" s="108" customFormat="1"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5:15" s="108" customFormat="1"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5:15" s="108" customFormat="1"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5:15" s="108" customFormat="1"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5:15" s="108" customFormat="1"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5:15" s="108" customFormat="1"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5:15" s="108" customFormat="1"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5:15" s="108" customFormat="1"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5:15" s="108" customFormat="1"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5:15" s="108" customFormat="1"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5:15" s="108" customFormat="1"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5:15" s="108" customFormat="1"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5:15" s="108" customFormat="1"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5:15" s="108" customFormat="1"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5:15" s="108" customFormat="1"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5:15" s="108" customFormat="1"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5:15" s="108" customFormat="1"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5:15" s="108" customFormat="1"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5:15" s="108" customFormat="1"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5:15" s="108" customFormat="1"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5:15" s="108" customFormat="1"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5:15" s="108" customFormat="1"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5:15" s="108" customFormat="1"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5:15" s="108" customFormat="1"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5:15" s="108" customFormat="1"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5:15" s="108" customFormat="1"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5:15" s="108" customFormat="1"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5:15" s="108" customFormat="1"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5:15" s="108" customFormat="1"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5:15" s="108" customFormat="1"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5:15" s="108" customFormat="1"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5:15" s="108" customFormat="1"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5:15" s="108" customFormat="1"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5:15" s="108" customFormat="1"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5:15" s="108" customFormat="1"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5:15" s="108" customFormat="1"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5:15" s="108" customFormat="1"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5:15" s="108" customFormat="1"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5:15" s="108" customFormat="1"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5:15" s="108" customFormat="1"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5:15" s="108" customFormat="1"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5:15" s="108" customFormat="1"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5:15" s="108" customFormat="1"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5:15" s="108" customFormat="1"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5:15" s="108" customFormat="1"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5:15" s="108" customFormat="1"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5:15" s="108" customFormat="1"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5:15" s="108" customFormat="1"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5:15" s="108" customFormat="1"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5:15" s="108" customFormat="1"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5:15" s="108" customFormat="1"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5:15" s="108" customFormat="1"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5:15" s="108" customFormat="1"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5:15" s="108" customFormat="1"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5:15" s="108" customFormat="1"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5:15" s="108" customFormat="1"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5:15" s="108" customFormat="1"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5:15" s="108" customFormat="1"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5:15" s="108" customFormat="1"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5:15" s="108" customFormat="1"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5:15" s="108" customFormat="1"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5:15" s="108" customFormat="1"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5:15" s="108" customFormat="1"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5:15" s="108" customFormat="1"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5:15" s="108" customFormat="1"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5:15" s="108" customFormat="1"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5:15" s="108" customFormat="1"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5:15" s="108" customFormat="1"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5:15" s="108" customFormat="1"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5:15" s="108" customFormat="1"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5:15" s="108" customFormat="1"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5:15" s="108" customFormat="1"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5:15" s="108" customFormat="1"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5:15" s="108" customFormat="1"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5:15" s="108" customFormat="1"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5:15" s="108" customFormat="1"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5:15" s="108" customFormat="1"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5:15" s="108" customFormat="1"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5:15" s="108" customFormat="1"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5:15" s="108" customFormat="1"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5:15" s="108" customFormat="1"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5:15" s="108" customFormat="1"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5:15" s="108" customFormat="1"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5:15" s="108" customFormat="1"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5:15" s="108" customFormat="1"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5:15" s="108" customFormat="1"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5:15" s="108" customFormat="1"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5:15" s="108" customFormat="1"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5:15" s="108" customFormat="1"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5:15" s="108" customFormat="1"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5:15" s="108" customFormat="1"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5:15" s="108" customFormat="1"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5:15" s="108" customFormat="1"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5:15" s="108" customFormat="1"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5:15" s="108" customFormat="1"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5:15" s="108" customFormat="1"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5:15" s="108" customFormat="1"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5:15" s="108" customFormat="1"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5:15" s="108" customFormat="1"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5:15" s="108" customFormat="1"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5:15" s="108" customFormat="1"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5:15" s="108" customFormat="1"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5:15" s="108" customFormat="1"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5:15" s="108" customFormat="1"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5:15" s="108" customFormat="1"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5:15" s="108" customFormat="1"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5:15" s="108" customFormat="1"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5:15" s="108" customFormat="1"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5:15" s="108" customFormat="1"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5:15" s="108" customFormat="1"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5:15" s="108" customFormat="1"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5:15" s="108" customFormat="1"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5:15" s="108" customFormat="1"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5:15" s="108" customFormat="1"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5:15" s="108" customFormat="1"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5:15" s="108" customFormat="1"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5:15" s="108" customFormat="1"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5:15" s="108" customFormat="1"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5:15" s="108" customFormat="1"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5:15" s="108" customFormat="1"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5:15" s="108" customFormat="1"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5:15" s="108" customFormat="1"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5:15" s="108" customFormat="1"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5:15" s="108" customFormat="1"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5:15" s="108" customFormat="1"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5:15" s="108" customFormat="1"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5:15" s="108" customFormat="1"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5:15" s="108" customFormat="1"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5:15" s="108" customFormat="1"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5:15" s="108" customFormat="1"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5:15" s="108" customFormat="1"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5:15" s="108" customFormat="1"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5:15" s="108" customFormat="1"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5:15" s="108" customFormat="1"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5:15" s="108" customFormat="1"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5:15" s="108" customFormat="1"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5:15" s="108" customFormat="1"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5:15" s="108" customFormat="1"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5:15" s="108" customFormat="1"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5:15" s="108" customFormat="1"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5:15" s="108" customFormat="1"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5:15" s="108" customFormat="1"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5:15" s="108" customFormat="1"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5:15" s="108" customFormat="1"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5:15" s="108" customFormat="1"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5:15" s="108" customFormat="1"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5:15" s="108" customFormat="1"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5:15" s="108" customFormat="1"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5:15" s="108" customFormat="1"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5:15" s="108" customFormat="1"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5:15" s="108" customFormat="1"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5:15" s="108" customFormat="1"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5:15" s="108" customFormat="1"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5:15" s="108" customFormat="1"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5:15" s="108" customFormat="1"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5:15" s="108" customFormat="1"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5:15" s="108" customFormat="1"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5:15" s="108" customFormat="1"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5:15" s="108" customFormat="1"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5:15" s="108" customFormat="1"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5:15" s="108" customFormat="1"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5:15" s="108" customFormat="1"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5:15" s="108" customFormat="1"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5:15" s="108" customFormat="1"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5:15" s="108" customFormat="1"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5:15" s="108" customFormat="1"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5:15" s="108" customFormat="1"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5:15" s="108" customFormat="1"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5:15" s="108" customFormat="1"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5:15" s="108" customFormat="1"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5:15" s="108" customFormat="1"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5:15" s="108" customFormat="1"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5:15" s="108" customFormat="1"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5:15" s="108" customFormat="1"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5:15" s="108" customFormat="1"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5:15" s="108" customFormat="1"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5:15" s="108" customFormat="1"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5:15" s="108" customFormat="1"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5:15" s="108" customFormat="1"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5:15" s="108" customFormat="1"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5:15" s="108" customFormat="1"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5:15" s="108" customFormat="1"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5:15" s="108" customFormat="1"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5:15" s="108" customFormat="1"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5:15" s="108" customFormat="1"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5:15" s="108" customFormat="1"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5:15" s="108" customFormat="1"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5:15" s="108" customFormat="1"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5:15" s="108" customFormat="1"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5:15" s="108" customFormat="1"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5:15" s="108" customFormat="1"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5:15" s="108" customFormat="1"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5:15" s="108" customFormat="1"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5:15" s="108" customFormat="1"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5:15" s="108" customFormat="1"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5:15" s="108" customFormat="1"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5:15" s="108" customFormat="1"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5:15" s="108" customFormat="1"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5:15" s="108" customFormat="1"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5:15" s="108" customFormat="1"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5:15" s="108" customFormat="1"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5:15" s="108" customFormat="1"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5:15" s="108" customFormat="1"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5:15" s="108" customFormat="1"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5:15" s="108" customFormat="1"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5:15" s="108" customFormat="1"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5:15" s="108" customFormat="1"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5:15" s="108" customFormat="1"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5:15" s="108" customFormat="1"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5:15" s="108" customFormat="1"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5:15" s="108" customFormat="1"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5:15" s="108" customFormat="1"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5:15" s="108" customFormat="1"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5:15" s="108" customFormat="1"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5:15" s="108" customFormat="1"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5:15" s="108" customFormat="1"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5:15" s="108" customFormat="1"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5:15" s="108" customFormat="1"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5:15" s="108" customFormat="1"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5:15" s="108" customFormat="1"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5:15" s="108" customFormat="1"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5:15" s="108" customFormat="1"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5:15" s="108" customFormat="1"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5:15" s="108" customFormat="1"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5:15" s="108" customFormat="1"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5:15" s="108" customFormat="1"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5:15" s="108" customFormat="1"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5:15" s="108" customFormat="1"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5:15" s="108" customFormat="1"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5:15" s="108" customFormat="1"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5:15" s="108" customFormat="1"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5:15" s="108" customFormat="1"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5:15" s="108" customFormat="1"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5:15" s="108" customFormat="1"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5:15" s="108" customFormat="1"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5:15" s="108" customFormat="1"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5:15" s="108" customFormat="1"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5:15" s="108" customFormat="1"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5:15" s="108" customFormat="1"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5:15" s="108" customFormat="1"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5:15" s="108" customFormat="1"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5:15" s="108" customFormat="1"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5:15" s="108" customFormat="1"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5:15" s="108" customFormat="1"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5:15" s="108" customFormat="1"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5:15" s="108" customFormat="1"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5:15" s="108" customFormat="1"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5:15" s="108" customFormat="1"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5:15" s="108" customFormat="1"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5:15" s="108" customFormat="1"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5:15" s="108" customFormat="1"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5:15" s="108" customFormat="1"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5:15" s="108" customFormat="1"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5:15" s="108" customFormat="1"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5:15" s="108" customFormat="1"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5:15" s="108" customFormat="1"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5:15" s="108" customFormat="1"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5:15" s="108" customFormat="1"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5:15" s="108" customFormat="1"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5:15" s="108" customFormat="1"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5:15" s="108" customFormat="1"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5:15" s="108" customFormat="1"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5:15" s="108" customFormat="1"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5:15" s="108" customFormat="1"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5:15" s="108" customFormat="1"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5:15" s="108" customFormat="1"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5:15" s="108" customFormat="1"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5:15" s="108" customFormat="1"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5:15" s="108" customFormat="1"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5:15" s="108" customFormat="1"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5:15" s="108" customFormat="1"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5:15" s="108" customFormat="1"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5:15" s="108" customFormat="1"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5:15" s="108" customFormat="1"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5:15" s="108" customFormat="1"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5:15" s="108" customFormat="1"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5:15" s="108" customFormat="1"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5:15" s="108" customFormat="1"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5:15" s="108" customFormat="1"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5:15" s="108" customFormat="1"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5:15" s="108" customFormat="1"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5:15" s="108" customFormat="1"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5:15" s="108" customFormat="1"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5:15" s="108" customFormat="1"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5:15" s="108" customFormat="1"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5:15" s="108" customFormat="1"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5:15" s="108" customFormat="1"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5:15" s="108" customFormat="1"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5:15" s="108" customFormat="1"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5:15" s="108" customFormat="1"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5:15" s="108" customFormat="1"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5:15" s="108" customFormat="1"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5:15" s="108" customFormat="1"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5:15" s="108" customFormat="1"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5:15" s="108" customFormat="1"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5:15" s="108" customFormat="1"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5:15" s="108" customFormat="1"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5:15" s="108" customFormat="1"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5:15" s="108" customFormat="1"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5:15" s="108" customFormat="1"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5:15" s="108" customFormat="1"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5:15" s="108" customFormat="1"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5:15" s="108" customFormat="1"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5:15" s="108" customFormat="1"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5:15" s="108" customFormat="1"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5:15" s="108" customFormat="1"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5:15" s="108" customFormat="1"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5:15" s="108" customFormat="1"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5:15" s="108" customFormat="1"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5:15" s="108" customFormat="1"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5:15" s="108" customFormat="1"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5:15" s="108" customFormat="1"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5:15" s="108" customFormat="1"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5:15" s="108" customFormat="1"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5:15" s="108" customFormat="1"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5:15" s="108" customFormat="1"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5:15" s="108" customFormat="1"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5:15" s="108" customFormat="1"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5:15" s="108" customFormat="1"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5:15" s="108" customFormat="1"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5:15" s="108" customFormat="1"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5:15" s="108" customFormat="1"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5:15" s="108" customFormat="1"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5:15" s="108" customFormat="1"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5:15" s="108" customFormat="1"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5:15" s="108" customFormat="1"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5:15" s="108" customFormat="1"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5:15" s="108" customFormat="1"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5:15" s="108" customFormat="1"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5:15" s="108" customFormat="1"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5:15" s="108" customFormat="1"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5:15" s="108" customFormat="1"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5:15" s="108" customFormat="1"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5:15" s="108" customFormat="1"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5:15" s="108" customFormat="1"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5:15" s="108" customFormat="1"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5:15" s="108" customFormat="1"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5:15" s="108" customFormat="1"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5:15" s="108" customFormat="1"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5:15" s="108" customFormat="1"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5:15" s="108" customFormat="1"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5:15" s="108" customFormat="1"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5:15" s="108" customFormat="1"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5:15" s="108" customFormat="1"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5:15" s="108" customFormat="1"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5:15" s="108" customFormat="1"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5:15" s="108" customFormat="1"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5:15" s="108" customFormat="1"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5:15" s="108" customFormat="1"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5:15" s="108" customFormat="1"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5:15" s="108" customFormat="1"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5:15" s="108" customFormat="1"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5:15" s="108" customFormat="1"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5:15" s="108" customFormat="1"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5:15" s="108" customFormat="1"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5:15" s="108" customFormat="1"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5:15" s="108" customFormat="1"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5:15" s="108" customFormat="1"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5:15" s="108" customFormat="1"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5:15" s="108" customFormat="1"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5:15" s="108" customFormat="1"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5:15" s="108" customFormat="1"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5:15" s="108" customFormat="1"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5:15" s="108" customFormat="1"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5:15" s="108" customFormat="1"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5:15" s="108" customFormat="1"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5:15" s="108" customFormat="1"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5:15" s="108" customFormat="1"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5:15" s="108" customFormat="1"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5:15" s="108" customFormat="1"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5:15" s="108" customFormat="1"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5:15" s="108" customFormat="1"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5:15" s="108" customFormat="1"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5:15" s="108" customFormat="1"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5:15" s="108" customFormat="1"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5:15" s="108" customFormat="1"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5:15" s="108" customFormat="1"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5:15" s="108" customFormat="1"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5:15" s="108" customFormat="1"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5:15" s="108" customFormat="1"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5:15" s="108" customFormat="1"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5:15" s="108" customFormat="1"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5:15" s="108" customFormat="1"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5:15" s="108" customFormat="1"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5:15" s="108" customFormat="1"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5:15" s="108" customFormat="1"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5:15" s="108" customFormat="1"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5:15" s="108" customFormat="1"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5:15" s="108" customFormat="1"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5:15" s="108" customFormat="1"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5:15" s="108" customFormat="1"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5:15" s="108" customFormat="1"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5:15" s="108" customFormat="1"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5:15" s="108" customFormat="1"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5:15" s="108" customFormat="1"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5:15" s="108" customFormat="1"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5:15" s="108" customFormat="1"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5:15" s="108" customFormat="1"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5:15" s="108" customFormat="1"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5:15" s="108" customFormat="1"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5:15" s="108" customFormat="1"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5:15" s="108" customFormat="1"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5:15" s="108" customFormat="1"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5:15" s="108" customFormat="1"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5:15" s="108" customFormat="1"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5:15" s="108" customFormat="1"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5:15" s="108" customFormat="1"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5:15" s="108" customFormat="1"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5:15" s="108" customFormat="1"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5:15" s="108" customFormat="1"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5:15" s="108" customFormat="1"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5:15" s="108" customFormat="1"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5:15" s="108" customFormat="1"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5:15" s="108" customFormat="1"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5:15" s="108" customFormat="1"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5:15" s="108" customFormat="1"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5:15" s="108" customFormat="1"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5:15" s="108" customFormat="1"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5:15" s="108" customFormat="1"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5:15" s="108" customFormat="1"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5:15" s="108" customFormat="1"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5:15" s="108" customFormat="1"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5:15" s="108" customFormat="1"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5:15" s="108" customFormat="1"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5:15" s="108" customFormat="1"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5:15" s="108" customFormat="1"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5:15" s="108" customFormat="1"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5:15" s="108" customFormat="1"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5:15" s="108" customFormat="1"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5:15" s="108" customFormat="1"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5:15" s="108" customFormat="1"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5:15" s="108" customFormat="1"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5:15" s="108" customFormat="1"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5:15" s="108" customFormat="1"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5:15" s="108" customFormat="1"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5:15" s="108" customFormat="1"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5:15" s="108" customFormat="1"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5:15" s="108" customFormat="1"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5:15" s="108" customFormat="1"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5:15" s="108" customFormat="1"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5:15" s="108" customFormat="1"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5:15" s="108" customFormat="1"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5:15" s="108" customFormat="1"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5:15" s="108" customFormat="1"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5:15" s="108" customFormat="1"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5:15" s="108" customFormat="1"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5:15" s="108" customFormat="1"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5:15" s="108" customFormat="1"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5:15" s="108" customFormat="1"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5:15" s="108" customFormat="1"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5:15" s="108" customFormat="1"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5:15" s="108" customFormat="1"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5:15" s="108" customFormat="1"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5:15" s="108" customFormat="1"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5:15" s="108" customFormat="1"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5:15" s="108" customFormat="1"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5:15" s="108" customFormat="1"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5:15" s="108" customFormat="1"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5:15" s="108" customFormat="1"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5:15" s="108" customFormat="1"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5:15" s="108" customFormat="1"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5:15" s="108" customFormat="1"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5:15" s="108" customFormat="1"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5:15" s="108" customFormat="1"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5:15" s="108" customFormat="1"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5:15" s="108" customFormat="1"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5:15" s="108" customFormat="1"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5:15" s="108" customFormat="1"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5:15" s="108" customFormat="1"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5:15" s="108" customFormat="1"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5:15" s="108" customFormat="1"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5:15" s="108" customFormat="1"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5:15" s="108" customFormat="1"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5:15" s="108" customFormat="1"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5:15" s="108" customFormat="1"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5:15" s="108" customFormat="1"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5:15" s="108" customFormat="1"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5:15" s="108" customFormat="1"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5:15" s="108" customFormat="1"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5:15" s="108" customFormat="1"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5:15" s="108" customFormat="1"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5:15" s="108" customFormat="1"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5:15" s="108" customFormat="1"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5:15" s="108" customFormat="1"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5:15" s="108" customFormat="1"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5:15" s="108" customFormat="1"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5:15" s="108" customFormat="1"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5:15" s="108" customFormat="1"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5:15" s="108" customFormat="1"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5:15" s="108" customFormat="1"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5:15" s="108" customFormat="1"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5:15" s="108" customFormat="1"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5:15" s="108" customFormat="1"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5:15" s="108" customFormat="1"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5:15" s="108" customFormat="1"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5:15" s="108" customFormat="1"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5:15" s="108" customFormat="1"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5:15" s="108" customFormat="1"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5:15" s="108" customFormat="1"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5:15" s="108" customFormat="1"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5:15" s="108" customFormat="1"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5:15" s="108" customFormat="1"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5:15" s="108" customFormat="1"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5:15" s="108" customFormat="1"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5:15" s="108" customFormat="1"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5:15" s="108" customFormat="1"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5:15" s="108" customFormat="1"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5:15" s="108" customFormat="1"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5:15" s="108" customFormat="1"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5:15" s="108" customFormat="1"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5:15" s="108" customFormat="1"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5:15" s="108" customFormat="1"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5:15" s="108" customFormat="1"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5:15" s="108" customFormat="1"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5:15" s="108" customFormat="1"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5:15" s="108" customFormat="1"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5:15" s="108" customFormat="1"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5:15" s="108" customFormat="1"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5:15" s="108" customFormat="1"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5:15" s="108" customFormat="1"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5:15" s="108" customFormat="1"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5:15" s="108" customFormat="1"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5:15" s="108" customFormat="1"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5:15" s="108" customFormat="1"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5:15" s="108" customFormat="1"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5:15" s="108" customFormat="1"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5:15" s="108" customFormat="1"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5:15" s="108" customFormat="1"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5:15" s="108" customFormat="1"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5:15" s="108" customFormat="1"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5:15" s="108" customFormat="1"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5:15" s="108" customFormat="1"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5:15" s="108" customFormat="1"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5:15" s="108" customFormat="1"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5:15" s="108" customFormat="1"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5:15" s="108" customFormat="1"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5:15" s="108" customFormat="1"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5:15" s="108" customFormat="1"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5:15" s="108" customFormat="1"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5:15" s="108" customFormat="1"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5:15" s="108" customFormat="1"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5:15" s="108" customFormat="1"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5:15" s="108" customFormat="1"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5:15" s="108" customFormat="1"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5:15" s="108" customFormat="1"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5:15" s="108" customFormat="1"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5:15" s="108" customFormat="1"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5:15" s="108" customFormat="1"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5:15" s="108" customFormat="1"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5:15" s="108" customFormat="1"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5:15" s="108" customFormat="1"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5:15" s="108" customFormat="1"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5:15" s="108" customFormat="1"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5:15" s="108" customFormat="1"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5:15" s="108" customFormat="1"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5:15" s="108" customFormat="1"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5:15" s="108" customFormat="1"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5:15" s="108" customFormat="1"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5:15" s="108" customFormat="1"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5:15" s="108" customFormat="1"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5:15" s="108" customFormat="1"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5:15" s="108" customFormat="1"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5:15" s="108" customFormat="1"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5:15" s="108" customFormat="1"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5:15" s="108" customFormat="1"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5:15" s="108" customFormat="1"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5:15" s="108" customFormat="1"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5:15" s="108" customFormat="1"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5:15" s="108" customFormat="1"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5:15" s="108" customFormat="1"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5:15" s="108" customFormat="1"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5:15" s="108" customFormat="1"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5:15" s="108" customFormat="1"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5:15" s="108" customFormat="1"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5:15" s="108" customFormat="1"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5:15" s="108" customFormat="1"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5:15" s="108" customFormat="1"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5:15" s="108" customFormat="1"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5:15" s="108" customFormat="1"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5:15" s="108" customFormat="1"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5:15" s="108" customFormat="1"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5:15" s="108" customFormat="1"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5:15" s="108" customFormat="1"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5:15" s="108" customFormat="1"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5:15" s="108" customFormat="1"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204" priority="10" operator="containsText" text="ERROR">
      <formula>NOT(ISERROR(SEARCH("ERROR",F38)))</formula>
    </cfRule>
  </conditionalFormatting>
  <conditionalFormatting sqref="J38">
    <cfRule type="containsText" dxfId="203" priority="9" operator="containsText" text="ERROR">
      <formula>NOT(ISERROR(SEARCH("ERROR",J38)))</formula>
    </cfRule>
  </conditionalFormatting>
  <conditionalFormatting sqref="O12:O18 O23 O29 O31:O35">
    <cfRule type="containsText" dxfId="202" priority="7" operator="containsText" text="ERROR">
      <formula>NOT(ISERROR(SEARCH("ERROR",O12)))</formula>
    </cfRule>
  </conditionalFormatting>
  <conditionalFormatting sqref="O36">
    <cfRule type="containsText" dxfId="201" priority="6" operator="containsText" text="ERROR">
      <formula>NOT(ISERROR(SEARCH("ERROR",O36)))</formula>
    </cfRule>
  </conditionalFormatting>
  <conditionalFormatting sqref="O9">
    <cfRule type="containsText" dxfId="200" priority="4" operator="containsText" text="ERROR">
      <formula>NOT(ISERROR(SEARCH("ERROR",O9)))</formula>
    </cfRule>
  </conditionalFormatting>
  <conditionalFormatting sqref="O19:O22">
    <cfRule type="containsText" dxfId="199" priority="3" operator="containsText" text="ERROR">
      <formula>NOT(ISERROR(SEARCH("ERROR",O19)))</formula>
    </cfRule>
  </conditionalFormatting>
  <conditionalFormatting sqref="O24:O28">
    <cfRule type="containsText" dxfId="198" priority="2" operator="containsText" text="ERROR">
      <formula>NOT(ISERROR(SEARCH("ERROR",O24)))</formula>
    </cfRule>
  </conditionalFormatting>
  <conditionalFormatting sqref="O30">
    <cfRule type="containsText" dxfId="19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193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161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161284781.74000001</v>
      </c>
      <c r="F10" s="63">
        <v>52173722</v>
      </c>
      <c r="G10" s="63">
        <v>213458503.74000001</v>
      </c>
      <c r="I10" s="63">
        <v>272669162.74000001</v>
      </c>
      <c r="J10" s="63">
        <v>-52866375</v>
      </c>
      <c r="K10" s="63">
        <v>219802787.74000001</v>
      </c>
      <c r="M10" s="63">
        <v>-6344284</v>
      </c>
      <c r="N10" s="160"/>
    </row>
    <row r="11" spans="2:15" ht="44.25" customHeight="1">
      <c r="B11" s="163" t="s">
        <v>80</v>
      </c>
      <c r="C11" s="163"/>
      <c r="E11" s="39">
        <v>157207529.74000001</v>
      </c>
      <c r="F11" s="39">
        <v>49947243.640000001</v>
      </c>
      <c r="G11" s="39">
        <v>207154773.38</v>
      </c>
      <c r="I11" s="39">
        <v>207154773.38</v>
      </c>
      <c r="J11" s="39">
        <v>0</v>
      </c>
      <c r="K11" s="39">
        <v>207154773.38</v>
      </c>
      <c r="M11" s="39">
        <v>0</v>
      </c>
      <c r="N11" s="38"/>
    </row>
    <row r="12" spans="2:15" ht="10.5">
      <c r="B12" s="8">
        <v>1</v>
      </c>
      <c r="C12" s="9" t="s">
        <v>81</v>
      </c>
      <c r="E12" s="141">
        <v>0</v>
      </c>
      <c r="F12" s="141">
        <v>0</v>
      </c>
      <c r="G12" s="141">
        <v>0</v>
      </c>
      <c r="I12" s="141"/>
      <c r="J12" s="141">
        <v>0</v>
      </c>
      <c r="K12" s="141">
        <v>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/>
      <c r="J13" s="49">
        <v>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55">
        <v>77188366.159999996</v>
      </c>
      <c r="F14" s="141">
        <v>32609092</v>
      </c>
      <c r="G14" s="141">
        <v>109797458.16</v>
      </c>
      <c r="I14" s="141">
        <v>109797458.16</v>
      </c>
      <c r="J14" s="141">
        <v>0</v>
      </c>
      <c r="K14" s="141">
        <v>109797458.16</v>
      </c>
      <c r="M14" s="141">
        <v>0</v>
      </c>
      <c r="N14" s="43"/>
      <c r="O14" s="40" t="s">
        <v>199</v>
      </c>
    </row>
    <row r="15" spans="2:15" ht="10.5">
      <c r="B15" s="1">
        <v>4</v>
      </c>
      <c r="C15" s="7" t="s">
        <v>84</v>
      </c>
      <c r="E15" s="49">
        <v>17316753.32</v>
      </c>
      <c r="F15" s="49">
        <v>0</v>
      </c>
      <c r="G15" s="49">
        <v>17316753.32</v>
      </c>
      <c r="I15" s="49">
        <v>17316753.32</v>
      </c>
      <c r="J15" s="49">
        <v>0</v>
      </c>
      <c r="K15" s="49">
        <v>17316753.32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7422045.4200000009</v>
      </c>
      <c r="F16" s="141">
        <v>0</v>
      </c>
      <c r="G16" s="141">
        <v>7422045.4200000009</v>
      </c>
      <c r="I16" s="141">
        <v>7422045.4200000009</v>
      </c>
      <c r="J16" s="141">
        <v>0</v>
      </c>
      <c r="K16" s="141">
        <v>7422045.4200000009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2226478.3600000003</v>
      </c>
      <c r="F18" s="141">
        <v>0</v>
      </c>
      <c r="G18" s="141">
        <v>2226478.3600000003</v>
      </c>
      <c r="I18" s="141">
        <v>2226478.3600000003</v>
      </c>
      <c r="J18" s="141">
        <v>0</v>
      </c>
      <c r="K18" s="141">
        <v>2226478.3600000003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50827408.120000005</v>
      </c>
      <c r="F19" s="49">
        <v>19564630</v>
      </c>
      <c r="G19" s="49">
        <v>70392038.120000005</v>
      </c>
      <c r="I19" s="49">
        <v>70392038.120000005</v>
      </c>
      <c r="J19" s="49">
        <v>0</v>
      </c>
      <c r="K19" s="49">
        <v>70392038.120000005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2226478.3600000003</v>
      </c>
      <c r="F22" s="141">
        <v>-2226478.3600000003</v>
      </c>
      <c r="G22" s="141">
        <v>0</v>
      </c>
      <c r="I22" s="141"/>
      <c r="J22" s="141">
        <v>0</v>
      </c>
      <c r="K22" s="141">
        <v>0</v>
      </c>
      <c r="M22" s="141">
        <v>0</v>
      </c>
      <c r="N22" s="43"/>
      <c r="O22" s="40" t="s">
        <v>199</v>
      </c>
    </row>
    <row r="23" spans="2:15" ht="32.25" customHeight="1">
      <c r="B23" s="163" t="s">
        <v>91</v>
      </c>
      <c r="C23" s="163"/>
      <c r="E23" s="39">
        <v>3162464</v>
      </c>
      <c r="F23" s="39">
        <v>0</v>
      </c>
      <c r="G23" s="39">
        <v>3162464</v>
      </c>
      <c r="I23" s="39">
        <v>62373123</v>
      </c>
      <c r="J23" s="39">
        <v>-52866375</v>
      </c>
      <c r="K23" s="39">
        <v>9506748</v>
      </c>
      <c r="M23" s="39">
        <v>-6344284</v>
      </c>
      <c r="N23" s="38"/>
      <c r="O23" s="40"/>
    </row>
    <row r="24" spans="2:15" ht="10.5">
      <c r="B24" s="1">
        <v>12</v>
      </c>
      <c r="C24" s="7" t="s">
        <v>92</v>
      </c>
      <c r="E24" s="49">
        <v>3162464</v>
      </c>
      <c r="F24" s="49">
        <v>0</v>
      </c>
      <c r="G24" s="49">
        <v>3162464</v>
      </c>
      <c r="I24" s="49">
        <v>3162464</v>
      </c>
      <c r="J24" s="49">
        <v>0</v>
      </c>
      <c r="K24" s="49">
        <v>3162464</v>
      </c>
      <c r="M24" s="49">
        <v>0</v>
      </c>
      <c r="N24" s="44"/>
      <c r="O24" s="40" t="s">
        <v>199</v>
      </c>
    </row>
    <row r="25" spans="2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>
        <v>52866375</v>
      </c>
      <c r="J25" s="141">
        <v>-52866375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>
        <v>0</v>
      </c>
      <c r="F26" s="49">
        <v>0</v>
      </c>
      <c r="G26" s="49">
        <v>0</v>
      </c>
      <c r="I26" s="49">
        <v>6344284</v>
      </c>
      <c r="J26" s="49">
        <v>0</v>
      </c>
      <c r="K26" s="49">
        <v>6344284</v>
      </c>
      <c r="M26" s="49">
        <v>-6344284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914788</v>
      </c>
      <c r="F29" s="39">
        <v>2226478.3600000003</v>
      </c>
      <c r="G29" s="39">
        <v>3141266.3600000003</v>
      </c>
      <c r="I29" s="39">
        <v>3141266.3600000003</v>
      </c>
      <c r="J29" s="39">
        <v>0</v>
      </c>
      <c r="K29" s="39">
        <v>3141266.3600000003</v>
      </c>
      <c r="M29" s="39">
        <v>0</v>
      </c>
      <c r="N29" s="38"/>
      <c r="O29" s="40"/>
    </row>
    <row r="30" spans="2:15" ht="10.5">
      <c r="B30" s="8">
        <v>17</v>
      </c>
      <c r="C30" s="9" t="s">
        <v>50</v>
      </c>
      <c r="E30" s="141">
        <v>914788</v>
      </c>
      <c r="F30" s="141">
        <v>2226478.3600000003</v>
      </c>
      <c r="G30" s="141">
        <v>3141266.3600000003</v>
      </c>
      <c r="I30" s="141">
        <v>3141266.3600000003</v>
      </c>
      <c r="J30" s="141">
        <v>0</v>
      </c>
      <c r="K30" s="141">
        <v>3141266.3600000003</v>
      </c>
      <c r="M30" s="141">
        <v>0</v>
      </c>
      <c r="N30" s="43"/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161284781.74000001</v>
      </c>
      <c r="F37" s="23">
        <v>52173722</v>
      </c>
      <c r="G37" s="23">
        <v>213458503.74000001</v>
      </c>
      <c r="I37" s="23">
        <v>272669162.74000001</v>
      </c>
      <c r="J37" s="23">
        <v>-52866375</v>
      </c>
      <c r="K37" s="23">
        <v>219802787.74000001</v>
      </c>
      <c r="M37" s="23">
        <v>-6344284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209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09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09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09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09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09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09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E64" s="204"/>
      <c r="F64" s="211"/>
      <c r="G64" s="101"/>
      <c r="J64" s="207"/>
      <c r="K64" s="207"/>
      <c r="L64" s="207"/>
      <c r="M64" s="207"/>
      <c r="N64" s="208"/>
      <c r="O64" s="204"/>
    </row>
    <row r="65" spans="5:15" s="108" customFormat="1">
      <c r="E65" s="204"/>
      <c r="F65" s="211"/>
      <c r="G65" s="101"/>
      <c r="J65" s="207"/>
      <c r="K65" s="207"/>
      <c r="L65" s="207"/>
      <c r="M65" s="207"/>
      <c r="N65" s="208"/>
      <c r="O65" s="204"/>
    </row>
    <row r="66" spans="5:15" s="108" customFormat="1">
      <c r="E66" s="204"/>
      <c r="F66" s="211"/>
      <c r="G66" s="101"/>
      <c r="J66" s="207"/>
      <c r="K66" s="207"/>
      <c r="L66" s="207"/>
      <c r="M66" s="207"/>
      <c r="N66" s="208"/>
      <c r="O66" s="204"/>
    </row>
    <row r="67" spans="5:15" s="108" customFormat="1">
      <c r="E67" s="204"/>
      <c r="F67" s="211"/>
      <c r="G67" s="101"/>
      <c r="J67" s="207"/>
      <c r="K67" s="207"/>
      <c r="L67" s="207"/>
      <c r="M67" s="207"/>
      <c r="N67" s="208"/>
      <c r="O67" s="204"/>
    </row>
    <row r="68" spans="5:15" s="108" customFormat="1">
      <c r="E68" s="204"/>
      <c r="F68" s="211"/>
      <c r="G68" s="101"/>
      <c r="J68" s="207"/>
      <c r="K68" s="207"/>
      <c r="L68" s="207"/>
      <c r="M68" s="207"/>
      <c r="N68" s="208"/>
      <c r="O68" s="204"/>
    </row>
    <row r="69" spans="5:15" s="108" customFormat="1">
      <c r="E69" s="204"/>
      <c r="F69" s="211"/>
      <c r="G69" s="101"/>
      <c r="J69" s="207"/>
      <c r="K69" s="207"/>
      <c r="L69" s="207"/>
      <c r="M69" s="207"/>
      <c r="N69" s="208"/>
      <c r="O69" s="204"/>
    </row>
    <row r="70" spans="5:15" s="108" customFormat="1">
      <c r="E70" s="204"/>
      <c r="F70" s="211"/>
      <c r="G70" s="101"/>
      <c r="J70" s="207"/>
      <c r="K70" s="207"/>
      <c r="L70" s="207"/>
      <c r="M70" s="207"/>
      <c r="N70" s="208"/>
      <c r="O70" s="204"/>
    </row>
    <row r="71" spans="5:15" s="108" customFormat="1">
      <c r="E71" s="204"/>
      <c r="F71" s="211"/>
      <c r="G71" s="101"/>
      <c r="J71" s="207"/>
      <c r="K71" s="207"/>
      <c r="L71" s="207"/>
      <c r="M71" s="207"/>
      <c r="N71" s="208"/>
      <c r="O71" s="204"/>
    </row>
    <row r="72" spans="5:15" s="108" customFormat="1">
      <c r="E72" s="204"/>
      <c r="F72" s="211"/>
      <c r="G72" s="101"/>
      <c r="J72" s="207"/>
      <c r="K72" s="207"/>
      <c r="L72" s="207"/>
      <c r="M72" s="207"/>
      <c r="N72" s="208"/>
      <c r="O72" s="204"/>
    </row>
    <row r="73" spans="5:15" s="108" customFormat="1">
      <c r="E73" s="204"/>
      <c r="F73" s="211"/>
      <c r="G73" s="101"/>
      <c r="J73" s="207"/>
      <c r="K73" s="207"/>
      <c r="L73" s="207"/>
      <c r="M73" s="207"/>
      <c r="N73" s="208"/>
      <c r="O73" s="204"/>
    </row>
    <row r="74" spans="5:15" s="108" customFormat="1">
      <c r="E74" s="204"/>
      <c r="F74" s="211"/>
      <c r="G74" s="101"/>
      <c r="J74" s="207"/>
      <c r="K74" s="207"/>
      <c r="L74" s="207"/>
      <c r="M74" s="207"/>
      <c r="N74" s="208"/>
      <c r="O74" s="204"/>
    </row>
    <row r="75" spans="5:15" s="108" customFormat="1">
      <c r="E75" s="204"/>
      <c r="F75" s="211"/>
      <c r="G75" s="101"/>
      <c r="J75" s="207"/>
      <c r="K75" s="207"/>
      <c r="L75" s="207"/>
      <c r="M75" s="207"/>
      <c r="N75" s="208"/>
      <c r="O75" s="204"/>
    </row>
    <row r="76" spans="5:15" s="108" customFormat="1">
      <c r="E76" s="204"/>
      <c r="F76" s="211"/>
      <c r="G76" s="101"/>
      <c r="J76" s="207"/>
      <c r="K76" s="207"/>
      <c r="L76" s="207"/>
      <c r="M76" s="207"/>
      <c r="N76" s="208"/>
      <c r="O76" s="204"/>
    </row>
    <row r="77" spans="5:15" s="108" customFormat="1">
      <c r="E77" s="204"/>
      <c r="F77" s="211"/>
      <c r="G77" s="101"/>
      <c r="J77" s="207"/>
      <c r="K77" s="207"/>
      <c r="L77" s="207"/>
      <c r="M77" s="207"/>
      <c r="N77" s="208"/>
      <c r="O77" s="204"/>
    </row>
    <row r="78" spans="5:15" s="108" customFormat="1">
      <c r="E78" s="204"/>
      <c r="F78" s="211"/>
      <c r="G78" s="101"/>
      <c r="J78" s="207"/>
      <c r="K78" s="207"/>
      <c r="L78" s="207"/>
      <c r="M78" s="207"/>
      <c r="N78" s="208"/>
      <c r="O78" s="204"/>
    </row>
    <row r="79" spans="5:15" s="108" customFormat="1">
      <c r="E79" s="204"/>
      <c r="F79" s="211"/>
      <c r="G79" s="101"/>
      <c r="J79" s="207"/>
      <c r="K79" s="207"/>
      <c r="L79" s="207"/>
      <c r="M79" s="207"/>
      <c r="N79" s="208"/>
      <c r="O79" s="204"/>
    </row>
    <row r="80" spans="5:15" s="108" customFormat="1">
      <c r="E80" s="204"/>
      <c r="F80" s="211"/>
      <c r="G80" s="101"/>
      <c r="J80" s="207"/>
      <c r="K80" s="207"/>
      <c r="L80" s="207"/>
      <c r="M80" s="207"/>
      <c r="N80" s="208"/>
      <c r="O80" s="204"/>
    </row>
    <row r="81" spans="5:15" s="108" customFormat="1">
      <c r="E81" s="204"/>
      <c r="F81" s="211"/>
      <c r="G81" s="101"/>
      <c r="J81" s="207"/>
      <c r="K81" s="207"/>
      <c r="L81" s="207"/>
      <c r="M81" s="207"/>
      <c r="N81" s="208"/>
      <c r="O81" s="204"/>
    </row>
    <row r="82" spans="5:15" s="108" customFormat="1">
      <c r="E82" s="204"/>
      <c r="F82" s="211"/>
      <c r="G82" s="101"/>
      <c r="J82" s="207"/>
      <c r="K82" s="207"/>
      <c r="L82" s="207"/>
      <c r="M82" s="207"/>
      <c r="N82" s="208"/>
      <c r="O82" s="204"/>
    </row>
    <row r="83" spans="5:15" s="108" customFormat="1">
      <c r="E83" s="204"/>
      <c r="F83" s="211"/>
      <c r="G83" s="101"/>
      <c r="J83" s="207"/>
      <c r="K83" s="207"/>
      <c r="L83" s="207"/>
      <c r="M83" s="207"/>
      <c r="N83" s="208"/>
      <c r="O83" s="204"/>
    </row>
    <row r="84" spans="5:15" s="108" customFormat="1">
      <c r="E84" s="204"/>
      <c r="F84" s="211"/>
      <c r="G84" s="101"/>
      <c r="J84" s="207"/>
      <c r="K84" s="207"/>
      <c r="L84" s="207"/>
      <c r="M84" s="207"/>
      <c r="N84" s="208"/>
      <c r="O84" s="204"/>
    </row>
    <row r="85" spans="5:15" s="108" customFormat="1">
      <c r="E85" s="204"/>
      <c r="F85" s="211"/>
      <c r="G85" s="101"/>
      <c r="J85" s="207"/>
      <c r="K85" s="207"/>
      <c r="L85" s="207"/>
      <c r="M85" s="207"/>
      <c r="N85" s="208"/>
      <c r="O85" s="204"/>
    </row>
    <row r="86" spans="5:15" s="108" customFormat="1">
      <c r="E86" s="204"/>
      <c r="F86" s="211"/>
      <c r="G86" s="101"/>
      <c r="J86" s="207"/>
      <c r="K86" s="207"/>
      <c r="L86" s="207"/>
      <c r="M86" s="207"/>
      <c r="N86" s="208"/>
      <c r="O86" s="204"/>
    </row>
    <row r="87" spans="5:15" s="108" customFormat="1">
      <c r="E87" s="204"/>
      <c r="F87" s="211"/>
      <c r="G87" s="101"/>
      <c r="J87" s="207"/>
      <c r="K87" s="207"/>
      <c r="L87" s="207"/>
      <c r="M87" s="207"/>
      <c r="N87" s="208"/>
      <c r="O87" s="204"/>
    </row>
    <row r="88" spans="5:15" s="108" customFormat="1">
      <c r="E88" s="204"/>
      <c r="F88" s="211"/>
      <c r="G88" s="101"/>
      <c r="J88" s="207"/>
      <c r="K88" s="207"/>
      <c r="L88" s="207"/>
      <c r="M88" s="207"/>
      <c r="N88" s="208"/>
      <c r="O88" s="204"/>
    </row>
    <row r="89" spans="5:15" s="108" customFormat="1">
      <c r="E89" s="204"/>
      <c r="F89" s="211"/>
      <c r="G89" s="101"/>
      <c r="J89" s="207"/>
      <c r="K89" s="207"/>
      <c r="L89" s="207"/>
      <c r="M89" s="207"/>
      <c r="N89" s="208"/>
      <c r="O89" s="204"/>
    </row>
    <row r="90" spans="5:15" s="108" customFormat="1">
      <c r="E90" s="204"/>
      <c r="F90" s="211"/>
      <c r="G90" s="101"/>
      <c r="J90" s="207"/>
      <c r="K90" s="207"/>
      <c r="L90" s="207"/>
      <c r="M90" s="207"/>
      <c r="N90" s="208"/>
      <c r="O90" s="204"/>
    </row>
    <row r="91" spans="5:15" s="108" customFormat="1">
      <c r="E91" s="204"/>
      <c r="F91" s="211"/>
      <c r="G91" s="101"/>
      <c r="J91" s="207"/>
      <c r="K91" s="207"/>
      <c r="L91" s="207"/>
      <c r="M91" s="207"/>
      <c r="N91" s="208"/>
      <c r="O91" s="204"/>
    </row>
    <row r="92" spans="5:15" s="108" customFormat="1">
      <c r="E92" s="204"/>
      <c r="F92" s="211"/>
      <c r="G92" s="101"/>
      <c r="J92" s="207"/>
      <c r="K92" s="207"/>
      <c r="L92" s="207"/>
      <c r="M92" s="207"/>
      <c r="N92" s="208"/>
      <c r="O92" s="204"/>
    </row>
    <row r="93" spans="5:15" s="108" customFormat="1">
      <c r="E93" s="204"/>
      <c r="F93" s="211"/>
      <c r="G93" s="101"/>
      <c r="J93" s="207"/>
      <c r="K93" s="207"/>
      <c r="L93" s="207"/>
      <c r="M93" s="207"/>
      <c r="N93" s="208"/>
      <c r="O93" s="204"/>
    </row>
    <row r="94" spans="5:15" s="108" customFormat="1">
      <c r="E94" s="204"/>
      <c r="F94" s="211"/>
      <c r="G94" s="101"/>
      <c r="J94" s="207"/>
      <c r="K94" s="207"/>
      <c r="L94" s="207"/>
      <c r="M94" s="207"/>
      <c r="N94" s="208"/>
      <c r="O94" s="204"/>
    </row>
    <row r="95" spans="5:15" s="108" customFormat="1">
      <c r="E95" s="204"/>
      <c r="F95" s="211"/>
      <c r="G95" s="101"/>
      <c r="J95" s="207"/>
      <c r="K95" s="207"/>
      <c r="L95" s="207"/>
      <c r="M95" s="207"/>
      <c r="N95" s="208"/>
      <c r="O95" s="204"/>
    </row>
    <row r="96" spans="5:15" s="108" customFormat="1">
      <c r="E96" s="204"/>
      <c r="F96" s="211"/>
      <c r="G96" s="101"/>
      <c r="J96" s="207"/>
      <c r="K96" s="207"/>
      <c r="L96" s="207"/>
      <c r="M96" s="207"/>
      <c r="N96" s="208"/>
      <c r="O96" s="204"/>
    </row>
    <row r="97" spans="5:15" s="108" customFormat="1">
      <c r="E97" s="204"/>
      <c r="F97" s="211"/>
      <c r="G97" s="101"/>
      <c r="J97" s="207"/>
      <c r="K97" s="207"/>
      <c r="L97" s="207"/>
      <c r="M97" s="207"/>
      <c r="N97" s="208"/>
      <c r="O97" s="204"/>
    </row>
    <row r="98" spans="5:15" s="108" customFormat="1">
      <c r="E98" s="204"/>
      <c r="F98" s="211"/>
      <c r="G98" s="101"/>
      <c r="J98" s="207"/>
      <c r="K98" s="207"/>
      <c r="L98" s="207"/>
      <c r="M98" s="207"/>
      <c r="N98" s="208"/>
      <c r="O98" s="204"/>
    </row>
    <row r="99" spans="5:15" s="108" customFormat="1"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5:15" s="108" customFormat="1"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5:15" s="108" customFormat="1"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5:15" s="108" customFormat="1"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5:15" s="108" customFormat="1"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5:15" s="108" customFormat="1"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5:15" s="108" customFormat="1"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5:15" s="108" customFormat="1"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5:15" s="108" customFormat="1"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5:15" s="108" customFormat="1"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5:15" s="108" customFormat="1"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5:15" s="108" customFormat="1"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5:15" s="108" customFormat="1"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5:15" s="108" customFormat="1"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5:15" s="108" customFormat="1"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5:15" s="108" customFormat="1"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5:15" s="108" customFormat="1"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5:15" s="108" customFormat="1"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5:15" s="108" customFormat="1"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5:15" s="108" customFormat="1"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5:15" s="108" customFormat="1"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5:15" s="108" customFormat="1"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5:15" s="108" customFormat="1"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5:15" s="108" customFormat="1"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5:15" s="108" customFormat="1"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5:15" s="108" customFormat="1"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5:15" s="108" customFormat="1"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5:15" s="108" customFormat="1"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5:15" s="108" customFormat="1"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5:15" s="108" customFormat="1"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5:15" s="108" customFormat="1"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5:15" s="108" customFormat="1"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5:15" s="108" customFormat="1"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5:15" s="108" customFormat="1"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5:15" s="108" customFormat="1"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5:15" s="108" customFormat="1"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5:15" s="108" customFormat="1"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5:15" s="108" customFormat="1"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5:15" s="108" customFormat="1"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5:15" s="108" customFormat="1"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5:15" s="108" customFormat="1"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5:15" s="108" customFormat="1"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5:15" s="108" customFormat="1"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5:15" s="108" customFormat="1"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5:15" s="108" customFormat="1"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5:15" s="108" customFormat="1"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5:15" s="108" customFormat="1"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5:15" s="108" customFormat="1"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5:15" s="108" customFormat="1"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5:15" s="108" customFormat="1"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5:15" s="108" customFormat="1"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5:15" s="108" customFormat="1"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5:15" s="108" customFormat="1"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5:15" s="108" customFormat="1"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5:15" s="108" customFormat="1"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5:15" s="108" customFormat="1"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5:15" s="108" customFormat="1"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5:15" s="108" customFormat="1"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5:15" s="108" customFormat="1"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5:15" s="108" customFormat="1"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5:15" s="108" customFormat="1"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5:15" s="108" customFormat="1"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5:15" s="108" customFormat="1"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5:15" s="108" customFormat="1"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5:15" s="108" customFormat="1"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5:15" s="108" customFormat="1"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5:15" s="108" customFormat="1"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5:15" s="108" customFormat="1"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5:15" s="108" customFormat="1"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5:15" s="108" customFormat="1"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5:15" s="108" customFormat="1"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5:15" s="108" customFormat="1"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5:15" s="108" customFormat="1"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5:15" s="108" customFormat="1"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5:15" s="108" customFormat="1"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5:15" s="108" customFormat="1"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5:15" s="108" customFormat="1"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5:15" s="108" customFormat="1"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5:15" s="108" customFormat="1"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5:15" s="108" customFormat="1"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5:15" s="108" customFormat="1"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5:15" s="108" customFormat="1"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5:15" s="108" customFormat="1"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5:15" s="108" customFormat="1"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5:15" s="108" customFormat="1"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5:15" s="108" customFormat="1"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5:15" s="108" customFormat="1"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5:15" s="108" customFormat="1"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5:15" s="108" customFormat="1"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5:15" s="108" customFormat="1"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5:15" s="108" customFormat="1"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5:15" s="108" customFormat="1"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5:15" s="108" customFormat="1"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5:15" s="108" customFormat="1"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5:15" s="108" customFormat="1"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5:15" s="108" customFormat="1"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5:15" s="108" customFormat="1"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5:15" s="108" customFormat="1"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5:15" s="108" customFormat="1"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5:15" s="108" customFormat="1"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5:15" s="108" customFormat="1"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5:15" s="108" customFormat="1"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5:15" s="108" customFormat="1"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5:15" s="108" customFormat="1"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5:15" s="108" customFormat="1"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5:15" s="108" customFormat="1"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5:15" s="108" customFormat="1"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5:15" s="108" customFormat="1"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5:15" s="108" customFormat="1"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5:15" s="108" customFormat="1"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5:15" s="108" customFormat="1"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5:15" s="108" customFormat="1"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5:15" s="108" customFormat="1"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5:15" s="108" customFormat="1"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5:15" s="108" customFormat="1"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5:15" s="108" customFormat="1"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5:15" s="108" customFormat="1"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5:15" s="108" customFormat="1"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5:15" s="108" customFormat="1"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5:15" s="108" customFormat="1"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5:15" s="108" customFormat="1"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5:15" s="108" customFormat="1"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5:15" s="108" customFormat="1"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5:15" s="108" customFormat="1"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5:15" s="108" customFormat="1"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5:15" s="108" customFormat="1"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5:15" s="108" customFormat="1"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5:15" s="108" customFormat="1"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5:15" s="108" customFormat="1"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5:15" s="108" customFormat="1"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5:15" s="108" customFormat="1"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5:15" s="108" customFormat="1"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5:15" s="108" customFormat="1"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5:15" s="108" customFormat="1"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5:15" s="108" customFormat="1"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5:15" s="108" customFormat="1"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5:15" s="108" customFormat="1"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5:15" s="108" customFormat="1"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5:15" s="108" customFormat="1"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5:15" s="108" customFormat="1"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5:15" s="108" customFormat="1"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5:15" s="108" customFormat="1"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5:15" s="108" customFormat="1"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5:15" s="108" customFormat="1"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5:15" s="108" customFormat="1"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5:15" s="108" customFormat="1"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5:15" s="108" customFormat="1"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5:15" s="108" customFormat="1"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5:15" s="108" customFormat="1"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5:15" s="108" customFormat="1"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5:15" s="108" customFormat="1"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5:15" s="108" customFormat="1"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5:15" s="108" customFormat="1"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5:15" s="108" customFormat="1"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5:15" s="108" customFormat="1"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5:15" s="108" customFormat="1"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5:15" s="108" customFormat="1"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5:15" s="108" customFormat="1"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5:15" s="108" customFormat="1"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5:15" s="108" customFormat="1"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5:15" s="108" customFormat="1"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5:15" s="108" customFormat="1"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5:15" s="108" customFormat="1"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5:15" s="108" customFormat="1"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5:15" s="108" customFormat="1"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5:15" s="108" customFormat="1"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5:15" s="108" customFormat="1"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5:15" s="108" customFormat="1"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5:15" s="108" customFormat="1"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5:15" s="108" customFormat="1"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5:15" s="108" customFormat="1"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5:15" s="108" customFormat="1"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5:15" s="108" customFormat="1"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5:15" s="108" customFormat="1"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5:15" s="108" customFormat="1"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5:15" s="108" customFormat="1"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5:15" s="108" customFormat="1"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5:15" s="108" customFormat="1"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5:15" s="108" customFormat="1"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5:15" s="108" customFormat="1"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5:15" s="108" customFormat="1"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5:15" s="108" customFormat="1"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5:15" s="108" customFormat="1"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5:15" s="108" customFormat="1"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5:15" s="108" customFormat="1"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5:15" s="108" customFormat="1"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5:15" s="108" customFormat="1"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5:15" s="108" customFormat="1"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5:15" s="108" customFormat="1"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5:15" s="108" customFormat="1"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5:15" s="108" customFormat="1"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5:15" s="108" customFormat="1"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5:15" s="108" customFormat="1"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5:15" s="108" customFormat="1"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5:15" s="108" customFormat="1"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5:15" s="108" customFormat="1"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5:15" s="108" customFormat="1"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5:15" s="108" customFormat="1"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5:15" s="108" customFormat="1"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5:15" s="108" customFormat="1"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5:15" s="108" customFormat="1"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5:15" s="108" customFormat="1"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5:15" s="108" customFormat="1"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5:15" s="108" customFormat="1"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5:15" s="108" customFormat="1"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5:15" s="108" customFormat="1"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5:15" s="108" customFormat="1"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5:15" s="108" customFormat="1"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5:15" s="108" customFormat="1"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5:15" s="108" customFormat="1"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5:15" s="108" customFormat="1"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5:15" s="108" customFormat="1"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5:15" s="108" customFormat="1"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5:15" s="108" customFormat="1"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5:15" s="108" customFormat="1"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5:15" s="108" customFormat="1"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5:15" s="108" customFormat="1"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5:15" s="108" customFormat="1"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5:15" s="108" customFormat="1"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5:15" s="108" customFormat="1"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5:15" s="108" customFormat="1"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5:15" s="108" customFormat="1"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5:15" s="108" customFormat="1"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5:15" s="108" customFormat="1"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5:15" s="108" customFormat="1"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5:15" s="108" customFormat="1"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5:15" s="108" customFormat="1"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5:15" s="108" customFormat="1"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5:15" s="108" customFormat="1"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5:15" s="108" customFormat="1"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5:15" s="108" customFormat="1"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5:15" s="108" customFormat="1"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5:15" s="108" customFormat="1"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5:15" s="108" customFormat="1"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5:15" s="108" customFormat="1"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5:15" s="108" customFormat="1"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5:15" s="108" customFormat="1"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5:15" s="108" customFormat="1"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5:15" s="108" customFormat="1"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5:15" s="108" customFormat="1"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5:15" s="108" customFormat="1"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5:15" s="108" customFormat="1"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5:15" s="108" customFormat="1"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5:15" s="108" customFormat="1"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5:15" s="108" customFormat="1"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5:15" s="108" customFormat="1"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5:15" s="108" customFormat="1"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5:15" s="108" customFormat="1"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5:15" s="108" customFormat="1"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5:15" s="108" customFormat="1"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5:15" s="108" customFormat="1"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5:15" s="108" customFormat="1"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5:15" s="108" customFormat="1"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5:15" s="108" customFormat="1"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5:15" s="108" customFormat="1"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5:15" s="108" customFormat="1"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5:15" s="108" customFormat="1"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5:15" s="108" customFormat="1"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5:15" s="108" customFormat="1"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5:15" s="108" customFormat="1"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5:15" s="108" customFormat="1"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5:15" s="108" customFormat="1"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5:15" s="108" customFormat="1"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5:15" s="108" customFormat="1"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5:15" s="108" customFormat="1"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5:15" s="108" customFormat="1"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5:15" s="108" customFormat="1"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5:15" s="108" customFormat="1"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5:15" s="108" customFormat="1"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5:15" s="108" customFormat="1"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5:15" s="108" customFormat="1"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5:15" s="108" customFormat="1"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5:15" s="108" customFormat="1"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5:15" s="108" customFormat="1"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5:15" s="108" customFormat="1"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5:15" s="108" customFormat="1"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5:15" s="108" customFormat="1"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5:15" s="108" customFormat="1"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5:15" s="108" customFormat="1"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5:15" s="108" customFormat="1"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5:15" s="108" customFormat="1"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5:15" s="108" customFormat="1"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5:15" s="108" customFormat="1"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5:15" s="108" customFormat="1"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5:15" s="108" customFormat="1"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5:15" s="108" customFormat="1"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5:15" s="108" customFormat="1"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5:15" s="108" customFormat="1"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5:15" s="108" customFormat="1"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5:15" s="108" customFormat="1"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5:15" s="108" customFormat="1"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5:15" s="108" customFormat="1"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5:15" s="108" customFormat="1"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5:15" s="108" customFormat="1"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5:15" s="108" customFormat="1"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5:15" s="108" customFormat="1"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5:15" s="108" customFormat="1"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5:15" s="108" customFormat="1"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5:15" s="108" customFormat="1"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5:15" s="108" customFormat="1"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5:15" s="108" customFormat="1"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5:15" s="108" customFormat="1"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5:15" s="108" customFormat="1"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5:15" s="108" customFormat="1"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5:15" s="108" customFormat="1"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5:15" s="108" customFormat="1"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5:15" s="108" customFormat="1"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5:15" s="108" customFormat="1"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5:15" s="108" customFormat="1"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5:15" s="108" customFormat="1"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5:15" s="108" customFormat="1"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5:15" s="108" customFormat="1"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5:15" s="108" customFormat="1"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5:15" s="108" customFormat="1"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5:15" s="108" customFormat="1"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5:15" s="108" customFormat="1"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5:15" s="108" customFormat="1"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5:15" s="108" customFormat="1"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5:15" s="108" customFormat="1"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5:15" s="108" customFormat="1"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5:15" s="108" customFormat="1"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5:15" s="108" customFormat="1"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5:15" s="108" customFormat="1"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5:15" s="108" customFormat="1"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5:15" s="108" customFormat="1"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5:15" s="108" customFormat="1"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5:15" s="108" customFormat="1"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5:15" s="108" customFormat="1"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5:15" s="108" customFormat="1"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5:15" s="108" customFormat="1"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5:15" s="108" customFormat="1"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5:15" s="108" customFormat="1"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5:15" s="108" customFormat="1"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5:15" s="108" customFormat="1"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5:15" s="108" customFormat="1"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5:15" s="108" customFormat="1"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5:15" s="108" customFormat="1"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5:15" s="108" customFormat="1"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5:15" s="108" customFormat="1"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5:15" s="108" customFormat="1"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5:15" s="108" customFormat="1"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5:15" s="108" customFormat="1"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5:15" s="108" customFormat="1"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5:15" s="108" customFormat="1"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5:15" s="108" customFormat="1"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5:15" s="108" customFormat="1"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5:15" s="108" customFormat="1"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5:15" s="108" customFormat="1"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5:15" s="108" customFormat="1"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5:15" s="108" customFormat="1"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5:15" s="108" customFormat="1"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5:15" s="108" customFormat="1"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5:15" s="108" customFormat="1"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5:15" s="108" customFormat="1"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5:15" s="108" customFormat="1"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5:15" s="108" customFormat="1"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5:15" s="108" customFormat="1"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5:15" s="108" customFormat="1"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5:15" s="108" customFormat="1"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5:15" s="108" customFormat="1"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5:15" s="108" customFormat="1"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5:15" s="108" customFormat="1"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5:15" s="108" customFormat="1"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5:15" s="108" customFormat="1"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5:15" s="108" customFormat="1"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5:15" s="108" customFormat="1"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5:15" s="108" customFormat="1"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5:15" s="108" customFormat="1"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5:15" s="108" customFormat="1"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5:15" s="108" customFormat="1"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5:15" s="108" customFormat="1"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5:15" s="108" customFormat="1"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5:15" s="108" customFormat="1"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5:15" s="108" customFormat="1"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5:15" s="108" customFormat="1"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5:15" s="108" customFormat="1"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5:15" s="108" customFormat="1"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5:15" s="108" customFormat="1"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5:15" s="108" customFormat="1"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5:15" s="108" customFormat="1"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5:15" s="108" customFormat="1"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5:15" s="108" customFormat="1"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5:15" s="108" customFormat="1"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5:15" s="108" customFormat="1"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5:15" s="108" customFormat="1"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5:15" s="108" customFormat="1"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5:15" s="108" customFormat="1"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5:15" s="108" customFormat="1"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5:15" s="108" customFormat="1"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5:15" s="108" customFormat="1"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5:15" s="108" customFormat="1"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5:15" s="108" customFormat="1"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5:15" s="108" customFormat="1"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5:15" s="108" customFormat="1"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5:15" s="108" customFormat="1"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5:15" s="108" customFormat="1"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5:15" s="108" customFormat="1"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5:15" s="108" customFormat="1"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5:15" s="108" customFormat="1"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5:15" s="108" customFormat="1"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5:15" s="108" customFormat="1"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5:15" s="108" customFormat="1"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5:15" s="108" customFormat="1"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5:15" s="108" customFormat="1"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5:15" s="108" customFormat="1"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5:15" s="108" customFormat="1"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5:15" s="108" customFormat="1"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5:15" s="108" customFormat="1"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5:15" s="108" customFormat="1"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5:15" s="108" customFormat="1"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5:15" s="108" customFormat="1"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5:15" s="108" customFormat="1"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5:15" s="108" customFormat="1"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5:15" s="108" customFormat="1"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5:15" s="108" customFormat="1"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5:15" s="108" customFormat="1"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5:15" s="108" customFormat="1"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5:15" s="108" customFormat="1"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5:15" s="108" customFormat="1"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5:15" s="108" customFormat="1"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5:15" s="108" customFormat="1"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5:15" s="108" customFormat="1"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5:15" s="108" customFormat="1"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5:15" s="108" customFormat="1"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5:15" s="108" customFormat="1"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5:15" s="108" customFormat="1"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5:15" s="108" customFormat="1"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5:15" s="108" customFormat="1"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5:15" s="108" customFormat="1"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5:15" s="108" customFormat="1"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5:15" s="108" customFormat="1"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5:15" s="108" customFormat="1"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5:15" s="108" customFormat="1"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5:15" s="108" customFormat="1"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5:15" s="108" customFormat="1"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5:15" s="108" customFormat="1"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5:15" s="108" customFormat="1"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5:15" s="108" customFormat="1"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5:15" s="108" customFormat="1"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5:15" s="108" customFormat="1"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5:15" s="108" customFormat="1"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5:15" s="108" customFormat="1"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5:15" s="108" customFormat="1"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5:15" s="108" customFormat="1"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5:15" s="108" customFormat="1"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5:15" s="108" customFormat="1"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5:15" s="108" customFormat="1"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5:15" s="108" customFormat="1"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5:15" s="108" customFormat="1"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5:15" s="108" customFormat="1"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5:15" s="108" customFormat="1"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5:15" s="108" customFormat="1"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5:15" s="108" customFormat="1"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5:15" s="108" customFormat="1"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5:15" s="108" customFormat="1"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5:15" s="108" customFormat="1"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5:15" s="108" customFormat="1"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5:15" s="108" customFormat="1"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5:15" s="108" customFormat="1"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5:15" s="108" customFormat="1"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5:15" s="108" customFormat="1"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5:15" s="108" customFormat="1"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5:15" s="108" customFormat="1"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5:15" s="108" customFormat="1"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5:15" s="108" customFormat="1"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5:15" s="108" customFormat="1"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5:15" s="108" customFormat="1"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5:15" s="108" customFormat="1"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5:15" s="108" customFormat="1"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5:15" s="108" customFormat="1"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5:15" s="108" customFormat="1"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5:15" s="108" customFormat="1"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5:15" s="108" customFormat="1"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5:15" s="108" customFormat="1"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5:15" s="108" customFormat="1"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5:15" s="108" customFormat="1"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5:15" s="108" customFormat="1"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5:15" s="108" customFormat="1"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5:15" s="108" customFormat="1"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5:15" s="108" customFormat="1"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5:15" s="108" customFormat="1"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5:15" s="108" customFormat="1"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5:15" s="108" customFormat="1"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5:15" s="108" customFormat="1"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5:15" s="108" customFormat="1"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5:15" s="108" customFormat="1"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5:15" s="108" customFormat="1"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5:15" s="108" customFormat="1"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5:15" s="108" customFormat="1"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5:15" s="108" customFormat="1"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5:15" s="108" customFormat="1"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5:15" s="108" customFormat="1"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5:15" s="108" customFormat="1"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5:15" s="108" customFormat="1"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5:15" s="108" customFormat="1"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5:15" s="108" customFormat="1"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5:15" s="108" customFormat="1"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5:15" s="108" customFormat="1"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5:15" s="108" customFormat="1"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5:15" s="108" customFormat="1"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5:15" s="108" customFormat="1"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5:15" s="108" customFormat="1"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5:15" s="108" customFormat="1"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5:15" s="108" customFormat="1"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5:15" s="108" customFormat="1"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5:15" s="108" customFormat="1"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5:15" s="108" customFormat="1"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5:15" s="108" customFormat="1"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5:15" s="108" customFormat="1"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5:15" s="108" customFormat="1"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5:15" s="108" customFormat="1"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5:15" s="108" customFormat="1"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5:15" s="108" customFormat="1"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5:15" s="108" customFormat="1"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5:15" s="108" customFormat="1"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5:15" s="108" customFormat="1"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5:15" s="108" customFormat="1"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5:15" s="108" customFormat="1"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5:15" s="108" customFormat="1"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5:15" s="108" customFormat="1"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5:15" s="108" customFormat="1"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5:15" s="108" customFormat="1"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5:15" s="108" customFormat="1"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5:15" s="108" customFormat="1"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5:15" s="108" customFormat="1"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5:15" s="108" customFormat="1"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5:15" s="108" customFormat="1"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5:15" s="108" customFormat="1"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5:15" s="108" customFormat="1"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5:15" s="108" customFormat="1"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5:15" s="108" customFormat="1"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5:15" s="108" customFormat="1"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5:15" s="108" customFormat="1"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5:15" s="108" customFormat="1"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5:15" s="108" customFormat="1"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5:15" s="108" customFormat="1"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5:15" s="108" customFormat="1"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5:15" s="108" customFormat="1"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5:15" s="108" customFormat="1"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5:15" s="108" customFormat="1"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5:15" s="108" customFormat="1"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5:15" s="108" customFormat="1"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5:15" s="108" customFormat="1"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5:15" s="108" customFormat="1"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5:15" s="108" customFormat="1"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5:15" s="108" customFormat="1"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5:15" s="108" customFormat="1"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5:15" s="108" customFormat="1"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5:15" s="108" customFormat="1"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5:15" s="108" customFormat="1"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5:15" s="108" customFormat="1"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5:15" s="108" customFormat="1"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5:15" s="108" customFormat="1"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5:15" s="108" customFormat="1"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5:15" s="108" customFormat="1"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5:15" s="108" customFormat="1"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5:15" s="108" customFormat="1"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5:15" s="108" customFormat="1"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5:15" s="108" customFormat="1"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5:15" s="108" customFormat="1"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5:15" s="108" customFormat="1"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5:15" s="108" customFormat="1"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5:15" s="108" customFormat="1"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5:15" s="108" customFormat="1"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5:15" s="108" customFormat="1"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5:15" s="108" customFormat="1"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5:15" s="108" customFormat="1"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5:15" s="108" customFormat="1"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5:15" s="108" customFormat="1"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5:15" s="108" customFormat="1"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5:15" s="108" customFormat="1"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5:15" s="108" customFormat="1"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5:15" s="108" customFormat="1"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5:15" s="108" customFormat="1"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5:15" s="108" customFormat="1"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5:15" s="108" customFormat="1"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5:15" s="108" customFormat="1"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5:15" s="108" customFormat="1"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5:15" s="108" customFormat="1"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5:15" s="108" customFormat="1"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5:15" s="108" customFormat="1"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5:15" s="108" customFormat="1"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5:15" s="108" customFormat="1"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5:15" s="108" customFormat="1"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5:15" s="108" customFormat="1"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5:15" s="108" customFormat="1"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5:15" s="108" customFormat="1"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5:15" s="108" customFormat="1"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5:15" s="108" customFormat="1"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5:15" s="108" customFormat="1"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5:15" s="108" customFormat="1"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5:15" s="108" customFormat="1"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5:15" s="108" customFormat="1"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5:15" s="108" customFormat="1"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5:15" s="108" customFormat="1"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5:15" s="108" customFormat="1"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5:15" s="108" customFormat="1"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5:15" s="108" customFormat="1"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5:15" s="108" customFormat="1"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5:15" s="108" customFormat="1"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5:15" s="108" customFormat="1"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5:15" s="108" customFormat="1"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5:15" s="108" customFormat="1"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5:15" s="108" customFormat="1"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5:15" s="108" customFormat="1"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5:15" s="108" customFormat="1"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39:M39"/>
    <mergeCell ref="J40:M40"/>
    <mergeCell ref="J41:M41"/>
    <mergeCell ref="J42:M42"/>
    <mergeCell ref="J43:M43"/>
    <mergeCell ref="J44:M44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99:M699"/>
    <mergeCell ref="J700:M700"/>
    <mergeCell ref="J701:M701"/>
    <mergeCell ref="J702:M702"/>
    <mergeCell ref="J703:M703"/>
    <mergeCell ref="B11:C11"/>
    <mergeCell ref="B23:C2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B8:C8"/>
    <mergeCell ref="B5:B6"/>
    <mergeCell ref="C5:C6"/>
    <mergeCell ref="E5:G5"/>
    <mergeCell ref="I5:K5"/>
    <mergeCell ref="M5:M6"/>
    <mergeCell ref="N5:N6"/>
  </mergeCells>
  <conditionalFormatting sqref="F38">
    <cfRule type="containsText" dxfId="196" priority="10" operator="containsText" text="ERROR">
      <formula>NOT(ISERROR(SEARCH("ERROR",F38)))</formula>
    </cfRule>
  </conditionalFormatting>
  <conditionalFormatting sqref="J38">
    <cfRule type="containsText" dxfId="195" priority="9" operator="containsText" text="ERROR">
      <formula>NOT(ISERROR(SEARCH("ERROR",J38)))</formula>
    </cfRule>
  </conditionalFormatting>
  <conditionalFormatting sqref="O12:O18 O23 O29 O31:O35">
    <cfRule type="containsText" dxfId="194" priority="7" operator="containsText" text="ERROR">
      <formula>NOT(ISERROR(SEARCH("ERROR",O12)))</formula>
    </cfRule>
  </conditionalFormatting>
  <conditionalFormatting sqref="O36">
    <cfRule type="containsText" dxfId="193" priority="6" operator="containsText" text="ERROR">
      <formula>NOT(ISERROR(SEARCH("ERROR",O36)))</formula>
    </cfRule>
  </conditionalFormatting>
  <conditionalFormatting sqref="O9">
    <cfRule type="containsText" dxfId="192" priority="4" operator="containsText" text="ERROR">
      <formula>NOT(ISERROR(SEARCH("ERROR",O9)))</formula>
    </cfRule>
  </conditionalFormatting>
  <conditionalFormatting sqref="O19:O22">
    <cfRule type="containsText" dxfId="191" priority="3" operator="containsText" text="ERROR">
      <formula>NOT(ISERROR(SEARCH("ERROR",O19)))</formula>
    </cfRule>
  </conditionalFormatting>
  <conditionalFormatting sqref="O24:O28">
    <cfRule type="containsText" dxfId="190" priority="2" operator="containsText" text="ERROR">
      <formula>NOT(ISERROR(SEARCH("ERROR",O24)))</formula>
    </cfRule>
  </conditionalFormatting>
  <conditionalFormatting sqref="O30">
    <cfRule type="containsText" dxfId="189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zoomScaleNormal="100" workbookViewId="0">
      <selection activeCell="E35" sqref="E35:E36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72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72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72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72"/>
    </row>
    <row r="46" spans="1:65">
      <c r="E46" s="70"/>
      <c r="F46" s="93"/>
      <c r="G46" s="72"/>
      <c r="J46" s="164"/>
      <c r="K46" s="164"/>
      <c r="L46" s="164"/>
      <c r="M46" s="164"/>
      <c r="N46" s="100"/>
      <c r="O46" s="70"/>
      <c r="P46" s="93"/>
      <c r="Q46" s="72"/>
    </row>
    <row r="47" spans="1:65">
      <c r="E47" s="70"/>
      <c r="F47" s="93"/>
      <c r="G47" s="72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72"/>
      <c r="J48" s="164"/>
      <c r="K48" s="164"/>
      <c r="L48" s="164"/>
      <c r="M48" s="164"/>
      <c r="N48" s="100"/>
      <c r="O48" s="70"/>
      <c r="P48" s="93"/>
      <c r="Q48" s="49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</row>
    <row r="49" spans="1:50">
      <c r="E49" s="70"/>
      <c r="F49" s="93"/>
      <c r="G49" s="72"/>
      <c r="J49" s="164"/>
      <c r="K49" s="164"/>
      <c r="L49" s="164"/>
      <c r="M49" s="164"/>
      <c r="N49" s="100"/>
      <c r="O49" s="70"/>
      <c r="P49" s="93"/>
      <c r="Q49" s="49"/>
      <c r="R49" s="90"/>
      <c r="U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</row>
    <row r="50" spans="1:50">
      <c r="E50" s="70"/>
      <c r="F50" s="93"/>
      <c r="G50" s="72"/>
      <c r="J50" s="164"/>
      <c r="K50" s="164"/>
      <c r="L50" s="164"/>
      <c r="M50" s="164"/>
      <c r="N50" s="100"/>
      <c r="O50" s="70"/>
      <c r="P50" s="93"/>
      <c r="Q50" s="49"/>
      <c r="R50" s="90"/>
      <c r="U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</row>
    <row r="51" spans="1:50">
      <c r="E51" s="70"/>
      <c r="F51" s="93"/>
      <c r="G51" s="72"/>
      <c r="J51" s="164"/>
      <c r="K51" s="164"/>
      <c r="L51" s="164"/>
      <c r="M51" s="164"/>
      <c r="N51" s="100"/>
      <c r="O51" s="70"/>
      <c r="P51" s="93"/>
      <c r="Q51" s="49"/>
      <c r="R51" s="90"/>
      <c r="U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</row>
    <row r="52" spans="1:50">
      <c r="E52" s="70"/>
      <c r="F52" s="93"/>
      <c r="G52" s="72"/>
      <c r="J52" s="164"/>
      <c r="K52" s="164"/>
      <c r="L52" s="164"/>
      <c r="M52" s="164"/>
      <c r="N52" s="100"/>
      <c r="O52" s="70"/>
      <c r="P52" s="93"/>
      <c r="Q52" s="49"/>
      <c r="R52" s="90"/>
      <c r="U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</row>
    <row r="53" spans="1:50">
      <c r="E53" s="70"/>
      <c r="F53" s="93"/>
      <c r="G53" s="72"/>
      <c r="J53" s="164"/>
      <c r="K53" s="164"/>
      <c r="L53" s="164"/>
      <c r="M53" s="164"/>
      <c r="N53" s="100"/>
      <c r="O53" s="70"/>
      <c r="P53" s="93"/>
      <c r="Q53" s="49"/>
      <c r="R53" s="90"/>
      <c r="U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</row>
    <row r="54" spans="1:50">
      <c r="E54" s="70"/>
      <c r="F54" s="93"/>
      <c r="G54" s="72"/>
      <c r="J54" s="164"/>
      <c r="K54" s="164"/>
      <c r="L54" s="164"/>
      <c r="M54" s="164"/>
      <c r="N54" s="100"/>
      <c r="O54" s="70"/>
      <c r="P54" s="93"/>
      <c r="Q54" s="49"/>
      <c r="R54" s="90"/>
      <c r="U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</row>
    <row r="55" spans="1:50">
      <c r="E55" s="70"/>
      <c r="F55" s="93"/>
      <c r="G55" s="72"/>
      <c r="J55" s="164"/>
      <c r="K55" s="164"/>
      <c r="L55" s="164"/>
      <c r="M55" s="164"/>
      <c r="N55" s="100"/>
      <c r="O55" s="70"/>
      <c r="P55" s="93"/>
      <c r="Q55" s="49"/>
      <c r="R55" s="90"/>
      <c r="U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</row>
    <row r="56" spans="1:50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  <c r="R56" s="90"/>
      <c r="U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</row>
    <row r="57" spans="1:50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  <c r="R57" s="90"/>
      <c r="U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</row>
    <row r="58" spans="1:50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  <c r="R58" s="90"/>
      <c r="U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</row>
    <row r="59" spans="1:50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  <c r="R59" s="90"/>
      <c r="U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</row>
    <row r="60" spans="1:50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  <c r="R60" s="90"/>
      <c r="U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</row>
    <row r="61" spans="1:50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  <c r="R61" s="90"/>
      <c r="U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</row>
    <row r="62" spans="1:50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  <c r="R62" s="90"/>
      <c r="U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</row>
    <row r="63" spans="1:50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  <c r="R63" s="90"/>
      <c r="U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</row>
    <row r="64" spans="1:50">
      <c r="A64" s="90"/>
      <c r="B64" s="90"/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  <c r="R64" s="90"/>
      <c r="U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</row>
    <row r="65" spans="4:17" s="90" customFormat="1">
      <c r="D65" s="73"/>
      <c r="E65" s="70"/>
      <c r="F65" s="93"/>
      <c r="G65" s="49"/>
      <c r="H65" s="73"/>
      <c r="J65" s="164"/>
      <c r="K65" s="164"/>
      <c r="L65" s="164"/>
      <c r="M65" s="164"/>
      <c r="N65" s="100"/>
      <c r="O65" s="70"/>
      <c r="P65" s="93"/>
      <c r="Q65" s="49"/>
    </row>
    <row r="66" spans="4:17" s="90" customFormat="1">
      <c r="D66" s="73"/>
      <c r="E66" s="70"/>
      <c r="F66" s="93"/>
      <c r="G66" s="49"/>
      <c r="H66" s="73"/>
      <c r="J66" s="164"/>
      <c r="K66" s="164"/>
      <c r="L66" s="164"/>
      <c r="M66" s="164"/>
      <c r="N66" s="100"/>
      <c r="O66" s="70"/>
      <c r="P66" s="93"/>
      <c r="Q66" s="49"/>
    </row>
    <row r="67" spans="4:17" s="90" customFormat="1">
      <c r="D67" s="73"/>
      <c r="E67" s="70"/>
      <c r="F67" s="93"/>
      <c r="G67" s="49"/>
      <c r="H67" s="73"/>
      <c r="J67" s="164"/>
      <c r="K67" s="164"/>
      <c r="L67" s="164"/>
      <c r="M67" s="164"/>
      <c r="N67" s="100"/>
      <c r="O67" s="70"/>
      <c r="P67" s="93"/>
      <c r="Q67" s="49"/>
    </row>
    <row r="68" spans="4:17" s="90" customFormat="1">
      <c r="D68" s="73"/>
      <c r="E68" s="70"/>
      <c r="F68" s="93"/>
      <c r="G68" s="49"/>
      <c r="H68" s="73"/>
      <c r="J68" s="164"/>
      <c r="K68" s="164"/>
      <c r="L68" s="164"/>
      <c r="M68" s="164"/>
      <c r="N68" s="100"/>
      <c r="O68" s="70"/>
      <c r="P68" s="93"/>
      <c r="Q68" s="49"/>
    </row>
    <row r="69" spans="4:17" s="90" customFormat="1">
      <c r="D69" s="73"/>
      <c r="E69" s="70"/>
      <c r="F69" s="93"/>
      <c r="G69" s="49"/>
      <c r="H69" s="73"/>
      <c r="J69" s="164"/>
      <c r="K69" s="164"/>
      <c r="L69" s="164"/>
      <c r="M69" s="164"/>
      <c r="N69" s="100"/>
      <c r="O69" s="70"/>
      <c r="P69" s="93"/>
      <c r="Q69" s="49"/>
    </row>
    <row r="70" spans="4:17" s="90" customFormat="1">
      <c r="D70" s="73"/>
      <c r="E70" s="70"/>
      <c r="F70" s="93"/>
      <c r="G70" s="49"/>
      <c r="H70" s="73"/>
      <c r="J70" s="164"/>
      <c r="K70" s="164"/>
      <c r="L70" s="164"/>
      <c r="M70" s="164"/>
      <c r="N70" s="100"/>
      <c r="O70" s="70"/>
      <c r="P70" s="93"/>
      <c r="Q70" s="49"/>
    </row>
    <row r="71" spans="4:17" s="90" customFormat="1">
      <c r="D71" s="73"/>
      <c r="E71" s="70"/>
      <c r="F71" s="93"/>
      <c r="G71" s="49"/>
      <c r="H71" s="73"/>
      <c r="J71" s="164"/>
      <c r="K71" s="164"/>
      <c r="L71" s="164"/>
      <c r="M71" s="164"/>
      <c r="N71" s="100"/>
      <c r="O71" s="70"/>
      <c r="P71" s="93"/>
      <c r="Q71" s="49"/>
    </row>
    <row r="72" spans="4:17" s="90" customFormat="1">
      <c r="D72" s="73"/>
      <c r="E72" s="70"/>
      <c r="F72" s="93"/>
      <c r="G72" s="49"/>
      <c r="H72" s="73"/>
      <c r="J72" s="164"/>
      <c r="K72" s="164"/>
      <c r="L72" s="164"/>
      <c r="M72" s="164"/>
      <c r="N72" s="100"/>
      <c r="O72" s="70"/>
      <c r="P72" s="93"/>
      <c r="Q72" s="49"/>
    </row>
    <row r="73" spans="4:17" s="90" customFormat="1">
      <c r="D73" s="73"/>
      <c r="E73" s="70"/>
      <c r="F73" s="93"/>
      <c r="G73" s="49"/>
      <c r="H73" s="73"/>
      <c r="J73" s="164"/>
      <c r="K73" s="164"/>
      <c r="L73" s="164"/>
      <c r="M73" s="164"/>
      <c r="N73" s="100"/>
      <c r="O73" s="70"/>
      <c r="P73" s="93"/>
      <c r="Q73" s="49"/>
    </row>
    <row r="74" spans="4:17" s="90" customFormat="1">
      <c r="D74" s="73"/>
      <c r="E74" s="70"/>
      <c r="F74" s="93"/>
      <c r="G74" s="49"/>
      <c r="H74" s="73"/>
      <c r="J74" s="164"/>
      <c r="K74" s="164"/>
      <c r="L74" s="164"/>
      <c r="M74" s="164"/>
      <c r="N74" s="100"/>
      <c r="O74" s="70"/>
      <c r="P74" s="93"/>
      <c r="Q74" s="49"/>
    </row>
    <row r="75" spans="4:17" s="90" customFormat="1">
      <c r="D75" s="73"/>
      <c r="E75" s="70"/>
      <c r="F75" s="93"/>
      <c r="G75" s="49"/>
      <c r="H75" s="73"/>
      <c r="J75" s="164"/>
      <c r="K75" s="164"/>
      <c r="L75" s="164"/>
      <c r="M75" s="164"/>
      <c r="N75" s="100"/>
      <c r="O75" s="70"/>
      <c r="P75" s="93"/>
      <c r="Q75" s="49"/>
    </row>
    <row r="76" spans="4:17" s="90" customFormat="1">
      <c r="D76" s="73"/>
      <c r="E76" s="70"/>
      <c r="F76" s="93"/>
      <c r="G76" s="49"/>
      <c r="H76" s="73"/>
      <c r="J76" s="164"/>
      <c r="K76" s="164"/>
      <c r="L76" s="164"/>
      <c r="M76" s="164"/>
      <c r="N76" s="100"/>
      <c r="O76" s="70"/>
      <c r="P76" s="93"/>
      <c r="Q76" s="49"/>
    </row>
    <row r="77" spans="4:17" s="90" customFormat="1">
      <c r="D77" s="73"/>
      <c r="E77" s="70"/>
      <c r="F77" s="93"/>
      <c r="G77" s="49"/>
      <c r="H77" s="73"/>
      <c r="J77" s="164"/>
      <c r="K77" s="164"/>
      <c r="L77" s="164"/>
      <c r="M77" s="164"/>
      <c r="N77" s="100"/>
      <c r="O77" s="70"/>
      <c r="P77" s="93"/>
      <c r="Q77" s="49"/>
    </row>
    <row r="78" spans="4:17" s="90" customFormat="1">
      <c r="D78" s="73"/>
      <c r="E78" s="70"/>
      <c r="F78" s="93"/>
      <c r="G78" s="49"/>
      <c r="H78" s="73"/>
      <c r="J78" s="164"/>
      <c r="K78" s="164"/>
      <c r="L78" s="164"/>
      <c r="M78" s="164"/>
      <c r="N78" s="100"/>
      <c r="O78" s="70"/>
      <c r="P78" s="93"/>
      <c r="Q78" s="49"/>
    </row>
    <row r="79" spans="4:17" s="90" customFormat="1">
      <c r="D79" s="73"/>
      <c r="E79" s="70"/>
      <c r="F79" s="93"/>
      <c r="G79" s="49"/>
      <c r="H79" s="73"/>
      <c r="J79" s="164"/>
      <c r="K79" s="164"/>
      <c r="L79" s="164"/>
      <c r="M79" s="164"/>
      <c r="N79" s="100"/>
      <c r="O79" s="70"/>
      <c r="P79" s="93"/>
      <c r="Q79" s="49"/>
    </row>
    <row r="80" spans="4:17" s="90" customFormat="1">
      <c r="D80" s="73"/>
      <c r="E80" s="70"/>
      <c r="F80" s="93"/>
      <c r="G80" s="49"/>
      <c r="H80" s="73"/>
      <c r="J80" s="164"/>
      <c r="K80" s="164"/>
      <c r="L80" s="164"/>
      <c r="M80" s="164"/>
      <c r="N80" s="100"/>
      <c r="O80" s="70"/>
      <c r="P80" s="93"/>
      <c r="Q80" s="49"/>
    </row>
    <row r="81" spans="4:17" s="90" customFormat="1">
      <c r="D81" s="73"/>
      <c r="E81" s="70"/>
      <c r="F81" s="93"/>
      <c r="G81" s="49"/>
      <c r="H81" s="73"/>
      <c r="J81" s="164"/>
      <c r="K81" s="164"/>
      <c r="L81" s="164"/>
      <c r="M81" s="164"/>
      <c r="N81" s="100"/>
      <c r="O81" s="70"/>
      <c r="P81" s="93"/>
      <c r="Q81" s="49"/>
    </row>
    <row r="82" spans="4:17" s="90" customFormat="1">
      <c r="D82" s="73"/>
      <c r="E82" s="70"/>
      <c r="F82" s="93"/>
      <c r="G82" s="49"/>
      <c r="H82" s="73"/>
      <c r="J82" s="164"/>
      <c r="K82" s="164"/>
      <c r="L82" s="164"/>
      <c r="M82" s="164"/>
      <c r="N82" s="100"/>
      <c r="O82" s="70"/>
      <c r="P82" s="93"/>
      <c r="Q82" s="49"/>
    </row>
    <row r="83" spans="4:17" s="90" customFormat="1">
      <c r="D83" s="73"/>
      <c r="E83" s="70"/>
      <c r="F83" s="93"/>
      <c r="G83" s="49"/>
      <c r="H83" s="73"/>
      <c r="J83" s="164"/>
      <c r="K83" s="164"/>
      <c r="L83" s="164"/>
      <c r="M83" s="164"/>
      <c r="N83" s="100"/>
      <c r="O83" s="70"/>
      <c r="P83" s="93"/>
      <c r="Q83" s="49"/>
    </row>
    <row r="84" spans="4:17" s="90" customFormat="1">
      <c r="D84" s="73"/>
      <c r="E84" s="70"/>
      <c r="F84" s="93"/>
      <c r="G84" s="49"/>
      <c r="H84" s="73"/>
      <c r="J84" s="164"/>
      <c r="K84" s="164"/>
      <c r="L84" s="164"/>
      <c r="M84" s="164"/>
      <c r="N84" s="100"/>
      <c r="O84" s="70"/>
      <c r="P84" s="93"/>
      <c r="Q84" s="49"/>
    </row>
    <row r="85" spans="4:17" s="90" customFormat="1">
      <c r="D85" s="73"/>
      <c r="E85" s="70"/>
      <c r="F85" s="93"/>
      <c r="G85" s="49"/>
      <c r="H85" s="73"/>
      <c r="J85" s="164"/>
      <c r="K85" s="164"/>
      <c r="L85" s="164"/>
      <c r="M85" s="164"/>
      <c r="N85" s="100"/>
      <c r="O85" s="70"/>
      <c r="P85" s="93"/>
      <c r="Q85" s="49"/>
    </row>
    <row r="86" spans="4:17" s="90" customFormat="1">
      <c r="D86" s="73"/>
      <c r="E86" s="70"/>
      <c r="F86" s="93"/>
      <c r="G86" s="49"/>
      <c r="H86" s="73"/>
      <c r="J86" s="164"/>
      <c r="K86" s="164"/>
      <c r="L86" s="164"/>
      <c r="M86" s="164"/>
      <c r="N86" s="100"/>
      <c r="O86" s="70"/>
      <c r="P86" s="93"/>
      <c r="Q86" s="49"/>
    </row>
    <row r="87" spans="4:17" s="90" customFormat="1">
      <c r="D87" s="73"/>
      <c r="E87" s="70"/>
      <c r="F87" s="93"/>
      <c r="G87" s="49"/>
      <c r="H87" s="73"/>
      <c r="J87" s="164"/>
      <c r="K87" s="164"/>
      <c r="L87" s="164"/>
      <c r="M87" s="164"/>
      <c r="N87" s="100"/>
      <c r="O87" s="70"/>
      <c r="P87" s="93"/>
      <c r="Q87" s="49"/>
    </row>
    <row r="88" spans="4:17" s="90" customFormat="1">
      <c r="D88" s="73"/>
      <c r="E88" s="70"/>
      <c r="F88" s="93"/>
      <c r="G88" s="49"/>
      <c r="H88" s="73"/>
      <c r="J88" s="164"/>
      <c r="K88" s="164"/>
      <c r="L88" s="164"/>
      <c r="M88" s="164"/>
      <c r="N88" s="100"/>
      <c r="O88" s="70"/>
      <c r="P88" s="93"/>
      <c r="Q88" s="49"/>
    </row>
    <row r="89" spans="4:17" s="90" customFormat="1">
      <c r="D89" s="73"/>
      <c r="E89" s="70"/>
      <c r="F89" s="93"/>
      <c r="G89" s="49"/>
      <c r="H89" s="73"/>
      <c r="J89" s="164"/>
      <c r="K89" s="164"/>
      <c r="L89" s="164"/>
      <c r="M89" s="164"/>
      <c r="N89" s="100"/>
      <c r="O89" s="70"/>
      <c r="P89" s="93"/>
      <c r="Q89" s="49"/>
    </row>
    <row r="90" spans="4:17" s="90" customFormat="1">
      <c r="D90" s="73"/>
      <c r="E90" s="70"/>
      <c r="F90" s="93"/>
      <c r="G90" s="49"/>
      <c r="H90" s="73"/>
      <c r="J90" s="164"/>
      <c r="K90" s="164"/>
      <c r="L90" s="164"/>
      <c r="M90" s="164"/>
      <c r="N90" s="100"/>
      <c r="O90" s="70"/>
      <c r="P90" s="93"/>
      <c r="Q90" s="49"/>
    </row>
    <row r="91" spans="4:17" s="90" customFormat="1">
      <c r="D91" s="73"/>
      <c r="E91" s="70"/>
      <c r="F91" s="93"/>
      <c r="G91" s="49"/>
      <c r="H91" s="73"/>
      <c r="J91" s="164"/>
      <c r="K91" s="164"/>
      <c r="L91" s="164"/>
      <c r="M91" s="164"/>
      <c r="N91" s="100"/>
      <c r="O91" s="70"/>
      <c r="P91" s="93"/>
      <c r="Q91" s="49"/>
    </row>
    <row r="92" spans="4:17" s="90" customFormat="1">
      <c r="D92" s="73"/>
      <c r="E92" s="70"/>
      <c r="F92" s="93"/>
      <c r="G92" s="49"/>
      <c r="H92" s="73"/>
      <c r="J92" s="164"/>
      <c r="K92" s="164"/>
      <c r="L92" s="164"/>
      <c r="M92" s="164"/>
      <c r="N92" s="100"/>
      <c r="O92" s="70"/>
      <c r="P92" s="93"/>
      <c r="Q92" s="49"/>
    </row>
    <row r="93" spans="4:17" s="90" customFormat="1">
      <c r="D93" s="73"/>
      <c r="E93" s="70"/>
      <c r="F93" s="93"/>
      <c r="G93" s="49"/>
      <c r="H93" s="73"/>
      <c r="J93" s="164"/>
      <c r="K93" s="164"/>
      <c r="L93" s="164"/>
      <c r="M93" s="164"/>
      <c r="N93" s="100"/>
      <c r="O93" s="70"/>
      <c r="P93" s="93"/>
      <c r="Q93" s="49"/>
    </row>
    <row r="94" spans="4:17" s="90" customFormat="1">
      <c r="D94" s="73"/>
      <c r="E94" s="70"/>
      <c r="F94" s="93"/>
      <c r="G94" s="49"/>
      <c r="H94" s="73"/>
      <c r="J94" s="164"/>
      <c r="K94" s="164"/>
      <c r="L94" s="164"/>
      <c r="M94" s="164"/>
      <c r="N94" s="100"/>
      <c r="O94" s="70"/>
      <c r="P94" s="93"/>
      <c r="Q94" s="49"/>
    </row>
    <row r="95" spans="4:17" s="90" customFormat="1">
      <c r="D95" s="73"/>
      <c r="E95" s="70"/>
      <c r="F95" s="93"/>
      <c r="G95" s="49"/>
      <c r="H95" s="73"/>
      <c r="J95" s="164"/>
      <c r="K95" s="164"/>
      <c r="L95" s="164"/>
      <c r="M95" s="164"/>
      <c r="N95" s="100"/>
      <c r="O95" s="70"/>
      <c r="P95" s="93"/>
      <c r="Q95" s="49"/>
    </row>
    <row r="96" spans="4:17" s="90" customFormat="1">
      <c r="D96" s="73"/>
      <c r="E96" s="70"/>
      <c r="F96" s="93"/>
      <c r="G96" s="49"/>
      <c r="H96" s="73"/>
      <c r="J96" s="164"/>
      <c r="K96" s="164"/>
      <c r="L96" s="164"/>
      <c r="M96" s="164"/>
      <c r="N96" s="100"/>
      <c r="O96" s="70"/>
      <c r="P96" s="93"/>
      <c r="Q96" s="49"/>
    </row>
    <row r="97" spans="4:17" s="90" customFormat="1">
      <c r="D97" s="73"/>
      <c r="E97" s="70"/>
      <c r="F97" s="93"/>
      <c r="G97" s="49"/>
      <c r="H97" s="73"/>
      <c r="J97" s="164"/>
      <c r="K97" s="164"/>
      <c r="L97" s="164"/>
      <c r="M97" s="164"/>
      <c r="N97" s="100"/>
      <c r="O97" s="70"/>
      <c r="P97" s="93"/>
      <c r="Q97" s="49"/>
    </row>
    <row r="98" spans="4:17" s="90" customFormat="1">
      <c r="D98" s="73"/>
      <c r="E98" s="70"/>
      <c r="F98" s="93"/>
      <c r="G98" s="49"/>
      <c r="H98" s="73"/>
      <c r="J98" s="164"/>
      <c r="K98" s="164"/>
      <c r="L98" s="164"/>
      <c r="M98" s="164"/>
      <c r="N98" s="100"/>
      <c r="O98" s="70"/>
      <c r="P98" s="93"/>
      <c r="Q98" s="49"/>
    </row>
    <row r="99" spans="4:17" s="90" customFormat="1">
      <c r="D99" s="73"/>
      <c r="E99" s="70"/>
      <c r="F99" s="93"/>
      <c r="G99" s="49"/>
      <c r="H99" s="73"/>
      <c r="J99" s="164"/>
      <c r="K99" s="164"/>
      <c r="L99" s="164"/>
      <c r="M99" s="164"/>
      <c r="N99" s="100"/>
      <c r="O99" s="70"/>
      <c r="P99" s="93"/>
      <c r="Q99" s="49"/>
    </row>
    <row r="100" spans="4:17" s="90" customFormat="1">
      <c r="D100" s="73"/>
      <c r="E100" s="70"/>
      <c r="F100" s="93"/>
      <c r="G100" s="49"/>
      <c r="H100" s="73"/>
      <c r="J100" s="164"/>
      <c r="K100" s="164"/>
      <c r="L100" s="164"/>
      <c r="M100" s="164"/>
      <c r="N100" s="100"/>
      <c r="O100" s="70"/>
      <c r="P100" s="93"/>
      <c r="Q100" s="49"/>
    </row>
    <row r="101" spans="4:17" s="90" customFormat="1">
      <c r="D101" s="73"/>
      <c r="E101" s="70"/>
      <c r="F101" s="93"/>
      <c r="G101" s="49"/>
      <c r="H101" s="73"/>
      <c r="J101" s="164"/>
      <c r="K101" s="164"/>
      <c r="L101" s="164"/>
      <c r="M101" s="164"/>
      <c r="N101" s="100"/>
      <c r="O101" s="70"/>
      <c r="P101" s="93"/>
      <c r="Q101" s="49"/>
    </row>
    <row r="102" spans="4:17" s="90" customFormat="1">
      <c r="D102" s="73"/>
      <c r="E102" s="70"/>
      <c r="F102" s="93"/>
      <c r="G102" s="49"/>
      <c r="H102" s="73"/>
      <c r="J102" s="164"/>
      <c r="K102" s="164"/>
      <c r="L102" s="164"/>
      <c r="M102" s="164"/>
      <c r="N102" s="100"/>
      <c r="O102" s="70"/>
      <c r="P102" s="93"/>
      <c r="Q102" s="49"/>
    </row>
    <row r="103" spans="4:17" s="90" customFormat="1">
      <c r="D103" s="73"/>
      <c r="E103" s="70"/>
      <c r="F103" s="93"/>
      <c r="G103" s="49"/>
      <c r="H103" s="73"/>
      <c r="J103" s="164"/>
      <c r="K103" s="164"/>
      <c r="L103" s="164"/>
      <c r="M103" s="164"/>
      <c r="N103" s="100"/>
      <c r="O103" s="70"/>
      <c r="P103" s="93"/>
      <c r="Q103" s="49"/>
    </row>
    <row r="104" spans="4:17" s="90" customFormat="1">
      <c r="D104" s="73"/>
      <c r="E104" s="70"/>
      <c r="F104" s="93"/>
      <c r="G104" s="49"/>
      <c r="H104" s="73"/>
      <c r="J104" s="164"/>
      <c r="K104" s="164"/>
      <c r="L104" s="164"/>
      <c r="M104" s="164"/>
      <c r="N104" s="100"/>
      <c r="O104" s="70"/>
      <c r="P104" s="93"/>
      <c r="Q104" s="49"/>
    </row>
    <row r="105" spans="4:17" s="90" customFormat="1">
      <c r="D105" s="73"/>
      <c r="E105" s="70"/>
      <c r="F105" s="93"/>
      <c r="G105" s="49"/>
      <c r="H105" s="73"/>
      <c r="J105" s="164"/>
      <c r="K105" s="164"/>
      <c r="L105" s="164"/>
      <c r="M105" s="164"/>
      <c r="N105" s="100"/>
      <c r="O105" s="70"/>
      <c r="P105" s="93"/>
      <c r="Q105" s="49"/>
    </row>
    <row r="106" spans="4:17" s="90" customFormat="1">
      <c r="D106" s="73"/>
      <c r="E106" s="70"/>
      <c r="F106" s="93"/>
      <c r="G106" s="49"/>
      <c r="H106" s="73"/>
      <c r="J106" s="164"/>
      <c r="K106" s="164"/>
      <c r="L106" s="164"/>
      <c r="M106" s="164"/>
      <c r="N106" s="100"/>
      <c r="O106" s="70"/>
      <c r="P106" s="93"/>
      <c r="Q106" s="49"/>
    </row>
    <row r="107" spans="4:17" s="90" customFormat="1">
      <c r="D107" s="73"/>
      <c r="E107" s="70"/>
      <c r="F107" s="93"/>
      <c r="G107" s="49"/>
      <c r="H107" s="73"/>
      <c r="J107" s="164"/>
      <c r="K107" s="164"/>
      <c r="L107" s="164"/>
      <c r="M107" s="164"/>
      <c r="N107" s="100"/>
      <c r="O107" s="70"/>
      <c r="P107" s="93"/>
      <c r="Q107" s="49"/>
    </row>
    <row r="108" spans="4:17" s="90" customFormat="1">
      <c r="D108" s="73"/>
      <c r="E108" s="70"/>
      <c r="F108" s="93"/>
      <c r="G108" s="49"/>
      <c r="H108" s="73"/>
      <c r="J108" s="164"/>
      <c r="K108" s="164"/>
      <c r="L108" s="164"/>
      <c r="M108" s="164"/>
      <c r="N108" s="100"/>
      <c r="O108" s="70"/>
      <c r="P108" s="93"/>
      <c r="Q108" s="49"/>
    </row>
    <row r="109" spans="4:17" s="90" customFormat="1">
      <c r="D109" s="73"/>
      <c r="E109" s="70"/>
      <c r="F109" s="93"/>
      <c r="G109" s="49"/>
      <c r="H109" s="73"/>
      <c r="J109" s="164"/>
      <c r="K109" s="164"/>
      <c r="L109" s="164"/>
      <c r="M109" s="164"/>
      <c r="N109" s="100"/>
      <c r="O109" s="70"/>
      <c r="P109" s="93"/>
      <c r="Q109" s="49"/>
    </row>
    <row r="110" spans="4:17" s="90" customFormat="1">
      <c r="D110" s="73"/>
      <c r="E110" s="70"/>
      <c r="F110" s="93"/>
      <c r="G110" s="49"/>
      <c r="H110" s="73"/>
      <c r="J110" s="164"/>
      <c r="K110" s="164"/>
      <c r="L110" s="164"/>
      <c r="M110" s="164"/>
      <c r="N110" s="100"/>
      <c r="O110" s="70"/>
      <c r="P110" s="93"/>
      <c r="Q110" s="49"/>
    </row>
    <row r="111" spans="4:17" s="90" customFormat="1">
      <c r="D111" s="73"/>
      <c r="E111" s="70"/>
      <c r="F111" s="93"/>
      <c r="G111" s="49"/>
      <c r="H111" s="73"/>
      <c r="J111" s="164"/>
      <c r="K111" s="164"/>
      <c r="L111" s="164"/>
      <c r="M111" s="164"/>
      <c r="N111" s="100"/>
      <c r="O111" s="70"/>
      <c r="P111" s="93"/>
      <c r="Q111" s="49"/>
    </row>
    <row r="112" spans="4:17" s="90" customFormat="1">
      <c r="D112" s="73"/>
      <c r="E112" s="70"/>
      <c r="F112" s="93"/>
      <c r="G112" s="49"/>
      <c r="H112" s="73"/>
      <c r="J112" s="164"/>
      <c r="K112" s="164"/>
      <c r="L112" s="164"/>
      <c r="M112" s="164"/>
      <c r="N112" s="100"/>
      <c r="O112" s="70"/>
      <c r="P112" s="93"/>
      <c r="Q112" s="49"/>
    </row>
    <row r="113" spans="4:17" s="90" customFormat="1">
      <c r="D113" s="73"/>
      <c r="E113" s="70"/>
      <c r="F113" s="93"/>
      <c r="G113" s="49"/>
      <c r="H113" s="73"/>
      <c r="J113" s="164"/>
      <c r="K113" s="164"/>
      <c r="L113" s="164"/>
      <c r="M113" s="164"/>
      <c r="N113" s="100"/>
      <c r="O113" s="70"/>
      <c r="P113" s="93"/>
      <c r="Q113" s="49"/>
    </row>
    <row r="114" spans="4:17" s="90" customFormat="1">
      <c r="D114" s="73"/>
      <c r="E114" s="70"/>
      <c r="F114" s="93"/>
      <c r="G114" s="49"/>
      <c r="H114" s="73"/>
      <c r="J114" s="164"/>
      <c r="K114" s="164"/>
      <c r="L114" s="164"/>
      <c r="M114" s="164"/>
      <c r="N114" s="100"/>
      <c r="O114" s="70"/>
      <c r="P114" s="93"/>
      <c r="Q114" s="49"/>
    </row>
    <row r="115" spans="4:17" s="90" customFormat="1">
      <c r="D115" s="73"/>
      <c r="E115" s="70"/>
      <c r="F115" s="93"/>
      <c r="G115" s="49"/>
      <c r="H115" s="73"/>
      <c r="J115" s="164"/>
      <c r="K115" s="164"/>
      <c r="L115" s="164"/>
      <c r="M115" s="164"/>
      <c r="N115" s="100"/>
      <c r="O115" s="70"/>
      <c r="P115" s="93"/>
      <c r="Q115" s="49"/>
    </row>
    <row r="116" spans="4:17" s="90" customFormat="1">
      <c r="D116" s="73"/>
      <c r="E116" s="70"/>
      <c r="F116" s="93"/>
      <c r="G116" s="49"/>
      <c r="H116" s="73"/>
      <c r="J116" s="164"/>
      <c r="K116" s="164"/>
      <c r="L116" s="164"/>
      <c r="M116" s="164"/>
      <c r="N116" s="100"/>
      <c r="O116" s="70"/>
      <c r="P116" s="93"/>
      <c r="Q116" s="49"/>
    </row>
    <row r="117" spans="4:17" s="90" customFormat="1">
      <c r="D117" s="73"/>
      <c r="E117" s="70"/>
      <c r="F117" s="93"/>
      <c r="G117" s="49"/>
      <c r="H117" s="73"/>
      <c r="J117" s="164"/>
      <c r="K117" s="164"/>
      <c r="L117" s="164"/>
      <c r="M117" s="164"/>
      <c r="N117" s="100"/>
      <c r="O117" s="70"/>
      <c r="P117" s="93"/>
      <c r="Q117" s="49"/>
    </row>
    <row r="118" spans="4:17" s="90" customFormat="1">
      <c r="D118" s="73"/>
      <c r="E118" s="70"/>
      <c r="F118" s="93"/>
      <c r="G118" s="49"/>
      <c r="H118" s="73"/>
      <c r="J118" s="164"/>
      <c r="K118" s="164"/>
      <c r="L118" s="164"/>
      <c r="M118" s="164"/>
      <c r="N118" s="100"/>
      <c r="O118" s="70"/>
      <c r="P118" s="93"/>
      <c r="Q118" s="49"/>
    </row>
    <row r="119" spans="4:17" s="90" customFormat="1">
      <c r="D119" s="73"/>
      <c r="E119" s="70"/>
      <c r="F119" s="93"/>
      <c r="G119" s="49"/>
      <c r="H119" s="73"/>
      <c r="J119" s="164"/>
      <c r="K119" s="164"/>
      <c r="L119" s="164"/>
      <c r="M119" s="164"/>
      <c r="N119" s="100"/>
      <c r="O119" s="70"/>
      <c r="P119" s="93"/>
      <c r="Q119" s="49"/>
    </row>
    <row r="120" spans="4:17" s="90" customFormat="1">
      <c r="D120" s="73"/>
      <c r="E120" s="70"/>
      <c r="F120" s="93"/>
      <c r="G120" s="49"/>
      <c r="H120" s="73"/>
      <c r="J120" s="164"/>
      <c r="K120" s="164"/>
      <c r="L120" s="164"/>
      <c r="M120" s="164"/>
      <c r="N120" s="100"/>
      <c r="O120" s="70"/>
      <c r="P120" s="93"/>
      <c r="Q120" s="49"/>
    </row>
    <row r="121" spans="4:17" s="90" customFormat="1">
      <c r="D121" s="73"/>
      <c r="E121" s="70"/>
      <c r="F121" s="93"/>
      <c r="G121" s="49"/>
      <c r="H121" s="73"/>
      <c r="J121" s="164"/>
      <c r="K121" s="164"/>
      <c r="L121" s="164"/>
      <c r="M121" s="164"/>
      <c r="N121" s="100"/>
      <c r="O121" s="70"/>
      <c r="P121" s="93"/>
      <c r="Q121" s="49"/>
    </row>
    <row r="122" spans="4:17" s="90" customFormat="1">
      <c r="D122" s="73"/>
      <c r="E122" s="70"/>
      <c r="F122" s="93"/>
      <c r="G122" s="49"/>
      <c r="H122" s="73"/>
      <c r="J122" s="164"/>
      <c r="K122" s="164"/>
      <c r="L122" s="164"/>
      <c r="M122" s="164"/>
      <c r="N122" s="100"/>
      <c r="O122" s="70"/>
      <c r="P122" s="93"/>
      <c r="Q122" s="49"/>
    </row>
    <row r="123" spans="4:17" s="90" customFormat="1">
      <c r="D123" s="73"/>
      <c r="E123" s="70"/>
      <c r="F123" s="93"/>
      <c r="G123" s="49"/>
      <c r="H123" s="73"/>
      <c r="J123" s="164"/>
      <c r="K123" s="164"/>
      <c r="L123" s="164"/>
      <c r="M123" s="164"/>
      <c r="N123" s="100"/>
      <c r="O123" s="70"/>
      <c r="P123" s="93"/>
      <c r="Q123" s="49"/>
    </row>
    <row r="124" spans="4:17" s="90" customFormat="1">
      <c r="D124" s="73"/>
      <c r="E124" s="70"/>
      <c r="F124" s="93"/>
      <c r="G124" s="49"/>
      <c r="H124" s="73"/>
      <c r="J124" s="164"/>
      <c r="K124" s="164"/>
      <c r="L124" s="164"/>
      <c r="M124" s="164"/>
      <c r="N124" s="100"/>
      <c r="O124" s="70"/>
      <c r="P124" s="93"/>
      <c r="Q124" s="49"/>
    </row>
    <row r="125" spans="4:17" s="90" customFormat="1">
      <c r="D125" s="73"/>
      <c r="E125" s="70"/>
      <c r="F125" s="93"/>
      <c r="G125" s="49"/>
      <c r="H125" s="73"/>
      <c r="J125" s="164"/>
      <c r="K125" s="164"/>
      <c r="L125" s="164"/>
      <c r="M125" s="164"/>
      <c r="N125" s="100"/>
      <c r="O125" s="70"/>
      <c r="P125" s="93"/>
      <c r="Q125" s="49"/>
    </row>
    <row r="126" spans="4:17" s="90" customFormat="1">
      <c r="D126" s="73"/>
      <c r="E126" s="70"/>
      <c r="F126" s="93"/>
      <c r="G126" s="49"/>
      <c r="H126" s="73"/>
      <c r="J126" s="164"/>
      <c r="K126" s="164"/>
      <c r="L126" s="164"/>
      <c r="M126" s="164"/>
      <c r="N126" s="100"/>
      <c r="O126" s="70"/>
      <c r="P126" s="93"/>
      <c r="Q126" s="49"/>
    </row>
    <row r="127" spans="4:17" s="90" customFormat="1">
      <c r="D127" s="73"/>
      <c r="E127" s="70"/>
      <c r="F127" s="93"/>
      <c r="G127" s="49"/>
      <c r="H127" s="73"/>
      <c r="J127" s="164"/>
      <c r="K127" s="164"/>
      <c r="L127" s="164"/>
      <c r="M127" s="164"/>
      <c r="N127" s="100"/>
      <c r="O127" s="70"/>
      <c r="P127" s="93"/>
      <c r="Q127" s="49"/>
    </row>
    <row r="128" spans="4:17" s="90" customFormat="1">
      <c r="D128" s="73"/>
      <c r="E128" s="70"/>
      <c r="F128" s="93"/>
      <c r="G128" s="49"/>
      <c r="H128" s="73"/>
      <c r="J128" s="164"/>
      <c r="K128" s="164"/>
      <c r="L128" s="164"/>
      <c r="M128" s="164"/>
      <c r="N128" s="100"/>
      <c r="O128" s="70"/>
      <c r="P128" s="93"/>
      <c r="Q128" s="49"/>
    </row>
    <row r="129" spans="4:17" s="90" customFormat="1">
      <c r="D129" s="73"/>
      <c r="E129" s="70"/>
      <c r="F129" s="93"/>
      <c r="G129" s="49"/>
      <c r="H129" s="73"/>
      <c r="J129" s="164"/>
      <c r="K129" s="164"/>
      <c r="L129" s="164"/>
      <c r="M129" s="164"/>
      <c r="N129" s="100"/>
      <c r="O129" s="70"/>
      <c r="P129" s="93"/>
      <c r="Q129" s="49"/>
    </row>
    <row r="130" spans="4:17" s="90" customFormat="1">
      <c r="D130" s="73"/>
      <c r="E130" s="70"/>
      <c r="F130" s="93"/>
      <c r="G130" s="49"/>
      <c r="H130" s="73"/>
      <c r="J130" s="164"/>
      <c r="K130" s="164"/>
      <c r="L130" s="164"/>
      <c r="M130" s="164"/>
      <c r="N130" s="100"/>
      <c r="O130" s="70"/>
      <c r="P130" s="93"/>
      <c r="Q130" s="49"/>
    </row>
    <row r="131" spans="4:17" s="90" customFormat="1">
      <c r="D131" s="73"/>
      <c r="E131" s="70"/>
      <c r="F131" s="93"/>
      <c r="G131" s="49"/>
      <c r="H131" s="73"/>
      <c r="J131" s="164"/>
      <c r="K131" s="164"/>
      <c r="L131" s="164"/>
      <c r="M131" s="164"/>
      <c r="N131" s="100"/>
      <c r="O131" s="70"/>
      <c r="P131" s="93"/>
      <c r="Q131" s="49"/>
    </row>
    <row r="132" spans="4:17" s="90" customFormat="1">
      <c r="D132" s="73"/>
      <c r="E132" s="70"/>
      <c r="F132" s="93"/>
      <c r="G132" s="49"/>
      <c r="H132" s="73"/>
      <c r="J132" s="164"/>
      <c r="K132" s="164"/>
      <c r="L132" s="164"/>
      <c r="M132" s="164"/>
      <c r="N132" s="100"/>
      <c r="O132" s="70"/>
      <c r="P132" s="93"/>
      <c r="Q132" s="49"/>
    </row>
    <row r="133" spans="4:17" s="90" customFormat="1">
      <c r="D133" s="73"/>
      <c r="E133" s="70"/>
      <c r="F133" s="93"/>
      <c r="G133" s="49"/>
      <c r="H133" s="73"/>
      <c r="J133" s="164"/>
      <c r="K133" s="164"/>
      <c r="L133" s="164"/>
      <c r="M133" s="164"/>
      <c r="N133" s="100"/>
      <c r="O133" s="70"/>
      <c r="P133" s="93"/>
      <c r="Q133" s="49"/>
    </row>
    <row r="134" spans="4:17" s="90" customFormat="1">
      <c r="D134" s="73"/>
      <c r="E134" s="70"/>
      <c r="F134" s="93"/>
      <c r="G134" s="49"/>
      <c r="H134" s="73"/>
      <c r="J134" s="164"/>
      <c r="K134" s="164"/>
      <c r="L134" s="164"/>
      <c r="M134" s="164"/>
      <c r="N134" s="100"/>
      <c r="O134" s="70"/>
      <c r="P134" s="93"/>
      <c r="Q134" s="49"/>
    </row>
    <row r="135" spans="4:17" s="90" customFormat="1">
      <c r="D135" s="73"/>
      <c r="E135" s="70"/>
      <c r="F135" s="93"/>
      <c r="G135" s="49"/>
      <c r="H135" s="73"/>
      <c r="J135" s="164"/>
      <c r="K135" s="164"/>
      <c r="L135" s="164"/>
      <c r="M135" s="164"/>
      <c r="N135" s="100"/>
      <c r="O135" s="70"/>
      <c r="P135" s="93"/>
      <c r="Q135" s="49"/>
    </row>
    <row r="136" spans="4:17" s="90" customFormat="1">
      <c r="D136" s="73"/>
      <c r="E136" s="70"/>
      <c r="F136" s="93"/>
      <c r="G136" s="49"/>
      <c r="H136" s="73"/>
      <c r="J136" s="164"/>
      <c r="K136" s="164"/>
      <c r="L136" s="164"/>
      <c r="M136" s="164"/>
      <c r="N136" s="100"/>
      <c r="O136" s="70"/>
      <c r="P136" s="93"/>
      <c r="Q136" s="49"/>
    </row>
    <row r="137" spans="4:17" s="90" customFormat="1">
      <c r="D137" s="73"/>
      <c r="E137" s="70"/>
      <c r="F137" s="93"/>
      <c r="G137" s="49"/>
      <c r="H137" s="73"/>
      <c r="J137" s="164"/>
      <c r="K137" s="164"/>
      <c r="L137" s="164"/>
      <c r="M137" s="164"/>
      <c r="N137" s="100"/>
      <c r="O137" s="70"/>
      <c r="P137" s="93"/>
      <c r="Q137" s="49"/>
    </row>
    <row r="138" spans="4:17" s="90" customFormat="1">
      <c r="D138" s="73"/>
      <c r="E138" s="70"/>
      <c r="F138" s="93"/>
      <c r="G138" s="49"/>
      <c r="H138" s="73"/>
      <c r="J138" s="164"/>
      <c r="K138" s="164"/>
      <c r="L138" s="164"/>
      <c r="M138" s="164"/>
      <c r="N138" s="100"/>
      <c r="O138" s="70"/>
      <c r="P138" s="93"/>
      <c r="Q138" s="49"/>
    </row>
    <row r="139" spans="4:17" s="90" customFormat="1">
      <c r="D139" s="73"/>
      <c r="E139" s="70"/>
      <c r="F139" s="93"/>
      <c r="G139" s="49"/>
      <c r="H139" s="73"/>
      <c r="J139" s="164"/>
      <c r="K139" s="164"/>
      <c r="L139" s="164"/>
      <c r="M139" s="164"/>
      <c r="N139" s="100"/>
      <c r="O139" s="70"/>
      <c r="P139" s="93"/>
      <c r="Q139" s="49"/>
    </row>
    <row r="140" spans="4:17" s="90" customFormat="1">
      <c r="D140" s="73"/>
      <c r="E140" s="70"/>
      <c r="F140" s="93"/>
      <c r="G140" s="49"/>
      <c r="H140" s="73"/>
      <c r="J140" s="164"/>
      <c r="K140" s="164"/>
      <c r="L140" s="164"/>
      <c r="M140" s="164"/>
      <c r="N140" s="100"/>
      <c r="O140" s="70"/>
      <c r="P140" s="93"/>
      <c r="Q140" s="49"/>
    </row>
    <row r="141" spans="4:17" s="90" customFormat="1">
      <c r="D141" s="73"/>
      <c r="E141" s="70"/>
      <c r="F141" s="93"/>
      <c r="G141" s="49"/>
      <c r="H141" s="73"/>
      <c r="J141" s="164"/>
      <c r="K141" s="164"/>
      <c r="L141" s="164"/>
      <c r="M141" s="164"/>
      <c r="N141" s="100"/>
      <c r="O141" s="70"/>
      <c r="P141" s="93"/>
      <c r="Q141" s="49"/>
    </row>
    <row r="142" spans="4:17" s="90" customFormat="1">
      <c r="D142" s="73"/>
      <c r="E142" s="70"/>
      <c r="F142" s="93"/>
      <c r="G142" s="49"/>
      <c r="H142" s="73"/>
      <c r="J142" s="164"/>
      <c r="K142" s="164"/>
      <c r="L142" s="164"/>
      <c r="M142" s="164"/>
      <c r="N142" s="100"/>
      <c r="O142" s="70"/>
      <c r="P142" s="93"/>
      <c r="Q142" s="49"/>
    </row>
    <row r="143" spans="4:17" s="90" customFormat="1">
      <c r="D143" s="73"/>
      <c r="E143" s="70"/>
      <c r="F143" s="93"/>
      <c r="G143" s="49"/>
      <c r="H143" s="73"/>
      <c r="J143" s="164"/>
      <c r="K143" s="164"/>
      <c r="L143" s="164"/>
      <c r="M143" s="164"/>
      <c r="N143" s="100"/>
      <c r="O143" s="70"/>
      <c r="P143" s="93"/>
      <c r="Q143" s="49"/>
    </row>
    <row r="144" spans="4:17" s="90" customFormat="1">
      <c r="D144" s="73"/>
      <c r="E144" s="70"/>
      <c r="F144" s="93"/>
      <c r="G144" s="49"/>
      <c r="H144" s="73"/>
      <c r="J144" s="164"/>
      <c r="K144" s="164"/>
      <c r="L144" s="164"/>
      <c r="M144" s="164"/>
      <c r="N144" s="100"/>
      <c r="O144" s="70"/>
      <c r="P144" s="93"/>
      <c r="Q144" s="49"/>
    </row>
    <row r="145" spans="4:17" s="90" customFormat="1">
      <c r="D145" s="73"/>
      <c r="E145" s="70"/>
      <c r="F145" s="93"/>
      <c r="G145" s="49"/>
      <c r="H145" s="73"/>
      <c r="J145" s="164"/>
      <c r="K145" s="164"/>
      <c r="L145" s="164"/>
      <c r="M145" s="164"/>
      <c r="N145" s="100"/>
      <c r="O145" s="70"/>
      <c r="P145" s="93"/>
      <c r="Q145" s="49"/>
    </row>
    <row r="146" spans="4:17" s="90" customFormat="1">
      <c r="D146" s="73"/>
      <c r="E146" s="70"/>
      <c r="F146" s="93"/>
      <c r="G146" s="49"/>
      <c r="H146" s="73"/>
      <c r="J146" s="164"/>
      <c r="K146" s="164"/>
      <c r="L146" s="164"/>
      <c r="M146" s="164"/>
      <c r="N146" s="100"/>
      <c r="O146" s="70"/>
      <c r="P146" s="93"/>
      <c r="Q146" s="49"/>
    </row>
    <row r="147" spans="4:17" s="90" customFormat="1">
      <c r="D147" s="73"/>
      <c r="E147" s="70"/>
      <c r="F147" s="93"/>
      <c r="G147" s="49"/>
      <c r="H147" s="73"/>
      <c r="J147" s="164"/>
      <c r="K147" s="164"/>
      <c r="L147" s="164"/>
      <c r="M147" s="164"/>
      <c r="N147" s="100"/>
      <c r="O147" s="70"/>
      <c r="P147" s="93"/>
      <c r="Q147" s="49"/>
    </row>
    <row r="148" spans="4:17" s="90" customFormat="1">
      <c r="D148" s="73"/>
      <c r="E148" s="70"/>
      <c r="F148" s="93"/>
      <c r="G148" s="49"/>
      <c r="H148" s="73"/>
      <c r="J148" s="164"/>
      <c r="K148" s="164"/>
      <c r="L148" s="164"/>
      <c r="M148" s="164"/>
      <c r="N148" s="100"/>
      <c r="O148" s="70"/>
      <c r="P148" s="93"/>
      <c r="Q148" s="49"/>
    </row>
    <row r="149" spans="4:17" s="90" customFormat="1">
      <c r="D149" s="73"/>
      <c r="E149" s="70"/>
      <c r="F149" s="93"/>
      <c r="G149" s="49"/>
      <c r="H149" s="73"/>
      <c r="J149" s="164"/>
      <c r="K149" s="164"/>
      <c r="L149" s="164"/>
      <c r="M149" s="164"/>
      <c r="N149" s="100"/>
      <c r="O149" s="70"/>
      <c r="P149" s="93"/>
      <c r="Q149" s="49"/>
    </row>
    <row r="150" spans="4:17" s="90" customFormat="1">
      <c r="D150" s="73"/>
      <c r="E150" s="70"/>
      <c r="F150" s="93"/>
      <c r="G150" s="49"/>
      <c r="H150" s="73"/>
      <c r="J150" s="164"/>
      <c r="K150" s="164"/>
      <c r="L150" s="164"/>
      <c r="M150" s="164"/>
      <c r="N150" s="100"/>
      <c r="O150" s="70"/>
      <c r="P150" s="93"/>
      <c r="Q150" s="49"/>
    </row>
    <row r="151" spans="4:17" s="90" customFormat="1">
      <c r="D151" s="73"/>
      <c r="E151" s="70"/>
      <c r="F151" s="93"/>
      <c r="G151" s="49"/>
      <c r="H151" s="73"/>
      <c r="J151" s="164"/>
      <c r="K151" s="164"/>
      <c r="L151" s="164"/>
      <c r="M151" s="164"/>
      <c r="N151" s="100"/>
      <c r="O151" s="70"/>
      <c r="P151" s="93"/>
      <c r="Q151" s="49"/>
    </row>
    <row r="152" spans="4:17" s="90" customFormat="1">
      <c r="D152" s="73"/>
      <c r="E152" s="70"/>
      <c r="F152" s="93"/>
      <c r="G152" s="49"/>
      <c r="H152" s="73"/>
      <c r="J152" s="164"/>
      <c r="K152" s="164"/>
      <c r="L152" s="164"/>
      <c r="M152" s="164"/>
      <c r="N152" s="100"/>
      <c r="O152" s="70"/>
      <c r="P152" s="93"/>
      <c r="Q152" s="49"/>
    </row>
    <row r="153" spans="4:17" s="90" customFormat="1">
      <c r="D153" s="73"/>
      <c r="E153" s="70"/>
      <c r="F153" s="93"/>
      <c r="G153" s="49"/>
      <c r="H153" s="73"/>
      <c r="J153" s="164"/>
      <c r="K153" s="164"/>
      <c r="L153" s="164"/>
      <c r="M153" s="164"/>
      <c r="N153" s="100"/>
      <c r="O153" s="70"/>
      <c r="P153" s="93"/>
      <c r="Q153" s="49"/>
    </row>
    <row r="154" spans="4:17" s="90" customFormat="1">
      <c r="D154" s="73"/>
      <c r="E154" s="70"/>
      <c r="F154" s="93"/>
      <c r="G154" s="49"/>
      <c r="H154" s="73"/>
      <c r="J154" s="164"/>
      <c r="K154" s="164"/>
      <c r="L154" s="164"/>
      <c r="M154" s="164"/>
      <c r="N154" s="100"/>
      <c r="O154" s="70"/>
      <c r="P154" s="93"/>
      <c r="Q154" s="49"/>
    </row>
    <row r="155" spans="4:17" s="90" customFormat="1">
      <c r="D155" s="73"/>
      <c r="E155" s="70"/>
      <c r="F155" s="93"/>
      <c r="G155" s="49"/>
      <c r="H155" s="73"/>
      <c r="J155" s="164"/>
      <c r="K155" s="164"/>
      <c r="L155" s="164"/>
      <c r="M155" s="164"/>
      <c r="N155" s="100"/>
      <c r="O155" s="70"/>
      <c r="P155" s="93"/>
      <c r="Q155" s="49"/>
    </row>
    <row r="156" spans="4:17" s="90" customFormat="1">
      <c r="D156" s="73"/>
      <c r="E156" s="70"/>
      <c r="F156" s="93"/>
      <c r="G156" s="49"/>
      <c r="H156" s="73"/>
      <c r="J156" s="164"/>
      <c r="K156" s="164"/>
      <c r="L156" s="164"/>
      <c r="M156" s="164"/>
      <c r="N156" s="100"/>
      <c r="O156" s="70"/>
      <c r="P156" s="93"/>
      <c r="Q156" s="49"/>
    </row>
    <row r="157" spans="4:17" s="90" customFormat="1">
      <c r="D157" s="73"/>
      <c r="E157" s="70"/>
      <c r="F157" s="93"/>
      <c r="G157" s="49"/>
      <c r="H157" s="73"/>
      <c r="J157" s="164"/>
      <c r="K157" s="164"/>
      <c r="L157" s="164"/>
      <c r="M157" s="164"/>
      <c r="N157" s="100"/>
      <c r="O157" s="70"/>
      <c r="P157" s="93"/>
      <c r="Q157" s="49"/>
    </row>
    <row r="158" spans="4:17" s="90" customFormat="1">
      <c r="D158" s="73"/>
      <c r="E158" s="70"/>
      <c r="F158" s="93"/>
      <c r="G158" s="49"/>
      <c r="H158" s="73"/>
      <c r="J158" s="164"/>
      <c r="K158" s="164"/>
      <c r="L158" s="164"/>
      <c r="M158" s="164"/>
      <c r="N158" s="100"/>
      <c r="O158" s="70"/>
      <c r="P158" s="93"/>
      <c r="Q158" s="49"/>
    </row>
    <row r="159" spans="4:17" s="90" customFormat="1">
      <c r="D159" s="73"/>
      <c r="E159" s="70"/>
      <c r="F159" s="93"/>
      <c r="G159" s="49"/>
      <c r="H159" s="73"/>
      <c r="J159" s="164"/>
      <c r="K159" s="164"/>
      <c r="L159" s="164"/>
      <c r="M159" s="164"/>
      <c r="N159" s="100"/>
      <c r="O159" s="70"/>
      <c r="P159" s="93"/>
      <c r="Q159" s="49"/>
    </row>
    <row r="160" spans="4:17" s="90" customFormat="1">
      <c r="D160" s="73"/>
      <c r="E160" s="70"/>
      <c r="F160" s="93"/>
      <c r="G160" s="49"/>
      <c r="H160" s="73"/>
      <c r="J160" s="164"/>
      <c r="K160" s="164"/>
      <c r="L160" s="164"/>
      <c r="M160" s="164"/>
      <c r="N160" s="100"/>
      <c r="O160" s="70"/>
      <c r="P160" s="93"/>
      <c r="Q160" s="49"/>
    </row>
    <row r="161" spans="4:17" s="90" customFormat="1">
      <c r="D161" s="73"/>
      <c r="E161" s="70"/>
      <c r="F161" s="93"/>
      <c r="G161" s="49"/>
      <c r="H161" s="73"/>
      <c r="J161" s="164"/>
      <c r="K161" s="164"/>
      <c r="L161" s="164"/>
      <c r="M161" s="164"/>
      <c r="N161" s="100"/>
      <c r="O161" s="70"/>
      <c r="P161" s="93"/>
      <c r="Q161" s="49"/>
    </row>
    <row r="162" spans="4:17" s="90" customFormat="1">
      <c r="D162" s="73"/>
      <c r="E162" s="70"/>
      <c r="F162" s="93"/>
      <c r="G162" s="49"/>
      <c r="H162" s="73"/>
      <c r="J162" s="164"/>
      <c r="K162" s="164"/>
      <c r="L162" s="164"/>
      <c r="M162" s="164"/>
      <c r="N162" s="100"/>
      <c r="O162" s="70"/>
      <c r="P162" s="93"/>
      <c r="Q162" s="49"/>
    </row>
    <row r="163" spans="4:17" s="90" customFormat="1">
      <c r="D163" s="73"/>
      <c r="E163" s="70"/>
      <c r="F163" s="93"/>
      <c r="G163" s="49"/>
      <c r="H163" s="73"/>
      <c r="J163" s="164"/>
      <c r="K163" s="164"/>
      <c r="L163" s="164"/>
      <c r="M163" s="164"/>
      <c r="N163" s="100"/>
      <c r="O163" s="70"/>
      <c r="P163" s="93"/>
      <c r="Q163" s="49"/>
    </row>
    <row r="164" spans="4:17" s="90" customFormat="1">
      <c r="D164" s="73"/>
      <c r="E164" s="70"/>
      <c r="F164" s="93"/>
      <c r="G164" s="49"/>
      <c r="H164" s="73"/>
      <c r="J164" s="164"/>
      <c r="K164" s="164"/>
      <c r="L164" s="164"/>
      <c r="M164" s="164"/>
      <c r="N164" s="100"/>
      <c r="O164" s="70"/>
      <c r="P164" s="93"/>
      <c r="Q164" s="49"/>
    </row>
    <row r="165" spans="4:17" s="90" customFormat="1">
      <c r="D165" s="73"/>
      <c r="E165" s="70"/>
      <c r="F165" s="93"/>
      <c r="G165" s="49"/>
      <c r="H165" s="73"/>
      <c r="J165" s="164"/>
      <c r="K165" s="164"/>
      <c r="L165" s="164"/>
      <c r="M165" s="164"/>
      <c r="N165" s="100"/>
      <c r="O165" s="70"/>
      <c r="P165" s="93"/>
      <c r="Q165" s="49"/>
    </row>
    <row r="166" spans="4:17" s="90" customFormat="1">
      <c r="D166" s="73"/>
      <c r="E166" s="70"/>
      <c r="F166" s="93"/>
      <c r="G166" s="49"/>
      <c r="H166" s="73"/>
      <c r="J166" s="164"/>
      <c r="K166" s="164"/>
      <c r="L166" s="164"/>
      <c r="M166" s="164"/>
      <c r="N166" s="100"/>
      <c r="O166" s="70"/>
      <c r="P166" s="93"/>
      <c r="Q166" s="49"/>
    </row>
    <row r="167" spans="4:17" s="90" customFormat="1">
      <c r="D167" s="73"/>
      <c r="E167" s="70"/>
      <c r="F167" s="93"/>
      <c r="G167" s="49"/>
      <c r="H167" s="73"/>
      <c r="J167" s="164"/>
      <c r="K167" s="164"/>
      <c r="L167" s="164"/>
      <c r="M167" s="164"/>
      <c r="N167" s="100"/>
      <c r="O167" s="70"/>
      <c r="P167" s="93"/>
      <c r="Q167" s="49"/>
    </row>
    <row r="168" spans="4:17" s="90" customFormat="1">
      <c r="D168" s="73"/>
      <c r="E168" s="70"/>
      <c r="F168" s="93"/>
      <c r="G168" s="49"/>
      <c r="H168" s="73"/>
      <c r="J168" s="164"/>
      <c r="K168" s="164"/>
      <c r="L168" s="164"/>
      <c r="M168" s="164"/>
      <c r="N168" s="100"/>
      <c r="O168" s="70"/>
      <c r="P168" s="93"/>
      <c r="Q168" s="49"/>
    </row>
    <row r="169" spans="4:17" s="90" customFormat="1">
      <c r="D169" s="73"/>
      <c r="E169" s="70"/>
      <c r="F169" s="93"/>
      <c r="G169" s="49"/>
      <c r="H169" s="73"/>
      <c r="J169" s="164"/>
      <c r="K169" s="164"/>
      <c r="L169" s="164"/>
      <c r="M169" s="164"/>
      <c r="N169" s="100"/>
      <c r="O169" s="70"/>
      <c r="P169" s="93"/>
      <c r="Q169" s="49"/>
    </row>
    <row r="170" spans="4:17" s="90" customFormat="1">
      <c r="D170" s="73"/>
      <c r="E170" s="70"/>
      <c r="F170" s="93"/>
      <c r="G170" s="49"/>
      <c r="H170" s="73"/>
      <c r="J170" s="164"/>
      <c r="K170" s="164"/>
      <c r="L170" s="164"/>
      <c r="M170" s="164"/>
      <c r="N170" s="100"/>
      <c r="O170" s="70"/>
      <c r="P170" s="93"/>
      <c r="Q170" s="49"/>
    </row>
    <row r="171" spans="4:17" s="90" customFormat="1">
      <c r="D171" s="73"/>
      <c r="E171" s="70"/>
      <c r="F171" s="93"/>
      <c r="G171" s="49"/>
      <c r="H171" s="73"/>
      <c r="J171" s="164"/>
      <c r="K171" s="164"/>
      <c r="L171" s="164"/>
      <c r="M171" s="164"/>
      <c r="N171" s="100"/>
      <c r="O171" s="70"/>
      <c r="P171" s="93"/>
      <c r="Q171" s="49"/>
    </row>
    <row r="172" spans="4:17" s="90" customFormat="1">
      <c r="D172" s="73"/>
      <c r="E172" s="70"/>
      <c r="F172" s="93"/>
      <c r="G172" s="49"/>
      <c r="H172" s="73"/>
      <c r="J172" s="164"/>
      <c r="K172" s="164"/>
      <c r="L172" s="164"/>
      <c r="M172" s="164"/>
      <c r="N172" s="100"/>
      <c r="O172" s="70"/>
      <c r="P172" s="93"/>
      <c r="Q172" s="49"/>
    </row>
    <row r="173" spans="4:17" s="90" customFormat="1">
      <c r="D173" s="73"/>
      <c r="E173" s="70"/>
      <c r="F173" s="93"/>
      <c r="G173" s="49"/>
      <c r="H173" s="73"/>
      <c r="J173" s="164"/>
      <c r="K173" s="164"/>
      <c r="L173" s="164"/>
      <c r="M173" s="164"/>
      <c r="N173" s="100"/>
      <c r="O173" s="70"/>
      <c r="P173" s="93"/>
      <c r="Q173" s="49"/>
    </row>
    <row r="174" spans="4:17" s="90" customFormat="1">
      <c r="D174" s="73"/>
      <c r="E174" s="70"/>
      <c r="F174" s="93"/>
      <c r="G174" s="49"/>
      <c r="H174" s="73"/>
      <c r="J174" s="164"/>
      <c r="K174" s="164"/>
      <c r="L174" s="164"/>
      <c r="M174" s="164"/>
      <c r="N174" s="100"/>
      <c r="O174" s="70"/>
      <c r="P174" s="93"/>
      <c r="Q174" s="49"/>
    </row>
    <row r="175" spans="4:17" s="90" customFormat="1">
      <c r="D175" s="73"/>
      <c r="E175" s="70"/>
      <c r="F175" s="93"/>
      <c r="G175" s="49"/>
      <c r="H175" s="73"/>
      <c r="J175" s="164"/>
      <c r="K175" s="164"/>
      <c r="L175" s="164"/>
      <c r="M175" s="164"/>
      <c r="N175" s="100"/>
      <c r="O175" s="70"/>
      <c r="P175" s="93"/>
      <c r="Q175" s="49"/>
    </row>
    <row r="176" spans="4:17" s="90" customFormat="1">
      <c r="D176" s="73"/>
      <c r="E176" s="70"/>
      <c r="F176" s="93"/>
      <c r="G176" s="49"/>
      <c r="H176" s="73"/>
      <c r="J176" s="164"/>
      <c r="K176" s="164"/>
      <c r="L176" s="164"/>
      <c r="M176" s="164"/>
      <c r="N176" s="100"/>
      <c r="O176" s="70"/>
      <c r="P176" s="93"/>
      <c r="Q176" s="49"/>
    </row>
    <row r="177" spans="4:17" s="90" customFormat="1">
      <c r="D177" s="73"/>
      <c r="E177" s="70"/>
      <c r="F177" s="93"/>
      <c r="G177" s="49"/>
      <c r="H177" s="73"/>
      <c r="J177" s="164"/>
      <c r="K177" s="164"/>
      <c r="L177" s="164"/>
      <c r="M177" s="164"/>
      <c r="N177" s="100"/>
      <c r="O177" s="70"/>
      <c r="P177" s="93"/>
      <c r="Q177" s="49"/>
    </row>
    <row r="178" spans="4:17" s="90" customFormat="1">
      <c r="D178" s="73"/>
      <c r="E178" s="70"/>
      <c r="F178" s="93"/>
      <c r="G178" s="49"/>
      <c r="H178" s="73"/>
      <c r="J178" s="164"/>
      <c r="K178" s="164"/>
      <c r="L178" s="164"/>
      <c r="M178" s="164"/>
      <c r="N178" s="100"/>
      <c r="O178" s="70"/>
      <c r="P178" s="93"/>
      <c r="Q178" s="49"/>
    </row>
    <row r="179" spans="4:17" s="90" customFormat="1">
      <c r="D179" s="73"/>
      <c r="E179" s="70"/>
      <c r="F179" s="93"/>
      <c r="G179" s="49"/>
      <c r="H179" s="73"/>
      <c r="J179" s="164"/>
      <c r="K179" s="164"/>
      <c r="L179" s="164"/>
      <c r="M179" s="164"/>
      <c r="N179" s="100"/>
      <c r="O179" s="70"/>
      <c r="P179" s="93"/>
      <c r="Q179" s="49"/>
    </row>
    <row r="180" spans="4:17" s="90" customFormat="1">
      <c r="D180" s="73"/>
      <c r="E180" s="70"/>
      <c r="F180" s="93"/>
      <c r="G180" s="49"/>
      <c r="H180" s="73"/>
      <c r="J180" s="164"/>
      <c r="K180" s="164"/>
      <c r="L180" s="164"/>
      <c r="M180" s="164"/>
      <c r="N180" s="100"/>
      <c r="O180" s="70"/>
      <c r="P180" s="93"/>
      <c r="Q180" s="49"/>
    </row>
    <row r="181" spans="4:17" s="90" customFormat="1">
      <c r="D181" s="73"/>
      <c r="E181" s="70"/>
      <c r="F181" s="93"/>
      <c r="G181" s="49"/>
      <c r="H181" s="73"/>
      <c r="J181" s="164"/>
      <c r="K181" s="164"/>
      <c r="L181" s="164"/>
      <c r="M181" s="164"/>
      <c r="N181" s="100"/>
      <c r="O181" s="70"/>
      <c r="P181" s="93"/>
      <c r="Q181" s="49"/>
    </row>
    <row r="182" spans="4:17" s="90" customFormat="1">
      <c r="D182" s="73"/>
      <c r="E182" s="70"/>
      <c r="F182" s="93"/>
      <c r="G182" s="49"/>
      <c r="H182" s="73"/>
      <c r="J182" s="164"/>
      <c r="K182" s="164"/>
      <c r="L182" s="164"/>
      <c r="M182" s="164"/>
      <c r="N182" s="100"/>
      <c r="O182" s="70"/>
      <c r="P182" s="93"/>
      <c r="Q182" s="49"/>
    </row>
    <row r="183" spans="4:17" s="90" customFormat="1">
      <c r="D183" s="73"/>
      <c r="E183" s="70"/>
      <c r="F183" s="93"/>
      <c r="G183" s="49"/>
      <c r="H183" s="73"/>
      <c r="J183" s="164"/>
      <c r="K183" s="164"/>
      <c r="L183" s="164"/>
      <c r="M183" s="164"/>
      <c r="N183" s="100"/>
      <c r="O183" s="70"/>
      <c r="P183" s="93"/>
      <c r="Q183" s="49"/>
    </row>
    <row r="184" spans="4:17" s="90" customFormat="1">
      <c r="D184" s="73"/>
      <c r="E184" s="70"/>
      <c r="F184" s="93"/>
      <c r="G184" s="49"/>
      <c r="H184" s="73"/>
      <c r="J184" s="164"/>
      <c r="K184" s="164"/>
      <c r="L184" s="164"/>
      <c r="M184" s="164"/>
      <c r="N184" s="100"/>
      <c r="O184" s="70"/>
      <c r="P184" s="93"/>
      <c r="Q184" s="49"/>
    </row>
    <row r="185" spans="4:17" s="90" customFormat="1">
      <c r="D185" s="73"/>
      <c r="E185" s="70"/>
      <c r="F185" s="93"/>
      <c r="G185" s="49"/>
      <c r="H185" s="73"/>
      <c r="J185" s="164"/>
      <c r="K185" s="164"/>
      <c r="L185" s="164"/>
      <c r="M185" s="164"/>
      <c r="N185" s="100"/>
      <c r="O185" s="70"/>
      <c r="P185" s="93"/>
      <c r="Q185" s="49"/>
    </row>
    <row r="186" spans="4:17" s="90" customFormat="1">
      <c r="D186" s="73"/>
      <c r="E186" s="70"/>
      <c r="F186" s="93"/>
      <c r="G186" s="49"/>
      <c r="H186" s="73"/>
      <c r="J186" s="164"/>
      <c r="K186" s="164"/>
      <c r="L186" s="164"/>
      <c r="M186" s="164"/>
      <c r="N186" s="100"/>
      <c r="O186" s="70"/>
      <c r="P186" s="93"/>
      <c r="Q186" s="49"/>
    </row>
    <row r="187" spans="4:17" s="90" customFormat="1">
      <c r="D187" s="73"/>
      <c r="E187" s="70"/>
      <c r="F187" s="93"/>
      <c r="G187" s="49"/>
      <c r="H187" s="73"/>
      <c r="J187" s="164"/>
      <c r="K187" s="164"/>
      <c r="L187" s="164"/>
      <c r="M187" s="164"/>
      <c r="N187" s="100"/>
      <c r="O187" s="70"/>
      <c r="P187" s="93"/>
      <c r="Q187" s="49"/>
    </row>
    <row r="188" spans="4:17" s="90" customFormat="1">
      <c r="D188" s="73"/>
      <c r="E188" s="70"/>
      <c r="F188" s="93"/>
      <c r="G188" s="49"/>
      <c r="H188" s="73"/>
      <c r="J188" s="164"/>
      <c r="K188" s="164"/>
      <c r="L188" s="164"/>
      <c r="M188" s="164"/>
      <c r="N188" s="100"/>
      <c r="O188" s="70"/>
      <c r="P188" s="93"/>
      <c r="Q188" s="49"/>
    </row>
    <row r="189" spans="4:17" s="90" customFormat="1">
      <c r="D189" s="73"/>
      <c r="E189" s="70"/>
      <c r="F189" s="93"/>
      <c r="G189" s="49"/>
      <c r="H189" s="73"/>
      <c r="J189" s="164"/>
      <c r="K189" s="164"/>
      <c r="L189" s="164"/>
      <c r="M189" s="164"/>
      <c r="N189" s="100"/>
      <c r="O189" s="70"/>
      <c r="P189" s="93"/>
      <c r="Q189" s="49"/>
    </row>
    <row r="190" spans="4:17" s="90" customFormat="1">
      <c r="D190" s="73"/>
      <c r="E190" s="70"/>
      <c r="F190" s="93"/>
      <c r="G190" s="49"/>
      <c r="H190" s="73"/>
      <c r="J190" s="164"/>
      <c r="K190" s="164"/>
      <c r="L190" s="164"/>
      <c r="M190" s="164"/>
      <c r="N190" s="100"/>
      <c r="O190" s="70"/>
      <c r="P190" s="93"/>
      <c r="Q190" s="49"/>
    </row>
    <row r="191" spans="4:17" s="90" customFormat="1">
      <c r="D191" s="73"/>
      <c r="E191" s="70"/>
      <c r="F191" s="93"/>
      <c r="G191" s="49"/>
      <c r="H191" s="73"/>
      <c r="J191" s="164"/>
      <c r="K191" s="164"/>
      <c r="L191" s="164"/>
      <c r="M191" s="164"/>
      <c r="N191" s="100"/>
      <c r="O191" s="70"/>
      <c r="P191" s="93"/>
      <c r="Q191" s="49"/>
    </row>
    <row r="192" spans="4:17" s="90" customFormat="1">
      <c r="D192" s="73"/>
      <c r="E192" s="70"/>
      <c r="F192" s="93"/>
      <c r="G192" s="49"/>
      <c r="H192" s="73"/>
      <c r="J192" s="164"/>
      <c r="K192" s="164"/>
      <c r="L192" s="164"/>
      <c r="M192" s="164"/>
      <c r="N192" s="100"/>
      <c r="O192" s="70"/>
      <c r="P192" s="93"/>
      <c r="Q192" s="49"/>
    </row>
    <row r="193" spans="4:17" s="90" customFormat="1">
      <c r="D193" s="73"/>
      <c r="E193" s="70"/>
      <c r="F193" s="93"/>
      <c r="G193" s="49"/>
      <c r="H193" s="73"/>
      <c r="J193" s="164"/>
      <c r="K193" s="164"/>
      <c r="L193" s="164"/>
      <c r="M193" s="164"/>
      <c r="N193" s="100"/>
      <c r="O193" s="70"/>
      <c r="P193" s="93"/>
      <c r="Q193" s="49"/>
    </row>
    <row r="194" spans="4:17" s="90" customFormat="1">
      <c r="D194" s="73"/>
      <c r="E194" s="70"/>
      <c r="F194" s="93"/>
      <c r="G194" s="49"/>
      <c r="H194" s="73"/>
      <c r="J194" s="164"/>
      <c r="K194" s="164"/>
      <c r="L194" s="164"/>
      <c r="M194" s="164"/>
      <c r="N194" s="100"/>
      <c r="O194" s="70"/>
      <c r="P194" s="93"/>
      <c r="Q194" s="49"/>
    </row>
    <row r="195" spans="4:17" s="90" customFormat="1">
      <c r="D195" s="73"/>
      <c r="E195" s="70"/>
      <c r="F195" s="93"/>
      <c r="G195" s="49"/>
      <c r="H195" s="73"/>
      <c r="J195" s="164"/>
      <c r="K195" s="164"/>
      <c r="L195" s="164"/>
      <c r="M195" s="164"/>
      <c r="N195" s="100"/>
      <c r="O195" s="70"/>
      <c r="P195" s="93"/>
      <c r="Q195" s="49"/>
    </row>
    <row r="196" spans="4:17" s="90" customFormat="1">
      <c r="D196" s="73"/>
      <c r="E196" s="70"/>
      <c r="F196" s="93"/>
      <c r="G196" s="49"/>
      <c r="H196" s="73"/>
      <c r="J196" s="164"/>
      <c r="K196" s="164"/>
      <c r="L196" s="164"/>
      <c r="M196" s="164"/>
      <c r="N196" s="100"/>
      <c r="O196" s="70"/>
      <c r="P196" s="93"/>
      <c r="Q196" s="49"/>
    </row>
    <row r="197" spans="4:17" s="90" customFormat="1">
      <c r="D197" s="73"/>
      <c r="E197" s="70"/>
      <c r="F197" s="93"/>
      <c r="G197" s="49"/>
      <c r="H197" s="73"/>
      <c r="J197" s="164"/>
      <c r="K197" s="164"/>
      <c r="L197" s="164"/>
      <c r="M197" s="164"/>
      <c r="N197" s="100"/>
      <c r="O197" s="70"/>
      <c r="P197" s="93"/>
      <c r="Q197" s="49"/>
    </row>
    <row r="198" spans="4:17" s="90" customFormat="1">
      <c r="D198" s="73"/>
      <c r="E198" s="70"/>
      <c r="F198" s="93"/>
      <c r="G198" s="49"/>
      <c r="H198" s="73"/>
      <c r="J198" s="164"/>
      <c r="K198" s="164"/>
      <c r="L198" s="164"/>
      <c r="M198" s="164"/>
      <c r="N198" s="100"/>
      <c r="O198" s="70"/>
      <c r="P198" s="93"/>
      <c r="Q198" s="49"/>
    </row>
    <row r="199" spans="4:17" s="90" customFormat="1">
      <c r="D199" s="73"/>
      <c r="E199" s="70"/>
      <c r="F199" s="93"/>
      <c r="G199" s="49"/>
      <c r="H199" s="73"/>
      <c r="J199" s="164"/>
      <c r="K199" s="164"/>
      <c r="L199" s="164"/>
      <c r="M199" s="164"/>
      <c r="N199" s="100"/>
      <c r="O199" s="70"/>
      <c r="P199" s="93"/>
      <c r="Q199" s="49"/>
    </row>
    <row r="200" spans="4:17" s="90" customFormat="1">
      <c r="D200" s="73"/>
      <c r="E200" s="70"/>
      <c r="F200" s="93"/>
      <c r="G200" s="49"/>
      <c r="H200" s="73"/>
      <c r="J200" s="164"/>
      <c r="K200" s="164"/>
      <c r="L200" s="164"/>
      <c r="M200" s="164"/>
      <c r="N200" s="100"/>
      <c r="O200" s="70"/>
      <c r="P200" s="93"/>
      <c r="Q200" s="49"/>
    </row>
    <row r="201" spans="4:17" s="90" customFormat="1">
      <c r="D201" s="73"/>
      <c r="E201" s="70"/>
      <c r="F201" s="93"/>
      <c r="G201" s="49"/>
      <c r="H201" s="73"/>
      <c r="J201" s="164"/>
      <c r="K201" s="164"/>
      <c r="L201" s="164"/>
      <c r="M201" s="164"/>
      <c r="N201" s="100"/>
      <c r="O201" s="70"/>
      <c r="P201" s="93"/>
      <c r="Q201" s="49"/>
    </row>
    <row r="202" spans="4:17" s="90" customFormat="1">
      <c r="D202" s="73"/>
      <c r="E202" s="70"/>
      <c r="F202" s="93"/>
      <c r="G202" s="49"/>
      <c r="H202" s="73"/>
      <c r="J202" s="164"/>
      <c r="K202" s="164"/>
      <c r="L202" s="164"/>
      <c r="M202" s="164"/>
      <c r="N202" s="100"/>
      <c r="O202" s="70"/>
      <c r="P202" s="93"/>
      <c r="Q202" s="49"/>
    </row>
    <row r="203" spans="4:17" s="90" customFormat="1">
      <c r="D203" s="73"/>
      <c r="E203" s="70"/>
      <c r="F203" s="93"/>
      <c r="G203" s="49"/>
      <c r="H203" s="73"/>
      <c r="J203" s="164"/>
      <c r="K203" s="164"/>
      <c r="L203" s="164"/>
      <c r="M203" s="164"/>
      <c r="N203" s="100"/>
      <c r="O203" s="70"/>
      <c r="P203" s="93"/>
      <c r="Q203" s="49"/>
    </row>
    <row r="204" spans="4:17" s="90" customFormat="1">
      <c r="D204" s="73"/>
      <c r="E204" s="70"/>
      <c r="F204" s="93"/>
      <c r="G204" s="49"/>
      <c r="H204" s="73"/>
      <c r="J204" s="164"/>
      <c r="K204" s="164"/>
      <c r="L204" s="164"/>
      <c r="M204" s="164"/>
      <c r="N204" s="100"/>
      <c r="O204" s="70"/>
      <c r="P204" s="93"/>
      <c r="Q204" s="49"/>
    </row>
    <row r="205" spans="4:17" s="90" customFormat="1">
      <c r="D205" s="73"/>
      <c r="E205" s="70"/>
      <c r="F205" s="93"/>
      <c r="G205" s="49"/>
      <c r="H205" s="73"/>
      <c r="J205" s="164"/>
      <c r="K205" s="164"/>
      <c r="L205" s="164"/>
      <c r="M205" s="164"/>
      <c r="N205" s="100"/>
      <c r="O205" s="70"/>
      <c r="P205" s="93"/>
      <c r="Q205" s="49"/>
    </row>
    <row r="206" spans="4:17" s="90" customFormat="1">
      <c r="D206" s="73"/>
      <c r="E206" s="70"/>
      <c r="F206" s="93"/>
      <c r="G206" s="49"/>
      <c r="H206" s="73"/>
      <c r="J206" s="164"/>
      <c r="K206" s="164"/>
      <c r="L206" s="164"/>
      <c r="M206" s="164"/>
      <c r="N206" s="100"/>
      <c r="O206" s="70"/>
      <c r="P206" s="93"/>
      <c r="Q206" s="49"/>
    </row>
    <row r="207" spans="4:17" s="90" customFormat="1">
      <c r="D207" s="73"/>
      <c r="E207" s="70"/>
      <c r="F207" s="93"/>
      <c r="G207" s="49"/>
      <c r="H207" s="73"/>
      <c r="J207" s="164"/>
      <c r="K207" s="164"/>
      <c r="L207" s="164"/>
      <c r="M207" s="164"/>
      <c r="N207" s="100"/>
      <c r="O207" s="70"/>
      <c r="P207" s="93"/>
      <c r="Q207" s="49"/>
    </row>
    <row r="208" spans="4:17" s="90" customFormat="1">
      <c r="D208" s="73"/>
      <c r="E208" s="70"/>
      <c r="F208" s="93"/>
      <c r="G208" s="49"/>
      <c r="H208" s="73"/>
      <c r="J208" s="164"/>
      <c r="K208" s="164"/>
      <c r="L208" s="164"/>
      <c r="M208" s="164"/>
      <c r="N208" s="100"/>
      <c r="O208" s="70"/>
      <c r="P208" s="93"/>
      <c r="Q208" s="49"/>
    </row>
    <row r="209" spans="4:17" s="90" customFormat="1">
      <c r="D209" s="73"/>
      <c r="E209" s="70"/>
      <c r="F209" s="93"/>
      <c r="G209" s="49"/>
      <c r="H209" s="73"/>
      <c r="J209" s="164"/>
      <c r="K209" s="164"/>
      <c r="L209" s="164"/>
      <c r="M209" s="164"/>
      <c r="N209" s="100"/>
      <c r="O209" s="70"/>
      <c r="P209" s="93"/>
      <c r="Q209" s="49"/>
    </row>
    <row r="210" spans="4:17" s="90" customFormat="1">
      <c r="D210" s="73"/>
      <c r="E210" s="70"/>
      <c r="F210" s="93"/>
      <c r="G210" s="49"/>
      <c r="H210" s="73"/>
      <c r="J210" s="164"/>
      <c r="K210" s="164"/>
      <c r="L210" s="164"/>
      <c r="M210" s="164"/>
      <c r="N210" s="100"/>
      <c r="O210" s="70"/>
      <c r="P210" s="93"/>
      <c r="Q210" s="49"/>
    </row>
    <row r="211" spans="4:17" s="90" customFormat="1">
      <c r="D211" s="73"/>
      <c r="E211" s="70"/>
      <c r="F211" s="93"/>
      <c r="G211" s="49"/>
      <c r="H211" s="73"/>
      <c r="J211" s="164"/>
      <c r="K211" s="164"/>
      <c r="L211" s="164"/>
      <c r="M211" s="164"/>
      <c r="N211" s="100"/>
      <c r="O211" s="70"/>
      <c r="P211" s="93"/>
      <c r="Q211" s="49"/>
    </row>
    <row r="212" spans="4:17" s="90" customFormat="1">
      <c r="D212" s="73"/>
      <c r="E212" s="70"/>
      <c r="F212" s="93"/>
      <c r="G212" s="49"/>
      <c r="H212" s="73"/>
      <c r="J212" s="164"/>
      <c r="K212" s="164"/>
      <c r="L212" s="164"/>
      <c r="M212" s="164"/>
      <c r="N212" s="100"/>
      <c r="O212" s="70"/>
      <c r="P212" s="93"/>
      <c r="Q212" s="49"/>
    </row>
    <row r="213" spans="4:17" s="90" customFormat="1">
      <c r="D213" s="73"/>
      <c r="E213" s="70"/>
      <c r="F213" s="93"/>
      <c r="G213" s="49"/>
      <c r="H213" s="73"/>
      <c r="J213" s="164"/>
      <c r="K213" s="164"/>
      <c r="L213" s="164"/>
      <c r="M213" s="164"/>
      <c r="N213" s="100"/>
      <c r="O213" s="70"/>
      <c r="P213" s="93"/>
      <c r="Q213" s="49"/>
    </row>
    <row r="214" spans="4:17" s="90" customFormat="1">
      <c r="D214" s="73"/>
      <c r="E214" s="70"/>
      <c r="F214" s="93"/>
      <c r="G214" s="49"/>
      <c r="H214" s="73"/>
      <c r="J214" s="164"/>
      <c r="K214" s="164"/>
      <c r="L214" s="164"/>
      <c r="M214" s="164"/>
      <c r="N214" s="100"/>
      <c r="O214" s="70"/>
      <c r="P214" s="93"/>
      <c r="Q214" s="49"/>
    </row>
    <row r="215" spans="4:17" s="90" customFormat="1">
      <c r="D215" s="73"/>
      <c r="E215" s="70"/>
      <c r="F215" s="93"/>
      <c r="G215" s="49"/>
      <c r="H215" s="73"/>
      <c r="J215" s="164"/>
      <c r="K215" s="164"/>
      <c r="L215" s="164"/>
      <c r="M215" s="164"/>
      <c r="N215" s="100"/>
      <c r="O215" s="70"/>
      <c r="P215" s="93"/>
      <c r="Q215" s="49"/>
    </row>
    <row r="216" spans="4:17" s="90" customFormat="1">
      <c r="D216" s="73"/>
      <c r="E216" s="70"/>
      <c r="F216" s="93"/>
      <c r="G216" s="49"/>
      <c r="H216" s="73"/>
      <c r="J216" s="164"/>
      <c r="K216" s="164"/>
      <c r="L216" s="164"/>
      <c r="M216" s="164"/>
      <c r="N216" s="100"/>
      <c r="O216" s="70"/>
      <c r="P216" s="93"/>
      <c r="Q216" s="49"/>
    </row>
    <row r="217" spans="4:17" s="90" customFormat="1">
      <c r="D217" s="73"/>
      <c r="E217" s="70"/>
      <c r="F217" s="93"/>
      <c r="G217" s="49"/>
      <c r="H217" s="73"/>
      <c r="J217" s="164"/>
      <c r="K217" s="164"/>
      <c r="L217" s="164"/>
      <c r="M217" s="164"/>
      <c r="N217" s="100"/>
      <c r="O217" s="70"/>
      <c r="P217" s="93"/>
      <c r="Q217" s="49"/>
    </row>
    <row r="218" spans="4:17" s="90" customFormat="1">
      <c r="D218" s="73"/>
      <c r="E218" s="70"/>
      <c r="F218" s="93"/>
      <c r="G218" s="49"/>
      <c r="H218" s="73"/>
      <c r="J218" s="164"/>
      <c r="K218" s="164"/>
      <c r="L218" s="164"/>
      <c r="M218" s="164"/>
      <c r="N218" s="100"/>
      <c r="O218" s="70"/>
      <c r="P218" s="93"/>
      <c r="Q218" s="49"/>
    </row>
    <row r="219" spans="4:17" s="90" customFormat="1">
      <c r="D219" s="73"/>
      <c r="E219" s="70"/>
      <c r="F219" s="93"/>
      <c r="G219" s="49"/>
      <c r="H219" s="73"/>
      <c r="J219" s="164"/>
      <c r="K219" s="164"/>
      <c r="L219" s="164"/>
      <c r="M219" s="164"/>
      <c r="N219" s="100"/>
      <c r="O219" s="70"/>
      <c r="P219" s="93"/>
      <c r="Q219" s="49"/>
    </row>
    <row r="220" spans="4:17" s="90" customFormat="1">
      <c r="D220" s="73"/>
      <c r="E220" s="70"/>
      <c r="F220" s="93"/>
      <c r="G220" s="49"/>
      <c r="H220" s="73"/>
      <c r="J220" s="164"/>
      <c r="K220" s="164"/>
      <c r="L220" s="164"/>
      <c r="M220" s="164"/>
      <c r="N220" s="100"/>
      <c r="O220" s="70"/>
      <c r="P220" s="93"/>
      <c r="Q220" s="49"/>
    </row>
    <row r="221" spans="4:17" s="90" customFormat="1">
      <c r="D221" s="73"/>
      <c r="E221" s="70"/>
      <c r="F221" s="93"/>
      <c r="G221" s="49"/>
      <c r="H221" s="73"/>
      <c r="J221" s="164"/>
      <c r="K221" s="164"/>
      <c r="L221" s="164"/>
      <c r="M221" s="164"/>
      <c r="N221" s="100"/>
      <c r="O221" s="70"/>
      <c r="P221" s="93"/>
      <c r="Q221" s="49"/>
    </row>
    <row r="222" spans="4:17" s="90" customFormat="1">
      <c r="D222" s="73"/>
      <c r="E222" s="70"/>
      <c r="F222" s="93"/>
      <c r="G222" s="49"/>
      <c r="H222" s="73"/>
      <c r="J222" s="164"/>
      <c r="K222" s="164"/>
      <c r="L222" s="164"/>
      <c r="M222" s="164"/>
      <c r="N222" s="100"/>
      <c r="O222" s="70"/>
      <c r="P222" s="93"/>
      <c r="Q222" s="49"/>
    </row>
    <row r="223" spans="4:17" s="90" customFormat="1">
      <c r="D223" s="73"/>
      <c r="E223" s="70"/>
      <c r="F223" s="93"/>
      <c r="G223" s="49"/>
      <c r="H223" s="73"/>
      <c r="J223" s="164"/>
      <c r="K223" s="164"/>
      <c r="L223" s="164"/>
      <c r="M223" s="164"/>
      <c r="N223" s="100"/>
      <c r="O223" s="70"/>
      <c r="P223" s="93"/>
      <c r="Q223" s="49"/>
    </row>
    <row r="224" spans="4:17" s="90" customFormat="1">
      <c r="D224" s="73"/>
      <c r="E224" s="70"/>
      <c r="F224" s="93"/>
      <c r="G224" s="49"/>
      <c r="H224" s="73"/>
      <c r="J224" s="164"/>
      <c r="K224" s="164"/>
      <c r="L224" s="164"/>
      <c r="M224" s="164"/>
      <c r="N224" s="100"/>
      <c r="O224" s="70"/>
      <c r="P224" s="93"/>
      <c r="Q224" s="49"/>
    </row>
    <row r="225" spans="4:17" s="90" customFormat="1">
      <c r="D225" s="73"/>
      <c r="E225" s="70"/>
      <c r="F225" s="93"/>
      <c r="G225" s="49"/>
      <c r="H225" s="73"/>
      <c r="J225" s="164"/>
      <c r="K225" s="164"/>
      <c r="L225" s="164"/>
      <c r="M225" s="164"/>
      <c r="N225" s="100"/>
      <c r="O225" s="70"/>
      <c r="P225" s="93"/>
      <c r="Q225" s="49"/>
    </row>
    <row r="226" spans="4:17" s="90" customFormat="1">
      <c r="D226" s="73"/>
      <c r="E226" s="70"/>
      <c r="F226" s="93"/>
      <c r="G226" s="49"/>
      <c r="H226" s="73"/>
      <c r="J226" s="164"/>
      <c r="K226" s="164"/>
      <c r="L226" s="164"/>
      <c r="M226" s="164"/>
      <c r="N226" s="100"/>
      <c r="O226" s="70"/>
      <c r="P226" s="93"/>
      <c r="Q226" s="49"/>
    </row>
    <row r="227" spans="4:17" s="90" customFormat="1">
      <c r="D227" s="73"/>
      <c r="E227" s="70"/>
      <c r="F227" s="93"/>
      <c r="G227" s="49"/>
      <c r="H227" s="73"/>
      <c r="J227" s="164"/>
      <c r="K227" s="164"/>
      <c r="L227" s="164"/>
      <c r="M227" s="164"/>
      <c r="N227" s="100"/>
      <c r="O227" s="70"/>
      <c r="P227" s="93"/>
      <c r="Q227" s="49"/>
    </row>
    <row r="228" spans="4:17" s="90" customFormat="1">
      <c r="D228" s="73"/>
      <c r="E228" s="70"/>
      <c r="F228" s="93"/>
      <c r="G228" s="49"/>
      <c r="H228" s="73"/>
      <c r="J228" s="164"/>
      <c r="K228" s="164"/>
      <c r="L228" s="164"/>
      <c r="M228" s="164"/>
      <c r="N228" s="100"/>
      <c r="O228" s="70"/>
      <c r="P228" s="93"/>
      <c r="Q228" s="49"/>
    </row>
    <row r="229" spans="4:17" s="90" customFormat="1">
      <c r="D229" s="73"/>
      <c r="E229" s="70"/>
      <c r="F229" s="93"/>
      <c r="G229" s="49"/>
      <c r="H229" s="73"/>
      <c r="J229" s="164"/>
      <c r="K229" s="164"/>
      <c r="L229" s="164"/>
      <c r="M229" s="164"/>
      <c r="N229" s="100"/>
      <c r="O229" s="70"/>
      <c r="P229" s="93"/>
      <c r="Q229" s="49"/>
    </row>
    <row r="230" spans="4:17" s="90" customFormat="1">
      <c r="D230" s="73"/>
      <c r="E230" s="70"/>
      <c r="F230" s="93"/>
      <c r="G230" s="49"/>
      <c r="H230" s="73"/>
      <c r="J230" s="164"/>
      <c r="K230" s="164"/>
      <c r="L230" s="164"/>
      <c r="M230" s="164"/>
      <c r="N230" s="100"/>
      <c r="O230" s="70"/>
      <c r="P230" s="93"/>
      <c r="Q230" s="49"/>
    </row>
    <row r="231" spans="4:17" s="90" customFormat="1">
      <c r="D231" s="73"/>
      <c r="E231" s="70"/>
      <c r="F231" s="93"/>
      <c r="G231" s="49"/>
      <c r="H231" s="73"/>
      <c r="J231" s="164"/>
      <c r="K231" s="164"/>
      <c r="L231" s="164"/>
      <c r="M231" s="164"/>
      <c r="N231" s="100"/>
      <c r="O231" s="70"/>
      <c r="P231" s="93"/>
      <c r="Q231" s="49"/>
    </row>
    <row r="232" spans="4:17" s="90" customFormat="1">
      <c r="D232" s="73"/>
      <c r="E232" s="70"/>
      <c r="F232" s="93"/>
      <c r="G232" s="49"/>
      <c r="H232" s="73"/>
      <c r="J232" s="164"/>
      <c r="K232" s="164"/>
      <c r="L232" s="164"/>
      <c r="M232" s="164"/>
      <c r="N232" s="100"/>
      <c r="O232" s="70"/>
      <c r="P232" s="93"/>
      <c r="Q232" s="49"/>
    </row>
    <row r="233" spans="4:17" s="90" customFormat="1">
      <c r="D233" s="73"/>
      <c r="E233" s="70"/>
      <c r="F233" s="93"/>
      <c r="G233" s="49"/>
      <c r="H233" s="73"/>
      <c r="J233" s="164"/>
      <c r="K233" s="164"/>
      <c r="L233" s="164"/>
      <c r="M233" s="164"/>
      <c r="N233" s="100"/>
      <c r="O233" s="70"/>
      <c r="P233" s="93"/>
      <c r="Q233" s="49"/>
    </row>
    <row r="234" spans="4:17" s="90" customFormat="1">
      <c r="D234" s="73"/>
      <c r="E234" s="70"/>
      <c r="F234" s="93"/>
      <c r="G234" s="49"/>
      <c r="H234" s="73"/>
      <c r="J234" s="164"/>
      <c r="K234" s="164"/>
      <c r="L234" s="164"/>
      <c r="M234" s="164"/>
      <c r="N234" s="100"/>
      <c r="O234" s="70"/>
      <c r="P234" s="93"/>
      <c r="Q234" s="49"/>
    </row>
    <row r="235" spans="4:17" s="90" customFormat="1">
      <c r="D235" s="73"/>
      <c r="E235" s="70"/>
      <c r="F235" s="93"/>
      <c r="G235" s="49"/>
      <c r="H235" s="73"/>
      <c r="J235" s="164"/>
      <c r="K235" s="164"/>
      <c r="L235" s="164"/>
      <c r="M235" s="164"/>
      <c r="N235" s="100"/>
      <c r="O235" s="70"/>
      <c r="P235" s="93"/>
      <c r="Q235" s="49"/>
    </row>
    <row r="236" spans="4:17" s="90" customFormat="1">
      <c r="D236" s="73"/>
      <c r="E236" s="70"/>
      <c r="F236" s="93"/>
      <c r="G236" s="49"/>
      <c r="H236" s="73"/>
      <c r="J236" s="164"/>
      <c r="K236" s="164"/>
      <c r="L236" s="164"/>
      <c r="M236" s="164"/>
      <c r="N236" s="100"/>
      <c r="O236" s="70"/>
      <c r="P236" s="93"/>
      <c r="Q236" s="49"/>
    </row>
    <row r="237" spans="4:17" s="90" customFormat="1">
      <c r="D237" s="73"/>
      <c r="E237" s="70"/>
      <c r="F237" s="93"/>
      <c r="G237" s="49"/>
      <c r="H237" s="73"/>
      <c r="J237" s="164"/>
      <c r="K237" s="164"/>
      <c r="L237" s="164"/>
      <c r="M237" s="164"/>
      <c r="N237" s="100"/>
      <c r="O237" s="70"/>
      <c r="P237" s="93"/>
      <c r="Q237" s="49"/>
    </row>
    <row r="238" spans="4:17" s="90" customFormat="1">
      <c r="D238" s="73"/>
      <c r="E238" s="70"/>
      <c r="F238" s="93"/>
      <c r="G238" s="49"/>
      <c r="H238" s="73"/>
      <c r="J238" s="164"/>
      <c r="K238" s="164"/>
      <c r="L238" s="164"/>
      <c r="M238" s="164"/>
      <c r="N238" s="100"/>
      <c r="O238" s="70"/>
      <c r="P238" s="93"/>
      <c r="Q238" s="49"/>
    </row>
    <row r="239" spans="4:17" s="90" customFormat="1">
      <c r="D239" s="73"/>
      <c r="E239" s="70"/>
      <c r="F239" s="93"/>
      <c r="G239" s="49"/>
      <c r="H239" s="73"/>
      <c r="J239" s="164"/>
      <c r="K239" s="164"/>
      <c r="L239" s="164"/>
      <c r="M239" s="164"/>
      <c r="N239" s="100"/>
      <c r="O239" s="70"/>
      <c r="P239" s="93"/>
      <c r="Q239" s="49"/>
    </row>
    <row r="240" spans="4:17" s="90" customFormat="1">
      <c r="D240" s="73"/>
      <c r="E240" s="70"/>
      <c r="F240" s="93"/>
      <c r="G240" s="49"/>
      <c r="H240" s="73"/>
      <c r="J240" s="164"/>
      <c r="K240" s="164"/>
      <c r="L240" s="164"/>
      <c r="M240" s="164"/>
      <c r="N240" s="100"/>
      <c r="O240" s="70"/>
      <c r="P240" s="93"/>
      <c r="Q240" s="49"/>
    </row>
    <row r="241" spans="4:17" s="90" customFormat="1">
      <c r="D241" s="73"/>
      <c r="E241" s="70"/>
      <c r="F241" s="93"/>
      <c r="G241" s="49"/>
      <c r="H241" s="73"/>
      <c r="J241" s="164"/>
      <c r="K241" s="164"/>
      <c r="L241" s="164"/>
      <c r="M241" s="164"/>
      <c r="N241" s="100"/>
      <c r="O241" s="70"/>
      <c r="P241" s="93"/>
      <c r="Q241" s="49"/>
    </row>
    <row r="242" spans="4:17" s="90" customFormat="1">
      <c r="D242" s="73"/>
      <c r="E242" s="70"/>
      <c r="F242" s="93"/>
      <c r="G242" s="49"/>
      <c r="H242" s="73"/>
      <c r="J242" s="164"/>
      <c r="K242" s="164"/>
      <c r="L242" s="164"/>
      <c r="M242" s="164"/>
      <c r="N242" s="100"/>
      <c r="O242" s="70"/>
      <c r="P242" s="93"/>
      <c r="Q242" s="49"/>
    </row>
    <row r="243" spans="4:17" s="90" customFormat="1">
      <c r="D243" s="73"/>
      <c r="E243" s="70"/>
      <c r="F243" s="93"/>
      <c r="G243" s="49"/>
      <c r="H243" s="73"/>
      <c r="J243" s="164"/>
      <c r="K243" s="164"/>
      <c r="L243" s="164"/>
      <c r="M243" s="164"/>
      <c r="N243" s="100"/>
      <c r="O243" s="70"/>
      <c r="P243" s="93"/>
      <c r="Q243" s="49"/>
    </row>
    <row r="244" spans="4:17" s="90" customFormat="1">
      <c r="D244" s="73"/>
      <c r="E244" s="70"/>
      <c r="F244" s="93"/>
      <c r="G244" s="49"/>
      <c r="H244" s="73"/>
      <c r="J244" s="164"/>
      <c r="K244" s="164"/>
      <c r="L244" s="164"/>
      <c r="M244" s="164"/>
      <c r="N244" s="100"/>
      <c r="O244" s="70"/>
      <c r="P244" s="93"/>
      <c r="Q244" s="49"/>
    </row>
    <row r="245" spans="4:17" s="90" customFormat="1">
      <c r="D245" s="73"/>
      <c r="E245" s="70"/>
      <c r="F245" s="93"/>
      <c r="G245" s="49"/>
      <c r="H245" s="73"/>
      <c r="J245" s="164"/>
      <c r="K245" s="164"/>
      <c r="L245" s="164"/>
      <c r="M245" s="164"/>
      <c r="N245" s="100"/>
      <c r="O245" s="70"/>
      <c r="P245" s="93"/>
      <c r="Q245" s="49"/>
    </row>
    <row r="246" spans="4:17" s="90" customFormat="1">
      <c r="D246" s="73"/>
      <c r="E246" s="70"/>
      <c r="F246" s="93"/>
      <c r="G246" s="49"/>
      <c r="H246" s="73"/>
      <c r="J246" s="164"/>
      <c r="K246" s="164"/>
      <c r="L246" s="164"/>
      <c r="M246" s="164"/>
      <c r="N246" s="100"/>
      <c r="O246" s="70"/>
      <c r="P246" s="93"/>
      <c r="Q246" s="49"/>
    </row>
    <row r="247" spans="4:17" s="90" customFormat="1">
      <c r="D247" s="73"/>
      <c r="E247" s="70"/>
      <c r="F247" s="93"/>
      <c r="G247" s="49"/>
      <c r="H247" s="73"/>
      <c r="J247" s="164"/>
      <c r="K247" s="164"/>
      <c r="L247" s="164"/>
      <c r="M247" s="164"/>
      <c r="N247" s="100"/>
      <c r="O247" s="70"/>
      <c r="P247" s="93"/>
      <c r="Q247" s="49"/>
    </row>
    <row r="248" spans="4:17" s="90" customFormat="1">
      <c r="D248" s="73"/>
      <c r="E248" s="70"/>
      <c r="F248" s="93"/>
      <c r="G248" s="49"/>
      <c r="H248" s="73"/>
      <c r="J248" s="164"/>
      <c r="K248" s="164"/>
      <c r="L248" s="164"/>
      <c r="M248" s="164"/>
      <c r="N248" s="100"/>
      <c r="O248" s="70"/>
      <c r="P248" s="93"/>
      <c r="Q248" s="49"/>
    </row>
    <row r="249" spans="4:17" s="90" customFormat="1">
      <c r="D249" s="73"/>
      <c r="E249" s="70"/>
      <c r="F249" s="93"/>
      <c r="G249" s="49"/>
      <c r="H249" s="73"/>
      <c r="J249" s="164"/>
      <c r="K249" s="164"/>
      <c r="L249" s="164"/>
      <c r="M249" s="164"/>
      <c r="N249" s="100"/>
      <c r="O249" s="70"/>
      <c r="P249" s="93"/>
      <c r="Q249" s="49"/>
    </row>
    <row r="250" spans="4:17" s="90" customFormat="1">
      <c r="D250" s="73"/>
      <c r="E250" s="70"/>
      <c r="F250" s="93"/>
      <c r="G250" s="49"/>
      <c r="H250" s="73"/>
      <c r="J250" s="164"/>
      <c r="K250" s="164"/>
      <c r="L250" s="164"/>
      <c r="M250" s="164"/>
      <c r="N250" s="100"/>
      <c r="O250" s="70"/>
      <c r="P250" s="93"/>
      <c r="Q250" s="49"/>
    </row>
    <row r="251" spans="4:17" s="90" customFormat="1">
      <c r="D251" s="73"/>
      <c r="E251" s="70"/>
      <c r="F251" s="93"/>
      <c r="G251" s="49"/>
      <c r="H251" s="73"/>
      <c r="J251" s="164"/>
      <c r="K251" s="164"/>
      <c r="L251" s="164"/>
      <c r="M251" s="164"/>
      <c r="N251" s="100"/>
      <c r="O251" s="70"/>
      <c r="P251" s="93"/>
      <c r="Q251" s="49"/>
    </row>
    <row r="252" spans="4:17" s="90" customFormat="1">
      <c r="D252" s="73"/>
      <c r="E252" s="70"/>
      <c r="F252" s="93"/>
      <c r="G252" s="49"/>
      <c r="H252" s="73"/>
      <c r="J252" s="164"/>
      <c r="K252" s="164"/>
      <c r="L252" s="164"/>
      <c r="M252" s="164"/>
      <c r="N252" s="100"/>
      <c r="O252" s="70"/>
      <c r="P252" s="93"/>
      <c r="Q252" s="49"/>
    </row>
    <row r="253" spans="4:17" s="90" customFormat="1">
      <c r="D253" s="73"/>
      <c r="E253" s="70"/>
      <c r="F253" s="93"/>
      <c r="G253" s="49"/>
      <c r="H253" s="73"/>
      <c r="J253" s="164"/>
      <c r="K253" s="164"/>
      <c r="L253" s="164"/>
      <c r="M253" s="164"/>
      <c r="N253" s="100"/>
      <c r="O253" s="70"/>
      <c r="P253" s="93"/>
      <c r="Q253" s="49"/>
    </row>
    <row r="254" spans="4:17" s="90" customFormat="1">
      <c r="D254" s="73"/>
      <c r="E254" s="70"/>
      <c r="F254" s="93"/>
      <c r="G254" s="49"/>
      <c r="H254" s="73"/>
      <c r="J254" s="164"/>
      <c r="K254" s="164"/>
      <c r="L254" s="164"/>
      <c r="M254" s="164"/>
      <c r="N254" s="100"/>
      <c r="O254" s="70"/>
      <c r="P254" s="93"/>
      <c r="Q254" s="49"/>
    </row>
    <row r="255" spans="4:17" s="90" customFormat="1">
      <c r="D255" s="73"/>
      <c r="E255" s="70"/>
      <c r="F255" s="93"/>
      <c r="G255" s="49"/>
      <c r="H255" s="73"/>
      <c r="J255" s="164"/>
      <c r="K255" s="164"/>
      <c r="L255" s="164"/>
      <c r="M255" s="164"/>
      <c r="N255" s="100"/>
      <c r="O255" s="70"/>
      <c r="P255" s="93"/>
      <c r="Q255" s="49"/>
    </row>
    <row r="256" spans="4:17" s="90" customFormat="1">
      <c r="D256" s="73"/>
      <c r="E256" s="70"/>
      <c r="F256" s="93"/>
      <c r="G256" s="49"/>
      <c r="H256" s="73"/>
      <c r="J256" s="164"/>
      <c r="K256" s="164"/>
      <c r="L256" s="164"/>
      <c r="M256" s="164"/>
      <c r="N256" s="100"/>
      <c r="O256" s="70"/>
      <c r="P256" s="93"/>
      <c r="Q256" s="49"/>
    </row>
    <row r="257" spans="4:17" s="90" customFormat="1">
      <c r="D257" s="73"/>
      <c r="E257" s="70"/>
      <c r="F257" s="93"/>
      <c r="G257" s="49"/>
      <c r="H257" s="73"/>
      <c r="J257" s="164"/>
      <c r="K257" s="164"/>
      <c r="L257" s="164"/>
      <c r="M257" s="164"/>
      <c r="N257" s="100"/>
      <c r="O257" s="70"/>
      <c r="P257" s="93"/>
      <c r="Q257" s="49"/>
    </row>
    <row r="258" spans="4:17" s="90" customFormat="1">
      <c r="D258" s="73"/>
      <c r="E258" s="70"/>
      <c r="F258" s="93"/>
      <c r="G258" s="49"/>
      <c r="H258" s="73"/>
      <c r="J258" s="164"/>
      <c r="K258" s="164"/>
      <c r="L258" s="164"/>
      <c r="M258" s="164"/>
      <c r="N258" s="100"/>
      <c r="O258" s="70"/>
      <c r="P258" s="93"/>
      <c r="Q258" s="49"/>
    </row>
    <row r="259" spans="4:17" s="90" customFormat="1">
      <c r="D259" s="73"/>
      <c r="E259" s="70"/>
      <c r="F259" s="93"/>
      <c r="G259" s="49"/>
      <c r="H259" s="73"/>
      <c r="J259" s="164"/>
      <c r="K259" s="164"/>
      <c r="L259" s="164"/>
      <c r="M259" s="164"/>
      <c r="N259" s="100"/>
      <c r="O259" s="70"/>
      <c r="P259" s="93"/>
      <c r="Q259" s="49"/>
    </row>
    <row r="260" spans="4:17" s="90" customFormat="1">
      <c r="D260" s="73"/>
      <c r="E260" s="70"/>
      <c r="F260" s="93"/>
      <c r="G260" s="49"/>
      <c r="H260" s="73"/>
      <c r="J260" s="164"/>
      <c r="K260" s="164"/>
      <c r="L260" s="164"/>
      <c r="M260" s="164"/>
      <c r="N260" s="100"/>
      <c r="O260" s="70"/>
      <c r="P260" s="93"/>
      <c r="Q260" s="49"/>
    </row>
    <row r="261" spans="4:17" s="90" customFormat="1">
      <c r="D261" s="73"/>
      <c r="E261" s="70"/>
      <c r="F261" s="93"/>
      <c r="G261" s="49"/>
      <c r="H261" s="73"/>
      <c r="J261" s="164"/>
      <c r="K261" s="164"/>
      <c r="L261" s="164"/>
      <c r="M261" s="164"/>
      <c r="N261" s="100"/>
      <c r="O261" s="70"/>
      <c r="P261" s="93"/>
      <c r="Q261" s="49"/>
    </row>
    <row r="262" spans="4:17" s="90" customFormat="1">
      <c r="D262" s="73"/>
      <c r="E262" s="70"/>
      <c r="F262" s="93"/>
      <c r="G262" s="49"/>
      <c r="H262" s="73"/>
      <c r="J262" s="164"/>
      <c r="K262" s="164"/>
      <c r="L262" s="164"/>
      <c r="M262" s="164"/>
      <c r="N262" s="100"/>
      <c r="O262" s="70"/>
      <c r="P262" s="93"/>
      <c r="Q262" s="49"/>
    </row>
    <row r="263" spans="4:17" s="90" customFormat="1">
      <c r="D263" s="73"/>
      <c r="E263" s="70"/>
      <c r="F263" s="93"/>
      <c r="G263" s="49"/>
      <c r="H263" s="73"/>
      <c r="J263" s="164"/>
      <c r="K263" s="164"/>
      <c r="L263" s="164"/>
      <c r="M263" s="164"/>
      <c r="N263" s="100"/>
      <c r="O263" s="70"/>
      <c r="P263" s="93"/>
      <c r="Q263" s="49"/>
    </row>
    <row r="264" spans="4:17" s="90" customFormat="1">
      <c r="D264" s="73"/>
      <c r="E264" s="70"/>
      <c r="F264" s="93"/>
      <c r="G264" s="49"/>
      <c r="H264" s="73"/>
      <c r="J264" s="164"/>
      <c r="K264" s="164"/>
      <c r="L264" s="164"/>
      <c r="M264" s="164"/>
      <c r="N264" s="100"/>
      <c r="O264" s="70"/>
      <c r="P264" s="93"/>
      <c r="Q264" s="49"/>
    </row>
    <row r="265" spans="4:17" s="90" customFormat="1">
      <c r="D265" s="73"/>
      <c r="E265" s="70"/>
      <c r="F265" s="93"/>
      <c r="G265" s="49"/>
      <c r="H265" s="73"/>
      <c r="J265" s="164"/>
      <c r="K265" s="164"/>
      <c r="L265" s="164"/>
      <c r="M265" s="164"/>
      <c r="N265" s="100"/>
      <c r="O265" s="70"/>
      <c r="P265" s="93"/>
      <c r="Q265" s="49"/>
    </row>
    <row r="266" spans="4:17" s="90" customFormat="1">
      <c r="D266" s="73"/>
      <c r="E266" s="70"/>
      <c r="F266" s="93"/>
      <c r="G266" s="49"/>
      <c r="H266" s="73"/>
      <c r="J266" s="164"/>
      <c r="K266" s="164"/>
      <c r="L266" s="164"/>
      <c r="M266" s="164"/>
      <c r="N266" s="100"/>
      <c r="O266" s="70"/>
      <c r="P266" s="93"/>
      <c r="Q266" s="49"/>
    </row>
    <row r="267" spans="4:17" s="90" customFormat="1">
      <c r="D267" s="73"/>
      <c r="E267" s="70"/>
      <c r="F267" s="93"/>
      <c r="G267" s="49"/>
      <c r="H267" s="73"/>
      <c r="J267" s="164"/>
      <c r="K267" s="164"/>
      <c r="L267" s="164"/>
      <c r="M267" s="164"/>
      <c r="N267" s="100"/>
      <c r="O267" s="70"/>
      <c r="P267" s="93"/>
      <c r="Q267" s="49"/>
    </row>
    <row r="268" spans="4:17" s="90" customFormat="1">
      <c r="D268" s="73"/>
      <c r="E268" s="70"/>
      <c r="F268" s="93"/>
      <c r="G268" s="49"/>
      <c r="H268" s="73"/>
      <c r="J268" s="164"/>
      <c r="K268" s="164"/>
      <c r="L268" s="164"/>
      <c r="M268" s="164"/>
      <c r="N268" s="100"/>
      <c r="O268" s="70"/>
      <c r="P268" s="93"/>
      <c r="Q268" s="49"/>
    </row>
    <row r="269" spans="4:17" s="90" customFormat="1">
      <c r="D269" s="73"/>
      <c r="E269" s="70"/>
      <c r="F269" s="93"/>
      <c r="G269" s="49"/>
      <c r="H269" s="73"/>
      <c r="J269" s="164"/>
      <c r="K269" s="164"/>
      <c r="L269" s="164"/>
      <c r="M269" s="164"/>
      <c r="N269" s="100"/>
      <c r="O269" s="70"/>
      <c r="P269" s="93"/>
      <c r="Q269" s="49"/>
    </row>
    <row r="270" spans="4:17" s="90" customFormat="1">
      <c r="D270" s="73"/>
      <c r="E270" s="70"/>
      <c r="F270" s="93"/>
      <c r="G270" s="49"/>
      <c r="H270" s="73"/>
      <c r="J270" s="164"/>
      <c r="K270" s="164"/>
      <c r="L270" s="164"/>
      <c r="M270" s="164"/>
      <c r="N270" s="100"/>
      <c r="O270" s="70"/>
      <c r="P270" s="93"/>
      <c r="Q270" s="49"/>
    </row>
    <row r="271" spans="4:17" s="90" customFormat="1">
      <c r="D271" s="73"/>
      <c r="E271" s="70"/>
      <c r="F271" s="93"/>
      <c r="G271" s="49"/>
      <c r="H271" s="73"/>
      <c r="J271" s="164"/>
      <c r="K271" s="164"/>
      <c r="L271" s="164"/>
      <c r="M271" s="164"/>
      <c r="N271" s="100"/>
      <c r="O271" s="70"/>
      <c r="P271" s="93"/>
      <c r="Q271" s="49"/>
    </row>
    <row r="272" spans="4:17" s="90" customFormat="1">
      <c r="D272" s="73"/>
      <c r="E272" s="70"/>
      <c r="F272" s="93"/>
      <c r="G272" s="49"/>
      <c r="H272" s="73"/>
      <c r="J272" s="164"/>
      <c r="K272" s="164"/>
      <c r="L272" s="164"/>
      <c r="M272" s="164"/>
      <c r="N272" s="100"/>
      <c r="O272" s="70"/>
      <c r="P272" s="93"/>
      <c r="Q272" s="49"/>
    </row>
    <row r="273" spans="4:17" s="90" customFormat="1">
      <c r="D273" s="73"/>
      <c r="E273" s="70"/>
      <c r="F273" s="93"/>
      <c r="G273" s="49"/>
      <c r="H273" s="73"/>
      <c r="J273" s="164"/>
      <c r="K273" s="164"/>
      <c r="L273" s="164"/>
      <c r="M273" s="164"/>
      <c r="N273" s="100"/>
      <c r="O273" s="70"/>
      <c r="P273" s="93"/>
      <c r="Q273" s="49"/>
    </row>
    <row r="274" spans="4:17" s="90" customFormat="1">
      <c r="D274" s="73"/>
      <c r="E274" s="70"/>
      <c r="F274" s="93"/>
      <c r="G274" s="49"/>
      <c r="H274" s="73"/>
      <c r="J274" s="164"/>
      <c r="K274" s="164"/>
      <c r="L274" s="164"/>
      <c r="M274" s="164"/>
      <c r="N274" s="100"/>
      <c r="O274" s="70"/>
      <c r="P274" s="93"/>
      <c r="Q274" s="49"/>
    </row>
    <row r="275" spans="4:17" s="90" customFormat="1">
      <c r="D275" s="73"/>
      <c r="E275" s="70"/>
      <c r="F275" s="93"/>
      <c r="G275" s="49"/>
      <c r="H275" s="73"/>
      <c r="J275" s="164"/>
      <c r="K275" s="164"/>
      <c r="L275" s="164"/>
      <c r="M275" s="164"/>
      <c r="N275" s="100"/>
      <c r="O275" s="70"/>
      <c r="P275" s="93"/>
      <c r="Q275" s="49"/>
    </row>
    <row r="276" spans="4:17" s="90" customFormat="1">
      <c r="D276" s="73"/>
      <c r="E276" s="70"/>
      <c r="F276" s="93"/>
      <c r="G276" s="49"/>
      <c r="H276" s="73"/>
      <c r="J276" s="164"/>
      <c r="K276" s="164"/>
      <c r="L276" s="164"/>
      <c r="M276" s="164"/>
      <c r="N276" s="100"/>
      <c r="O276" s="70"/>
      <c r="P276" s="93"/>
      <c r="Q276" s="49"/>
    </row>
    <row r="277" spans="4:17" s="90" customFormat="1">
      <c r="D277" s="73"/>
      <c r="E277" s="70"/>
      <c r="F277" s="93"/>
      <c r="G277" s="49"/>
      <c r="H277" s="73"/>
      <c r="J277" s="164"/>
      <c r="K277" s="164"/>
      <c r="L277" s="164"/>
      <c r="M277" s="164"/>
      <c r="N277" s="100"/>
      <c r="O277" s="70"/>
      <c r="P277" s="93"/>
      <c r="Q277" s="49"/>
    </row>
    <row r="278" spans="4:17" s="90" customFormat="1">
      <c r="D278" s="73"/>
      <c r="E278" s="70"/>
      <c r="F278" s="93"/>
      <c r="G278" s="49"/>
      <c r="H278" s="73"/>
      <c r="J278" s="164"/>
      <c r="K278" s="164"/>
      <c r="L278" s="164"/>
      <c r="M278" s="164"/>
      <c r="N278" s="100"/>
      <c r="O278" s="70"/>
      <c r="P278" s="93"/>
      <c r="Q278" s="49"/>
    </row>
    <row r="279" spans="4:17" s="90" customFormat="1">
      <c r="D279" s="73"/>
      <c r="E279" s="70"/>
      <c r="F279" s="93"/>
      <c r="G279" s="49"/>
      <c r="H279" s="73"/>
      <c r="J279" s="164"/>
      <c r="K279" s="164"/>
      <c r="L279" s="164"/>
      <c r="M279" s="164"/>
      <c r="N279" s="100"/>
      <c r="O279" s="70"/>
      <c r="P279" s="93"/>
      <c r="Q279" s="49"/>
    </row>
    <row r="280" spans="4:17" s="90" customFormat="1">
      <c r="D280" s="73"/>
      <c r="E280" s="70"/>
      <c r="F280" s="93"/>
      <c r="G280" s="49"/>
      <c r="H280" s="73"/>
      <c r="J280" s="164"/>
      <c r="K280" s="164"/>
      <c r="L280" s="164"/>
      <c r="M280" s="164"/>
      <c r="N280" s="100"/>
      <c r="O280" s="70"/>
      <c r="P280" s="93"/>
      <c r="Q280" s="49"/>
    </row>
    <row r="281" spans="4:17" s="90" customFormat="1">
      <c r="E281" s="70"/>
      <c r="F281" s="93"/>
      <c r="G281" s="49"/>
      <c r="H281" s="73"/>
      <c r="J281" s="164"/>
      <c r="K281" s="164"/>
      <c r="L281" s="164"/>
      <c r="M281" s="164"/>
      <c r="N281" s="100"/>
      <c r="O281" s="70"/>
      <c r="P281" s="93"/>
      <c r="Q281" s="49"/>
    </row>
    <row r="282" spans="4:17" s="90" customFormat="1">
      <c r="E282" s="70"/>
      <c r="F282" s="93"/>
      <c r="G282" s="49"/>
      <c r="H282" s="73"/>
      <c r="J282" s="164"/>
      <c r="K282" s="164"/>
      <c r="L282" s="164"/>
      <c r="M282" s="164"/>
      <c r="N282" s="100"/>
      <c r="O282" s="70"/>
      <c r="P282" s="93"/>
      <c r="Q282" s="49"/>
    </row>
    <row r="283" spans="4:17" s="90" customFormat="1">
      <c r="E283" s="70"/>
      <c r="F283" s="93"/>
      <c r="G283" s="49"/>
      <c r="H283" s="73"/>
      <c r="J283" s="164"/>
      <c r="K283" s="164"/>
      <c r="L283" s="164"/>
      <c r="M283" s="164"/>
      <c r="N283" s="100"/>
      <c r="O283" s="70"/>
      <c r="P283" s="93"/>
      <c r="Q283" s="49"/>
    </row>
    <row r="284" spans="4:17" s="90" customFormat="1">
      <c r="E284" s="70"/>
      <c r="F284" s="93"/>
      <c r="G284" s="49"/>
      <c r="H284" s="73"/>
      <c r="J284" s="164"/>
      <c r="K284" s="164"/>
      <c r="L284" s="164"/>
      <c r="M284" s="164"/>
      <c r="N284" s="100"/>
      <c r="O284" s="70"/>
      <c r="P284" s="93"/>
      <c r="Q284" s="49"/>
    </row>
    <row r="285" spans="4:17" s="90" customFormat="1">
      <c r="E285" s="70"/>
      <c r="F285" s="93"/>
      <c r="G285" s="49"/>
      <c r="H285" s="73"/>
      <c r="J285" s="164"/>
      <c r="K285" s="164"/>
      <c r="L285" s="164"/>
      <c r="M285" s="164"/>
      <c r="N285" s="100"/>
      <c r="O285" s="70"/>
      <c r="P285" s="93"/>
      <c r="Q285" s="49"/>
    </row>
    <row r="286" spans="4:17" s="90" customFormat="1">
      <c r="E286" s="70"/>
      <c r="F286" s="93"/>
      <c r="G286" s="49"/>
      <c r="H286" s="73"/>
      <c r="J286" s="164"/>
      <c r="K286" s="164"/>
      <c r="L286" s="164"/>
      <c r="M286" s="164"/>
      <c r="N286" s="100"/>
      <c r="O286" s="70"/>
      <c r="P286" s="93"/>
      <c r="Q286" s="49"/>
    </row>
    <row r="287" spans="4:17" s="90" customFormat="1">
      <c r="E287" s="70"/>
      <c r="F287" s="93"/>
      <c r="G287" s="49"/>
      <c r="H287" s="73"/>
      <c r="J287" s="164"/>
      <c r="K287" s="164"/>
      <c r="L287" s="164"/>
      <c r="M287" s="164"/>
      <c r="N287" s="100"/>
      <c r="O287" s="70"/>
      <c r="P287" s="93"/>
      <c r="Q287" s="49"/>
    </row>
    <row r="288" spans="4:17" s="90" customFormat="1">
      <c r="E288" s="70"/>
      <c r="F288" s="93"/>
      <c r="G288" s="49"/>
      <c r="H288" s="73"/>
      <c r="J288" s="164"/>
      <c r="K288" s="164"/>
      <c r="L288" s="164"/>
      <c r="M288" s="164"/>
      <c r="N288" s="100"/>
      <c r="O288" s="70"/>
      <c r="P288" s="93"/>
      <c r="Q288" s="49"/>
    </row>
    <row r="289" spans="5:17" s="90" customFormat="1">
      <c r="E289" s="70"/>
      <c r="F289" s="93"/>
      <c r="G289" s="49"/>
      <c r="H289" s="73"/>
      <c r="J289" s="164"/>
      <c r="K289" s="164"/>
      <c r="L289" s="164"/>
      <c r="M289" s="164"/>
      <c r="N289" s="100"/>
      <c r="O289" s="70"/>
      <c r="P289" s="93"/>
      <c r="Q289" s="49"/>
    </row>
    <row r="290" spans="5:17" s="90" customFormat="1">
      <c r="E290" s="70"/>
      <c r="F290" s="93"/>
      <c r="G290" s="49"/>
      <c r="H290" s="73"/>
      <c r="J290" s="164"/>
      <c r="K290" s="164"/>
      <c r="L290" s="164"/>
      <c r="M290" s="164"/>
      <c r="N290" s="100"/>
      <c r="O290" s="70"/>
      <c r="P290" s="93"/>
      <c r="Q290" s="49"/>
    </row>
    <row r="291" spans="5:17" s="90" customFormat="1">
      <c r="E291" s="70"/>
      <c r="F291" s="93"/>
      <c r="G291" s="49"/>
      <c r="H291" s="73"/>
      <c r="J291" s="164"/>
      <c r="K291" s="164"/>
      <c r="L291" s="164"/>
      <c r="M291" s="164"/>
      <c r="N291" s="100"/>
      <c r="O291" s="70"/>
      <c r="P291" s="93"/>
      <c r="Q291" s="49"/>
    </row>
    <row r="292" spans="5:17" s="90" customFormat="1">
      <c r="E292" s="70"/>
      <c r="F292" s="93"/>
      <c r="G292" s="49"/>
      <c r="H292" s="73"/>
      <c r="J292" s="164"/>
      <c r="K292" s="164"/>
      <c r="L292" s="164"/>
      <c r="M292" s="164"/>
      <c r="N292" s="100"/>
      <c r="O292" s="70"/>
      <c r="P292" s="93"/>
      <c r="Q292" s="49"/>
    </row>
    <row r="293" spans="5:17" s="90" customFormat="1">
      <c r="E293" s="70"/>
      <c r="F293" s="93"/>
      <c r="G293" s="49"/>
      <c r="H293" s="73"/>
      <c r="J293" s="164"/>
      <c r="K293" s="164"/>
      <c r="L293" s="164"/>
      <c r="M293" s="164"/>
      <c r="N293" s="100"/>
      <c r="O293" s="70"/>
      <c r="P293" s="93"/>
      <c r="Q293" s="49"/>
    </row>
    <row r="294" spans="5:17" s="90" customFormat="1">
      <c r="E294" s="70"/>
      <c r="F294" s="93"/>
      <c r="G294" s="49"/>
      <c r="H294" s="73"/>
      <c r="J294" s="164"/>
      <c r="K294" s="164"/>
      <c r="L294" s="164"/>
      <c r="M294" s="164"/>
      <c r="N294" s="100"/>
      <c r="O294" s="70"/>
      <c r="P294" s="93"/>
      <c r="Q294" s="49"/>
    </row>
    <row r="295" spans="5:17" s="90" customFormat="1">
      <c r="E295" s="70"/>
      <c r="F295" s="93"/>
      <c r="G295" s="49"/>
      <c r="H295" s="73"/>
      <c r="J295" s="164"/>
      <c r="K295" s="164"/>
      <c r="L295" s="164"/>
      <c r="M295" s="164"/>
      <c r="N295" s="100"/>
      <c r="O295" s="70"/>
      <c r="P295" s="93"/>
      <c r="Q295" s="49"/>
    </row>
    <row r="296" spans="5:17" s="90" customFormat="1">
      <c r="E296" s="70"/>
      <c r="F296" s="93"/>
      <c r="G296" s="49"/>
      <c r="H296" s="73"/>
      <c r="J296" s="164"/>
      <c r="K296" s="164"/>
      <c r="L296" s="164"/>
      <c r="M296" s="164"/>
      <c r="N296" s="100"/>
      <c r="O296" s="70"/>
      <c r="P296" s="93"/>
      <c r="Q296" s="49"/>
    </row>
    <row r="297" spans="5:17" s="90" customFormat="1">
      <c r="E297" s="70"/>
      <c r="F297" s="93"/>
      <c r="G297" s="49"/>
      <c r="H297" s="73"/>
      <c r="J297" s="164"/>
      <c r="K297" s="164"/>
      <c r="L297" s="164"/>
      <c r="M297" s="164"/>
      <c r="N297" s="100"/>
      <c r="O297" s="70"/>
      <c r="P297" s="93"/>
      <c r="Q297" s="49"/>
    </row>
    <row r="298" spans="5:17" s="90" customFormat="1">
      <c r="E298" s="70"/>
      <c r="F298" s="93"/>
      <c r="G298" s="49"/>
      <c r="H298" s="73"/>
      <c r="J298" s="164"/>
      <c r="K298" s="164"/>
      <c r="L298" s="164"/>
      <c r="M298" s="164"/>
      <c r="N298" s="100"/>
      <c r="O298" s="70"/>
      <c r="P298" s="93"/>
      <c r="Q298" s="49"/>
    </row>
    <row r="299" spans="5:17" s="90" customFormat="1">
      <c r="E299" s="70"/>
      <c r="F299" s="93"/>
      <c r="G299" s="49"/>
      <c r="H299" s="73"/>
      <c r="J299" s="164"/>
      <c r="K299" s="164"/>
      <c r="L299" s="164"/>
      <c r="M299" s="164"/>
      <c r="N299" s="100"/>
      <c r="O299" s="70"/>
      <c r="P299" s="93"/>
      <c r="Q299" s="49"/>
    </row>
    <row r="300" spans="5:17" s="90" customFormat="1">
      <c r="E300" s="70"/>
      <c r="F300" s="93"/>
      <c r="G300" s="49"/>
      <c r="H300" s="73"/>
      <c r="J300" s="164"/>
      <c r="K300" s="164"/>
      <c r="L300" s="164"/>
      <c r="M300" s="164"/>
      <c r="N300" s="100"/>
      <c r="O300" s="70"/>
      <c r="P300" s="93"/>
      <c r="Q300" s="49"/>
    </row>
    <row r="301" spans="5:17" s="90" customFormat="1">
      <c r="E301" s="70"/>
      <c r="F301" s="93"/>
      <c r="G301" s="49"/>
      <c r="H301" s="73"/>
      <c r="J301" s="164"/>
      <c r="K301" s="164"/>
      <c r="L301" s="164"/>
      <c r="M301" s="164"/>
      <c r="N301" s="100"/>
      <c r="O301" s="70"/>
      <c r="P301" s="93"/>
      <c r="Q301" s="49"/>
    </row>
    <row r="302" spans="5:17" s="90" customFormat="1">
      <c r="E302" s="70"/>
      <c r="F302" s="93"/>
      <c r="G302" s="49"/>
      <c r="H302" s="73"/>
      <c r="J302" s="164"/>
      <c r="K302" s="164"/>
      <c r="L302" s="164"/>
      <c r="M302" s="164"/>
      <c r="N302" s="100"/>
      <c r="O302" s="70"/>
      <c r="P302" s="93"/>
      <c r="Q302" s="49"/>
    </row>
    <row r="303" spans="5:17" s="90" customFormat="1">
      <c r="E303" s="70"/>
      <c r="F303" s="93"/>
      <c r="G303" s="49"/>
      <c r="H303" s="73"/>
      <c r="J303" s="164"/>
      <c r="K303" s="164"/>
      <c r="L303" s="164"/>
      <c r="M303" s="164"/>
      <c r="N303" s="100"/>
      <c r="O303" s="70"/>
      <c r="P303" s="93"/>
      <c r="Q303" s="49"/>
    </row>
    <row r="304" spans="5:17" s="90" customFormat="1">
      <c r="E304" s="70"/>
      <c r="F304" s="93"/>
      <c r="G304" s="49"/>
      <c r="H304" s="73"/>
      <c r="J304" s="164"/>
      <c r="K304" s="164"/>
      <c r="L304" s="164"/>
      <c r="M304" s="164"/>
      <c r="N304" s="100"/>
      <c r="O304" s="70"/>
      <c r="P304" s="93"/>
      <c r="Q304" s="49"/>
    </row>
    <row r="305" spans="5:17" s="90" customFormat="1">
      <c r="E305" s="70"/>
      <c r="F305" s="93"/>
      <c r="G305" s="49"/>
      <c r="H305" s="73"/>
      <c r="J305" s="164"/>
      <c r="K305" s="164"/>
      <c r="L305" s="164"/>
      <c r="M305" s="164"/>
      <c r="N305" s="100"/>
      <c r="O305" s="70"/>
      <c r="P305" s="93"/>
      <c r="Q305" s="49"/>
    </row>
    <row r="306" spans="5:17" s="90" customFormat="1">
      <c r="E306" s="70"/>
      <c r="F306" s="93"/>
      <c r="G306" s="49"/>
      <c r="H306" s="73"/>
      <c r="J306" s="164"/>
      <c r="K306" s="164"/>
      <c r="L306" s="164"/>
      <c r="M306" s="164"/>
      <c r="N306" s="100"/>
      <c r="O306" s="70"/>
      <c r="P306" s="93"/>
      <c r="Q306" s="49"/>
    </row>
    <row r="307" spans="5:17" s="90" customFormat="1">
      <c r="E307" s="70"/>
      <c r="F307" s="93"/>
      <c r="G307" s="49"/>
      <c r="H307" s="73"/>
      <c r="J307" s="164"/>
      <c r="K307" s="164"/>
      <c r="L307" s="164"/>
      <c r="M307" s="164"/>
      <c r="N307" s="100"/>
      <c r="O307" s="70"/>
      <c r="P307" s="93"/>
      <c r="Q307" s="49"/>
    </row>
    <row r="308" spans="5:17" s="90" customFormat="1">
      <c r="E308" s="70"/>
      <c r="F308" s="93"/>
      <c r="G308" s="49"/>
      <c r="H308" s="73"/>
      <c r="J308" s="164"/>
      <c r="K308" s="164"/>
      <c r="L308" s="164"/>
      <c r="M308" s="164"/>
      <c r="N308" s="100"/>
      <c r="O308" s="70"/>
      <c r="P308" s="93"/>
      <c r="Q308" s="49"/>
    </row>
    <row r="309" spans="5:17" s="90" customFormat="1">
      <c r="E309" s="70"/>
      <c r="F309" s="93"/>
      <c r="G309" s="49"/>
      <c r="H309" s="73"/>
      <c r="J309" s="164"/>
      <c r="K309" s="164"/>
      <c r="L309" s="164"/>
      <c r="M309" s="164"/>
      <c r="N309" s="100"/>
      <c r="O309" s="70"/>
      <c r="P309" s="93"/>
      <c r="Q309" s="49"/>
    </row>
    <row r="310" spans="5:17" s="90" customFormat="1">
      <c r="E310" s="70"/>
      <c r="F310" s="93"/>
      <c r="G310" s="49"/>
      <c r="H310" s="73"/>
      <c r="J310" s="164"/>
      <c r="K310" s="164"/>
      <c r="L310" s="164"/>
      <c r="M310" s="164"/>
      <c r="N310" s="100"/>
      <c r="O310" s="70"/>
      <c r="P310" s="93"/>
      <c r="Q310" s="49"/>
    </row>
    <row r="311" spans="5:17" s="90" customFormat="1">
      <c r="E311" s="70"/>
      <c r="F311" s="93"/>
      <c r="G311" s="49"/>
      <c r="H311" s="73"/>
      <c r="J311" s="164"/>
      <c r="K311" s="164"/>
      <c r="L311" s="164"/>
      <c r="M311" s="164"/>
      <c r="N311" s="100"/>
      <c r="O311" s="70"/>
      <c r="P311" s="93"/>
      <c r="Q311" s="49"/>
    </row>
    <row r="312" spans="5:17" s="90" customFormat="1">
      <c r="E312" s="70"/>
      <c r="F312" s="93"/>
      <c r="G312" s="49"/>
      <c r="H312" s="73"/>
      <c r="J312" s="164"/>
      <c r="K312" s="164"/>
      <c r="L312" s="164"/>
      <c r="M312" s="164"/>
      <c r="N312" s="100"/>
      <c r="O312" s="70"/>
      <c r="P312" s="93"/>
      <c r="Q312" s="49"/>
    </row>
    <row r="313" spans="5:17" s="90" customFormat="1">
      <c r="E313" s="70"/>
      <c r="F313" s="93"/>
      <c r="G313" s="49"/>
      <c r="H313" s="73"/>
      <c r="J313" s="164"/>
      <c r="K313" s="164"/>
      <c r="L313" s="164"/>
      <c r="M313" s="164"/>
      <c r="N313" s="100"/>
      <c r="O313" s="70"/>
      <c r="P313" s="93"/>
      <c r="Q313" s="49"/>
    </row>
    <row r="314" spans="5:17" s="90" customFormat="1">
      <c r="E314" s="70"/>
      <c r="F314" s="93"/>
      <c r="G314" s="49"/>
      <c r="H314" s="73"/>
      <c r="J314" s="164"/>
      <c r="K314" s="164"/>
      <c r="L314" s="164"/>
      <c r="M314" s="164"/>
      <c r="N314" s="100"/>
      <c r="O314" s="70"/>
      <c r="P314" s="93"/>
      <c r="Q314" s="49"/>
    </row>
    <row r="315" spans="5:17" s="90" customFormat="1">
      <c r="E315" s="70"/>
      <c r="F315" s="93"/>
      <c r="G315" s="49"/>
      <c r="H315" s="73"/>
      <c r="J315" s="164"/>
      <c r="K315" s="164"/>
      <c r="L315" s="164"/>
      <c r="M315" s="164"/>
      <c r="N315" s="100"/>
      <c r="O315" s="70"/>
      <c r="P315" s="93"/>
      <c r="Q315" s="49"/>
    </row>
    <row r="316" spans="5:17" s="90" customFormat="1">
      <c r="E316" s="70"/>
      <c r="F316" s="93"/>
      <c r="G316" s="49"/>
      <c r="H316" s="73"/>
      <c r="J316" s="164"/>
      <c r="K316" s="164"/>
      <c r="L316" s="164"/>
      <c r="M316" s="164"/>
      <c r="N316" s="100"/>
      <c r="O316" s="70"/>
      <c r="P316" s="93"/>
      <c r="Q316" s="49"/>
    </row>
    <row r="317" spans="5:17" s="90" customFormat="1">
      <c r="E317" s="70"/>
      <c r="F317" s="93"/>
      <c r="G317" s="49"/>
      <c r="H317" s="73"/>
      <c r="J317" s="164"/>
      <c r="K317" s="164"/>
      <c r="L317" s="164"/>
      <c r="M317" s="164"/>
      <c r="N317" s="100"/>
      <c r="O317" s="70"/>
      <c r="P317" s="93"/>
      <c r="Q317" s="49"/>
    </row>
    <row r="318" spans="5:17" s="90" customFormat="1">
      <c r="E318" s="70"/>
      <c r="F318" s="93"/>
      <c r="G318" s="49"/>
      <c r="H318" s="73"/>
      <c r="J318" s="164"/>
      <c r="K318" s="164"/>
      <c r="L318" s="164"/>
      <c r="M318" s="164"/>
      <c r="N318" s="100"/>
      <c r="O318" s="70"/>
      <c r="P318" s="93"/>
      <c r="Q318" s="49"/>
    </row>
    <row r="319" spans="5:17" s="90" customFormat="1">
      <c r="E319" s="70"/>
      <c r="F319" s="93"/>
      <c r="G319" s="49"/>
      <c r="H319" s="73"/>
      <c r="J319" s="164"/>
      <c r="K319" s="164"/>
      <c r="L319" s="164"/>
      <c r="M319" s="164"/>
      <c r="N319" s="100"/>
      <c r="O319" s="70"/>
      <c r="P319" s="93"/>
      <c r="Q319" s="49"/>
    </row>
    <row r="320" spans="5:17" s="90" customFormat="1">
      <c r="E320" s="70"/>
      <c r="F320" s="93"/>
      <c r="G320" s="49"/>
      <c r="H320" s="73"/>
      <c r="J320" s="164"/>
      <c r="K320" s="164"/>
      <c r="L320" s="164"/>
      <c r="M320" s="164"/>
      <c r="N320" s="100"/>
      <c r="O320" s="70"/>
      <c r="P320" s="93"/>
      <c r="Q320" s="49"/>
    </row>
    <row r="321" spans="5:17" s="90" customFormat="1">
      <c r="E321" s="70"/>
      <c r="F321" s="93"/>
      <c r="G321" s="49"/>
      <c r="H321" s="73"/>
      <c r="J321" s="164"/>
      <c r="K321" s="164"/>
      <c r="L321" s="164"/>
      <c r="M321" s="164"/>
      <c r="N321" s="100"/>
      <c r="O321" s="70"/>
      <c r="P321" s="93"/>
      <c r="Q321" s="49"/>
    </row>
    <row r="322" spans="5:17" s="90" customFormat="1">
      <c r="E322" s="70"/>
      <c r="F322" s="93"/>
      <c r="G322" s="49"/>
      <c r="H322" s="73"/>
      <c r="J322" s="164"/>
      <c r="K322" s="164"/>
      <c r="L322" s="164"/>
      <c r="M322" s="164"/>
      <c r="N322" s="100"/>
      <c r="O322" s="70"/>
      <c r="P322" s="93"/>
      <c r="Q322" s="49"/>
    </row>
    <row r="323" spans="5:17" s="90" customFormat="1">
      <c r="E323" s="70"/>
      <c r="F323" s="93"/>
      <c r="G323" s="49"/>
      <c r="H323" s="73"/>
      <c r="J323" s="164"/>
      <c r="K323" s="164"/>
      <c r="L323" s="164"/>
      <c r="M323" s="164"/>
      <c r="N323" s="100"/>
      <c r="O323" s="70"/>
      <c r="P323" s="93"/>
      <c r="Q323" s="49"/>
    </row>
    <row r="324" spans="5:17" s="90" customFormat="1">
      <c r="E324" s="70"/>
      <c r="F324" s="93"/>
      <c r="G324" s="49"/>
      <c r="H324" s="73"/>
      <c r="J324" s="164"/>
      <c r="K324" s="164"/>
      <c r="L324" s="164"/>
      <c r="M324" s="164"/>
      <c r="N324" s="100"/>
      <c r="O324" s="70"/>
      <c r="P324" s="93"/>
      <c r="Q324" s="49"/>
    </row>
    <row r="325" spans="5:17" s="90" customFormat="1">
      <c r="E325" s="70"/>
      <c r="F325" s="93"/>
      <c r="G325" s="49"/>
      <c r="H325" s="73"/>
      <c r="J325" s="164"/>
      <c r="K325" s="164"/>
      <c r="L325" s="164"/>
      <c r="M325" s="164"/>
      <c r="N325" s="100"/>
      <c r="O325" s="70"/>
      <c r="P325" s="93"/>
      <c r="Q325" s="49"/>
    </row>
    <row r="326" spans="5:17" s="90" customFormat="1">
      <c r="E326" s="70"/>
      <c r="F326" s="93"/>
      <c r="G326" s="49"/>
      <c r="H326" s="73"/>
      <c r="J326" s="164"/>
      <c r="K326" s="164"/>
      <c r="L326" s="164"/>
      <c r="M326" s="164"/>
      <c r="N326" s="100"/>
      <c r="O326" s="70"/>
      <c r="P326" s="93"/>
      <c r="Q326" s="49"/>
    </row>
    <row r="327" spans="5:17" s="90" customFormat="1">
      <c r="E327" s="70"/>
      <c r="F327" s="93"/>
      <c r="G327" s="49"/>
      <c r="H327" s="73"/>
      <c r="J327" s="164"/>
      <c r="K327" s="164"/>
      <c r="L327" s="164"/>
      <c r="M327" s="164"/>
      <c r="N327" s="100"/>
      <c r="O327" s="70"/>
      <c r="P327" s="93"/>
      <c r="Q327" s="49"/>
    </row>
    <row r="328" spans="5:17" s="90" customFormat="1">
      <c r="E328" s="70"/>
      <c r="F328" s="93"/>
      <c r="G328" s="49"/>
      <c r="H328" s="73"/>
      <c r="J328" s="164"/>
      <c r="K328" s="164"/>
      <c r="L328" s="164"/>
      <c r="M328" s="164"/>
      <c r="N328" s="100"/>
      <c r="O328" s="70"/>
      <c r="P328" s="93"/>
      <c r="Q328" s="49"/>
    </row>
    <row r="329" spans="5:17" s="90" customFormat="1">
      <c r="E329" s="70"/>
      <c r="F329" s="93"/>
      <c r="G329" s="49"/>
      <c r="H329" s="73"/>
      <c r="J329" s="164"/>
      <c r="K329" s="164"/>
      <c r="L329" s="164"/>
      <c r="M329" s="164"/>
      <c r="N329" s="100"/>
      <c r="O329" s="70"/>
      <c r="P329" s="93"/>
      <c r="Q329" s="49"/>
    </row>
    <row r="330" spans="5:17" s="90" customFormat="1">
      <c r="E330" s="70"/>
      <c r="F330" s="93"/>
      <c r="G330" s="49"/>
      <c r="H330" s="73"/>
      <c r="J330" s="164"/>
      <c r="K330" s="164"/>
      <c r="L330" s="164"/>
      <c r="M330" s="164"/>
      <c r="N330" s="100"/>
      <c r="O330" s="70"/>
      <c r="P330" s="93"/>
      <c r="Q330" s="49"/>
    </row>
    <row r="331" spans="5:17" s="90" customFormat="1">
      <c r="E331" s="70"/>
      <c r="F331" s="93"/>
      <c r="G331" s="49"/>
      <c r="H331" s="73"/>
      <c r="J331" s="164"/>
      <c r="K331" s="164"/>
      <c r="L331" s="164"/>
      <c r="M331" s="164"/>
      <c r="N331" s="100"/>
      <c r="O331" s="70"/>
      <c r="P331" s="93"/>
      <c r="Q331" s="49"/>
    </row>
    <row r="332" spans="5:17" s="90" customFormat="1">
      <c r="E332" s="70"/>
      <c r="F332" s="93"/>
      <c r="G332" s="49"/>
      <c r="H332" s="73"/>
      <c r="J332" s="164"/>
      <c r="K332" s="164"/>
      <c r="L332" s="164"/>
      <c r="M332" s="164"/>
      <c r="N332" s="100"/>
      <c r="O332" s="70"/>
      <c r="P332" s="93"/>
      <c r="Q332" s="49"/>
    </row>
    <row r="333" spans="5:17" s="90" customFormat="1">
      <c r="E333" s="70"/>
      <c r="F333" s="93"/>
      <c r="G333" s="49"/>
      <c r="H333" s="73"/>
      <c r="J333" s="164"/>
      <c r="K333" s="164"/>
      <c r="L333" s="164"/>
      <c r="M333" s="164"/>
      <c r="N333" s="100"/>
      <c r="O333" s="70"/>
      <c r="P333" s="93"/>
      <c r="Q333" s="49"/>
    </row>
    <row r="334" spans="5:17" s="90" customFormat="1">
      <c r="E334" s="70"/>
      <c r="F334" s="93"/>
      <c r="G334" s="49"/>
      <c r="H334" s="73"/>
      <c r="J334" s="164"/>
      <c r="K334" s="164"/>
      <c r="L334" s="164"/>
      <c r="M334" s="164"/>
      <c r="N334" s="100"/>
      <c r="O334" s="70"/>
      <c r="P334" s="93"/>
      <c r="Q334" s="49"/>
    </row>
    <row r="335" spans="5:17" s="90" customFormat="1">
      <c r="E335" s="70"/>
      <c r="F335" s="93"/>
      <c r="G335" s="49"/>
      <c r="H335" s="73"/>
      <c r="J335" s="164"/>
      <c r="K335" s="164"/>
      <c r="L335" s="164"/>
      <c r="M335" s="164"/>
      <c r="N335" s="100"/>
      <c r="O335" s="70"/>
      <c r="P335" s="93"/>
      <c r="Q335" s="49"/>
    </row>
    <row r="336" spans="5:17" s="90" customFormat="1">
      <c r="E336" s="70"/>
      <c r="F336" s="93"/>
      <c r="G336" s="49"/>
      <c r="H336" s="73"/>
      <c r="J336" s="164"/>
      <c r="K336" s="164"/>
      <c r="L336" s="164"/>
      <c r="M336" s="164"/>
      <c r="N336" s="100"/>
      <c r="O336" s="70"/>
      <c r="P336" s="93"/>
      <c r="Q336" s="49"/>
    </row>
    <row r="337" spans="5:17" s="90" customFormat="1">
      <c r="E337" s="70"/>
      <c r="F337" s="93"/>
      <c r="G337" s="49"/>
      <c r="H337" s="73"/>
      <c r="J337" s="164"/>
      <c r="K337" s="164"/>
      <c r="L337" s="164"/>
      <c r="M337" s="164"/>
      <c r="N337" s="100"/>
      <c r="O337" s="70"/>
      <c r="P337" s="93"/>
      <c r="Q337" s="49"/>
    </row>
    <row r="338" spans="5:17" s="90" customFormat="1">
      <c r="E338" s="70"/>
      <c r="F338" s="93"/>
      <c r="G338" s="49"/>
      <c r="H338" s="73"/>
      <c r="J338" s="164"/>
      <c r="K338" s="164"/>
      <c r="L338" s="164"/>
      <c r="M338" s="164"/>
      <c r="N338" s="100"/>
      <c r="O338" s="70"/>
      <c r="P338" s="93"/>
      <c r="Q338" s="49"/>
    </row>
    <row r="339" spans="5:17" s="90" customFormat="1">
      <c r="E339" s="70"/>
      <c r="F339" s="93"/>
      <c r="G339" s="49"/>
      <c r="H339" s="73"/>
      <c r="J339" s="164"/>
      <c r="K339" s="164"/>
      <c r="L339" s="164"/>
      <c r="M339" s="164"/>
      <c r="N339" s="100"/>
      <c r="O339" s="70"/>
      <c r="P339" s="93"/>
      <c r="Q339" s="49"/>
    </row>
    <row r="340" spans="5:17" s="90" customFormat="1">
      <c r="E340" s="70"/>
      <c r="F340" s="93"/>
      <c r="G340" s="49"/>
      <c r="H340" s="73"/>
      <c r="J340" s="164"/>
      <c r="K340" s="164"/>
      <c r="L340" s="164"/>
      <c r="M340" s="164"/>
      <c r="N340" s="100"/>
      <c r="O340" s="70"/>
      <c r="P340" s="93"/>
      <c r="Q340" s="49"/>
    </row>
    <row r="341" spans="5:17" s="90" customFormat="1">
      <c r="E341" s="70"/>
      <c r="F341" s="93"/>
      <c r="G341" s="49"/>
      <c r="H341" s="73"/>
      <c r="J341" s="164"/>
      <c r="K341" s="164"/>
      <c r="L341" s="164"/>
      <c r="M341" s="164"/>
      <c r="N341" s="100"/>
      <c r="O341" s="70"/>
      <c r="P341" s="93"/>
      <c r="Q341" s="49"/>
    </row>
    <row r="342" spans="5:17" s="90" customFormat="1">
      <c r="E342" s="70"/>
      <c r="F342" s="93"/>
      <c r="G342" s="49"/>
      <c r="H342" s="73"/>
      <c r="J342" s="164"/>
      <c r="K342" s="164"/>
      <c r="L342" s="164"/>
      <c r="M342" s="164"/>
      <c r="N342" s="100"/>
      <c r="O342" s="70"/>
      <c r="P342" s="93"/>
      <c r="Q342" s="49"/>
    </row>
    <row r="343" spans="5:17" s="90" customFormat="1">
      <c r="E343" s="70"/>
      <c r="F343" s="93"/>
      <c r="G343" s="49"/>
      <c r="H343" s="73"/>
      <c r="J343" s="164"/>
      <c r="K343" s="164"/>
      <c r="L343" s="164"/>
      <c r="M343" s="164"/>
      <c r="N343" s="100"/>
      <c r="O343" s="70"/>
      <c r="P343" s="93"/>
      <c r="Q343" s="49"/>
    </row>
    <row r="344" spans="5:17" s="90" customFormat="1">
      <c r="E344" s="70"/>
      <c r="F344" s="93"/>
      <c r="G344" s="49"/>
      <c r="H344" s="73"/>
      <c r="J344" s="164"/>
      <c r="K344" s="164"/>
      <c r="L344" s="164"/>
      <c r="M344" s="164"/>
      <c r="N344" s="100"/>
      <c r="O344" s="70"/>
      <c r="P344" s="93"/>
      <c r="Q344" s="49"/>
    </row>
    <row r="345" spans="5:17" s="90" customFormat="1">
      <c r="E345" s="70"/>
      <c r="F345" s="93"/>
      <c r="G345" s="49"/>
      <c r="H345" s="73"/>
      <c r="J345" s="164"/>
      <c r="K345" s="164"/>
      <c r="L345" s="164"/>
      <c r="M345" s="164"/>
      <c r="N345" s="100"/>
      <c r="O345" s="70"/>
      <c r="P345" s="93"/>
      <c r="Q345" s="49"/>
    </row>
    <row r="346" spans="5:17" s="90" customFormat="1">
      <c r="E346" s="70"/>
      <c r="F346" s="93"/>
      <c r="G346" s="49"/>
      <c r="H346" s="73"/>
      <c r="J346" s="164"/>
      <c r="K346" s="164"/>
      <c r="L346" s="164"/>
      <c r="M346" s="164"/>
      <c r="N346" s="100"/>
      <c r="O346" s="70"/>
      <c r="P346" s="93"/>
      <c r="Q346" s="49"/>
    </row>
    <row r="347" spans="5:17" s="90" customFormat="1">
      <c r="E347" s="70"/>
      <c r="F347" s="93"/>
      <c r="G347" s="49"/>
      <c r="H347" s="73"/>
      <c r="J347" s="164"/>
      <c r="K347" s="164"/>
      <c r="L347" s="164"/>
      <c r="M347" s="164"/>
      <c r="N347" s="100"/>
      <c r="O347" s="70"/>
      <c r="P347" s="93"/>
      <c r="Q347" s="49"/>
    </row>
    <row r="348" spans="5:17" s="90" customFormat="1">
      <c r="E348" s="70"/>
      <c r="F348" s="93"/>
      <c r="G348" s="49"/>
      <c r="H348" s="73"/>
      <c r="J348" s="164"/>
      <c r="K348" s="164"/>
      <c r="L348" s="164"/>
      <c r="M348" s="164"/>
      <c r="N348" s="100"/>
      <c r="O348" s="70"/>
      <c r="P348" s="93"/>
      <c r="Q348" s="49"/>
    </row>
    <row r="349" spans="5:17" s="90" customFormat="1">
      <c r="E349" s="70"/>
      <c r="F349" s="93"/>
      <c r="G349" s="49"/>
      <c r="H349" s="73"/>
      <c r="J349" s="164"/>
      <c r="K349" s="164"/>
      <c r="L349" s="164"/>
      <c r="M349" s="164"/>
      <c r="N349" s="100"/>
      <c r="O349" s="70"/>
      <c r="P349" s="93"/>
      <c r="Q349" s="49"/>
    </row>
    <row r="350" spans="5:17" s="90" customFormat="1">
      <c r="E350" s="70"/>
      <c r="F350" s="93"/>
      <c r="G350" s="49"/>
      <c r="H350" s="73"/>
      <c r="J350" s="164"/>
      <c r="K350" s="164"/>
      <c r="L350" s="164"/>
      <c r="M350" s="164"/>
      <c r="N350" s="100"/>
      <c r="O350" s="70"/>
      <c r="P350" s="93"/>
      <c r="Q350" s="49"/>
    </row>
    <row r="351" spans="5:17" s="90" customFormat="1">
      <c r="E351" s="70"/>
      <c r="F351" s="93"/>
      <c r="G351" s="49"/>
      <c r="H351" s="73"/>
      <c r="J351" s="164"/>
      <c r="K351" s="164"/>
      <c r="L351" s="164"/>
      <c r="M351" s="164"/>
      <c r="N351" s="100"/>
      <c r="O351" s="70"/>
      <c r="P351" s="93"/>
      <c r="Q351" s="49"/>
    </row>
    <row r="352" spans="5:17" s="90" customFormat="1">
      <c r="E352" s="70"/>
      <c r="F352" s="93"/>
      <c r="G352" s="49"/>
      <c r="H352" s="73"/>
      <c r="J352" s="164"/>
      <c r="K352" s="164"/>
      <c r="L352" s="164"/>
      <c r="M352" s="164"/>
      <c r="N352" s="100"/>
      <c r="O352" s="70"/>
      <c r="P352" s="93"/>
      <c r="Q352" s="49"/>
    </row>
    <row r="353" spans="5:17" s="90" customFormat="1">
      <c r="E353" s="70"/>
      <c r="F353" s="93"/>
      <c r="G353" s="49"/>
      <c r="H353" s="73"/>
      <c r="J353" s="164"/>
      <c r="K353" s="164"/>
      <c r="L353" s="164"/>
      <c r="M353" s="164"/>
      <c r="N353" s="100"/>
      <c r="O353" s="70"/>
      <c r="P353" s="93"/>
      <c r="Q353" s="49"/>
    </row>
    <row r="354" spans="5:17" s="90" customFormat="1">
      <c r="E354" s="70"/>
      <c r="F354" s="93"/>
      <c r="G354" s="49"/>
      <c r="H354" s="73"/>
      <c r="J354" s="164"/>
      <c r="K354" s="164"/>
      <c r="L354" s="164"/>
      <c r="M354" s="164"/>
      <c r="N354" s="100"/>
      <c r="O354" s="70"/>
      <c r="P354" s="93"/>
      <c r="Q354" s="49"/>
    </row>
    <row r="355" spans="5:17" s="90" customFormat="1">
      <c r="E355" s="70"/>
      <c r="F355" s="93"/>
      <c r="G355" s="49"/>
      <c r="H355" s="73"/>
      <c r="J355" s="164"/>
      <c r="K355" s="164"/>
      <c r="L355" s="164"/>
      <c r="M355" s="164"/>
      <c r="N355" s="100"/>
      <c r="O355" s="70"/>
      <c r="P355" s="93"/>
      <c r="Q355" s="49"/>
    </row>
    <row r="356" spans="5:17" s="90" customFormat="1">
      <c r="E356" s="70"/>
      <c r="F356" s="93"/>
      <c r="G356" s="49"/>
      <c r="H356" s="73"/>
      <c r="J356" s="164"/>
      <c r="K356" s="164"/>
      <c r="L356" s="164"/>
      <c r="M356" s="164"/>
      <c r="N356" s="100"/>
      <c r="O356" s="70"/>
      <c r="P356" s="93"/>
      <c r="Q356" s="49"/>
    </row>
    <row r="357" spans="5:17" s="90" customFormat="1">
      <c r="E357" s="70"/>
      <c r="F357" s="93"/>
      <c r="G357" s="49"/>
      <c r="H357" s="73"/>
      <c r="J357" s="164"/>
      <c r="K357" s="164"/>
      <c r="L357" s="164"/>
      <c r="M357" s="164"/>
      <c r="N357" s="100"/>
      <c r="O357" s="70"/>
      <c r="P357" s="93"/>
      <c r="Q357" s="49"/>
    </row>
    <row r="358" spans="5:17" s="90" customFormat="1">
      <c r="E358" s="70"/>
      <c r="F358" s="93"/>
      <c r="G358" s="49"/>
      <c r="H358" s="73"/>
      <c r="J358" s="164"/>
      <c r="K358" s="164"/>
      <c r="L358" s="164"/>
      <c r="M358" s="164"/>
      <c r="N358" s="100"/>
      <c r="O358" s="70"/>
      <c r="P358" s="93"/>
      <c r="Q358" s="49"/>
    </row>
    <row r="359" spans="5:17" s="90" customFormat="1">
      <c r="E359" s="70"/>
      <c r="F359" s="93"/>
      <c r="G359" s="49"/>
      <c r="H359" s="73"/>
      <c r="J359" s="164"/>
      <c r="K359" s="164"/>
      <c r="L359" s="164"/>
      <c r="M359" s="164"/>
      <c r="N359" s="100"/>
      <c r="O359" s="70"/>
      <c r="P359" s="93"/>
      <c r="Q359" s="49"/>
    </row>
    <row r="360" spans="5:17" s="90" customFormat="1">
      <c r="E360" s="70"/>
      <c r="F360" s="93"/>
      <c r="G360" s="49"/>
      <c r="H360" s="73"/>
      <c r="J360" s="164"/>
      <c r="K360" s="164"/>
      <c r="L360" s="164"/>
      <c r="M360" s="164"/>
      <c r="N360" s="100"/>
      <c r="O360" s="70"/>
      <c r="P360" s="93"/>
      <c r="Q360" s="49"/>
    </row>
    <row r="361" spans="5:17" s="90" customFormat="1">
      <c r="E361" s="70"/>
      <c r="F361" s="93"/>
      <c r="G361" s="49"/>
      <c r="H361" s="73"/>
      <c r="J361" s="164"/>
      <c r="K361" s="164"/>
      <c r="L361" s="164"/>
      <c r="M361" s="164"/>
      <c r="N361" s="100"/>
      <c r="O361" s="70"/>
      <c r="P361" s="93"/>
      <c r="Q361" s="49"/>
    </row>
    <row r="362" spans="5:17" s="90" customFormat="1">
      <c r="E362" s="70"/>
      <c r="F362" s="93"/>
      <c r="G362" s="49"/>
      <c r="H362" s="73"/>
      <c r="J362" s="164"/>
      <c r="K362" s="164"/>
      <c r="L362" s="164"/>
      <c r="M362" s="164"/>
      <c r="N362" s="100"/>
      <c r="O362" s="70"/>
      <c r="P362" s="93"/>
      <c r="Q362" s="49"/>
    </row>
    <row r="363" spans="5:17" s="90" customFormat="1">
      <c r="E363" s="70"/>
      <c r="F363" s="93"/>
      <c r="G363" s="49"/>
      <c r="H363" s="73"/>
      <c r="J363" s="164"/>
      <c r="K363" s="164"/>
      <c r="L363" s="164"/>
      <c r="M363" s="164"/>
      <c r="N363" s="100"/>
      <c r="O363" s="70"/>
      <c r="P363" s="93"/>
      <c r="Q363" s="49"/>
    </row>
    <row r="364" spans="5:17" s="90" customFormat="1">
      <c r="E364" s="70"/>
      <c r="F364" s="93"/>
      <c r="G364" s="49"/>
      <c r="H364" s="73"/>
      <c r="J364" s="164"/>
      <c r="K364" s="164"/>
      <c r="L364" s="164"/>
      <c r="M364" s="164"/>
      <c r="N364" s="100"/>
      <c r="O364" s="70"/>
      <c r="P364" s="93"/>
      <c r="Q364" s="49"/>
    </row>
    <row r="365" spans="5:17" s="90" customFormat="1">
      <c r="E365" s="70"/>
      <c r="F365" s="93"/>
      <c r="G365" s="49"/>
      <c r="H365" s="73"/>
      <c r="J365" s="164"/>
      <c r="K365" s="164"/>
      <c r="L365" s="164"/>
      <c r="M365" s="164"/>
      <c r="N365" s="100"/>
      <c r="O365" s="70"/>
      <c r="P365" s="93"/>
      <c r="Q365" s="49"/>
    </row>
    <row r="366" spans="5:17" s="90" customFormat="1">
      <c r="E366" s="70"/>
      <c r="F366" s="93"/>
      <c r="G366" s="49"/>
      <c r="H366" s="73"/>
      <c r="J366" s="164"/>
      <c r="K366" s="164"/>
      <c r="L366" s="164"/>
      <c r="M366" s="164"/>
      <c r="N366" s="100"/>
      <c r="O366" s="70"/>
      <c r="P366" s="93"/>
      <c r="Q366" s="49"/>
    </row>
    <row r="367" spans="5:17" s="90" customFormat="1">
      <c r="E367" s="70"/>
      <c r="F367" s="93"/>
      <c r="G367" s="49"/>
      <c r="H367" s="73"/>
      <c r="J367" s="164"/>
      <c r="K367" s="164"/>
      <c r="L367" s="164"/>
      <c r="M367" s="164"/>
      <c r="N367" s="100"/>
      <c r="O367" s="70"/>
      <c r="P367" s="93"/>
      <c r="Q367" s="49"/>
    </row>
    <row r="368" spans="5:17" s="90" customFormat="1">
      <c r="E368" s="70"/>
      <c r="F368" s="93"/>
      <c r="G368" s="49"/>
      <c r="H368" s="73"/>
      <c r="J368" s="164"/>
      <c r="K368" s="164"/>
      <c r="L368" s="164"/>
      <c r="M368" s="164"/>
      <c r="N368" s="100"/>
      <c r="O368" s="70"/>
      <c r="P368" s="93"/>
      <c r="Q368" s="49"/>
    </row>
    <row r="369" spans="5:17" s="90" customFormat="1">
      <c r="E369" s="70"/>
      <c r="F369" s="93"/>
      <c r="G369" s="49"/>
      <c r="H369" s="73"/>
      <c r="J369" s="164"/>
      <c r="K369" s="164"/>
      <c r="L369" s="164"/>
      <c r="M369" s="164"/>
      <c r="N369" s="100"/>
      <c r="O369" s="70"/>
      <c r="P369" s="93"/>
      <c r="Q369" s="49"/>
    </row>
    <row r="370" spans="5:17" s="90" customFormat="1">
      <c r="E370" s="70"/>
      <c r="F370" s="93"/>
      <c r="G370" s="49"/>
      <c r="H370" s="73"/>
      <c r="J370" s="164"/>
      <c r="K370" s="164"/>
      <c r="L370" s="164"/>
      <c r="M370" s="164"/>
      <c r="N370" s="100"/>
      <c r="O370" s="70"/>
      <c r="P370" s="93"/>
      <c r="Q370" s="49"/>
    </row>
    <row r="371" spans="5:17" s="90" customFormat="1">
      <c r="E371" s="70"/>
      <c r="F371" s="93"/>
      <c r="G371" s="49"/>
      <c r="H371" s="73"/>
      <c r="J371" s="164"/>
      <c r="K371" s="164"/>
      <c r="L371" s="164"/>
      <c r="M371" s="164"/>
      <c r="N371" s="100"/>
      <c r="O371" s="70"/>
      <c r="P371" s="93"/>
      <c r="Q371" s="49"/>
    </row>
    <row r="372" spans="5:17" s="90" customFormat="1">
      <c r="E372" s="70"/>
      <c r="F372" s="93"/>
      <c r="G372" s="49"/>
      <c r="H372" s="73"/>
      <c r="J372" s="164"/>
      <c r="K372" s="164"/>
      <c r="L372" s="164"/>
      <c r="M372" s="164"/>
      <c r="N372" s="100"/>
      <c r="O372" s="70"/>
      <c r="P372" s="93"/>
      <c r="Q372" s="49"/>
    </row>
    <row r="373" spans="5:17" s="90" customFormat="1">
      <c r="E373" s="70"/>
      <c r="F373" s="93"/>
      <c r="G373" s="49"/>
      <c r="H373" s="73"/>
      <c r="J373" s="164"/>
      <c r="K373" s="164"/>
      <c r="L373" s="164"/>
      <c r="M373" s="164"/>
      <c r="N373" s="100"/>
      <c r="O373" s="70"/>
      <c r="P373" s="93"/>
      <c r="Q373" s="49"/>
    </row>
    <row r="374" spans="5:17" s="90" customFormat="1">
      <c r="E374" s="70"/>
      <c r="F374" s="93"/>
      <c r="G374" s="49"/>
      <c r="H374" s="73"/>
      <c r="J374" s="164"/>
      <c r="K374" s="164"/>
      <c r="L374" s="164"/>
      <c r="M374" s="164"/>
      <c r="N374" s="100"/>
      <c r="O374" s="70"/>
      <c r="P374" s="93"/>
      <c r="Q374" s="49"/>
    </row>
    <row r="375" spans="5:17" s="90" customFormat="1">
      <c r="E375" s="70"/>
      <c r="F375" s="93"/>
      <c r="G375" s="49"/>
      <c r="H375" s="73"/>
      <c r="J375" s="164"/>
      <c r="K375" s="164"/>
      <c r="L375" s="164"/>
      <c r="M375" s="164"/>
      <c r="N375" s="100"/>
      <c r="O375" s="70"/>
      <c r="P375" s="93"/>
      <c r="Q375" s="49"/>
    </row>
    <row r="376" spans="5:17" s="90" customFormat="1">
      <c r="E376" s="70"/>
      <c r="F376" s="93"/>
      <c r="G376" s="49"/>
      <c r="H376" s="73"/>
      <c r="J376" s="164"/>
      <c r="K376" s="164"/>
      <c r="L376" s="164"/>
      <c r="M376" s="164"/>
      <c r="N376" s="100"/>
      <c r="O376" s="70"/>
      <c r="P376" s="93"/>
      <c r="Q376" s="49"/>
    </row>
    <row r="377" spans="5:17" s="90" customFormat="1">
      <c r="E377" s="70"/>
      <c r="F377" s="93"/>
      <c r="G377" s="49"/>
      <c r="H377" s="73"/>
      <c r="J377" s="164"/>
      <c r="K377" s="164"/>
      <c r="L377" s="164"/>
      <c r="M377" s="164"/>
      <c r="N377" s="100"/>
      <c r="O377" s="70"/>
      <c r="P377" s="93"/>
      <c r="Q377" s="49"/>
    </row>
    <row r="378" spans="5:17" s="90" customFormat="1">
      <c r="E378" s="70"/>
      <c r="F378" s="93"/>
      <c r="G378" s="49"/>
      <c r="H378" s="73"/>
      <c r="J378" s="164"/>
      <c r="K378" s="164"/>
      <c r="L378" s="164"/>
      <c r="M378" s="164"/>
      <c r="N378" s="100"/>
      <c r="O378" s="70"/>
      <c r="P378" s="93"/>
      <c r="Q378" s="49"/>
    </row>
    <row r="379" spans="5:17" s="90" customFormat="1">
      <c r="E379" s="70"/>
      <c r="F379" s="93"/>
      <c r="G379" s="49"/>
      <c r="H379" s="73"/>
      <c r="J379" s="164"/>
      <c r="K379" s="164"/>
      <c r="L379" s="164"/>
      <c r="M379" s="164"/>
      <c r="N379" s="100"/>
      <c r="O379" s="70"/>
      <c r="P379" s="93"/>
      <c r="Q379" s="49"/>
    </row>
    <row r="380" spans="5:17" s="90" customFormat="1">
      <c r="E380" s="70"/>
      <c r="F380" s="93"/>
      <c r="G380" s="49"/>
      <c r="H380" s="73"/>
      <c r="J380" s="164"/>
      <c r="K380" s="164"/>
      <c r="L380" s="164"/>
      <c r="M380" s="164"/>
      <c r="N380" s="100"/>
      <c r="O380" s="70"/>
      <c r="P380" s="93"/>
      <c r="Q380" s="49"/>
    </row>
    <row r="381" spans="5:17" s="90" customFormat="1">
      <c r="E381" s="70"/>
      <c r="F381" s="93"/>
      <c r="G381" s="49"/>
      <c r="H381" s="73"/>
      <c r="J381" s="164"/>
      <c r="K381" s="164"/>
      <c r="L381" s="164"/>
      <c r="M381" s="164"/>
      <c r="N381" s="100"/>
      <c r="O381" s="70"/>
      <c r="P381" s="93"/>
      <c r="Q381" s="49"/>
    </row>
    <row r="382" spans="5:17" s="90" customFormat="1">
      <c r="E382" s="70"/>
      <c r="F382" s="93"/>
      <c r="G382" s="49"/>
      <c r="H382" s="73"/>
      <c r="J382" s="164"/>
      <c r="K382" s="164"/>
      <c r="L382" s="164"/>
      <c r="M382" s="164"/>
      <c r="N382" s="100"/>
      <c r="O382" s="70"/>
      <c r="P382" s="93"/>
      <c r="Q382" s="49"/>
    </row>
    <row r="383" spans="5:17" s="90" customFormat="1">
      <c r="E383" s="70"/>
      <c r="F383" s="93"/>
      <c r="G383" s="49"/>
      <c r="H383" s="73"/>
      <c r="J383" s="164"/>
      <c r="K383" s="164"/>
      <c r="L383" s="164"/>
      <c r="M383" s="164"/>
      <c r="N383" s="100"/>
      <c r="O383" s="70"/>
      <c r="P383" s="93"/>
      <c r="Q383" s="49"/>
    </row>
    <row r="384" spans="5:17" s="90" customFormat="1">
      <c r="E384" s="70"/>
      <c r="F384" s="93"/>
      <c r="G384" s="49"/>
      <c r="H384" s="73"/>
      <c r="J384" s="164"/>
      <c r="K384" s="164"/>
      <c r="L384" s="164"/>
      <c r="M384" s="164"/>
      <c r="N384" s="100"/>
      <c r="O384" s="70"/>
      <c r="P384" s="93"/>
      <c r="Q384" s="49"/>
    </row>
    <row r="385" spans="5:17" s="90" customFormat="1">
      <c r="E385" s="70"/>
      <c r="F385" s="93"/>
      <c r="G385" s="49"/>
      <c r="H385" s="73"/>
      <c r="J385" s="164"/>
      <c r="K385" s="164"/>
      <c r="L385" s="164"/>
      <c r="M385" s="164"/>
      <c r="N385" s="100"/>
      <c r="O385" s="70"/>
      <c r="P385" s="93"/>
      <c r="Q385" s="49"/>
    </row>
    <row r="386" spans="5:17" s="90" customFormat="1">
      <c r="E386" s="70"/>
      <c r="F386" s="93"/>
      <c r="G386" s="49"/>
      <c r="H386" s="73"/>
      <c r="J386" s="164"/>
      <c r="K386" s="164"/>
      <c r="L386" s="164"/>
      <c r="M386" s="164"/>
      <c r="N386" s="100"/>
      <c r="O386" s="70"/>
      <c r="P386" s="93"/>
      <c r="Q386" s="49"/>
    </row>
    <row r="387" spans="5:17" s="90" customFormat="1">
      <c r="E387" s="70"/>
      <c r="F387" s="93"/>
      <c r="G387" s="49"/>
      <c r="H387" s="73"/>
      <c r="J387" s="164"/>
      <c r="K387" s="164"/>
      <c r="L387" s="164"/>
      <c r="M387" s="164"/>
      <c r="N387" s="100"/>
      <c r="O387" s="70"/>
      <c r="P387" s="93"/>
      <c r="Q387" s="49"/>
    </row>
    <row r="388" spans="5:17" s="90" customFormat="1">
      <c r="E388" s="70"/>
      <c r="F388" s="93"/>
      <c r="G388" s="49"/>
      <c r="H388" s="73"/>
      <c r="J388" s="164"/>
      <c r="K388" s="164"/>
      <c r="L388" s="164"/>
      <c r="M388" s="164"/>
      <c r="N388" s="100"/>
      <c r="O388" s="70"/>
      <c r="P388" s="93"/>
      <c r="Q388" s="49"/>
    </row>
    <row r="389" spans="5:17" s="90" customFormat="1">
      <c r="E389" s="70"/>
      <c r="F389" s="93"/>
      <c r="G389" s="49"/>
      <c r="H389" s="73"/>
      <c r="J389" s="164"/>
      <c r="K389" s="164"/>
      <c r="L389" s="164"/>
      <c r="M389" s="164"/>
      <c r="N389" s="100"/>
      <c r="O389" s="70"/>
      <c r="P389" s="93"/>
      <c r="Q389" s="49"/>
    </row>
    <row r="390" spans="5:17" s="90" customFormat="1">
      <c r="E390" s="70"/>
      <c r="F390" s="93"/>
      <c r="G390" s="49"/>
      <c r="H390" s="73"/>
      <c r="J390" s="164"/>
      <c r="K390" s="164"/>
      <c r="L390" s="164"/>
      <c r="M390" s="164"/>
      <c r="N390" s="100"/>
      <c r="O390" s="70"/>
      <c r="P390" s="93"/>
      <c r="Q390" s="49"/>
    </row>
    <row r="391" spans="5:17" s="90" customFormat="1">
      <c r="E391" s="70"/>
      <c r="F391" s="93"/>
      <c r="G391" s="49"/>
      <c r="H391" s="73"/>
      <c r="J391" s="164"/>
      <c r="K391" s="164"/>
      <c r="L391" s="164"/>
      <c r="M391" s="164"/>
      <c r="N391" s="100"/>
      <c r="O391" s="70"/>
      <c r="P391" s="93"/>
      <c r="Q391" s="49"/>
    </row>
    <row r="392" spans="5:17" s="90" customFormat="1">
      <c r="E392" s="70"/>
      <c r="F392" s="93"/>
      <c r="G392" s="49"/>
      <c r="H392" s="73"/>
      <c r="J392" s="164"/>
      <c r="K392" s="164"/>
      <c r="L392" s="164"/>
      <c r="M392" s="164"/>
      <c r="N392" s="100"/>
      <c r="O392" s="70"/>
      <c r="P392" s="93"/>
      <c r="Q392" s="49"/>
    </row>
    <row r="393" spans="5:17" s="90" customFormat="1">
      <c r="E393" s="70"/>
      <c r="F393" s="93"/>
      <c r="G393" s="49"/>
      <c r="H393" s="73"/>
      <c r="J393" s="164"/>
      <c r="K393" s="164"/>
      <c r="L393" s="164"/>
      <c r="M393" s="164"/>
      <c r="N393" s="100"/>
      <c r="O393" s="70"/>
      <c r="P393" s="93"/>
      <c r="Q393" s="49"/>
    </row>
    <row r="394" spans="5:17" s="90" customFormat="1">
      <c r="E394" s="70"/>
      <c r="F394" s="93"/>
      <c r="G394" s="49"/>
      <c r="H394" s="73"/>
      <c r="J394" s="164"/>
      <c r="K394" s="164"/>
      <c r="L394" s="164"/>
      <c r="M394" s="164"/>
      <c r="N394" s="100"/>
      <c r="O394" s="70"/>
      <c r="P394" s="93"/>
      <c r="Q394" s="49"/>
    </row>
    <row r="395" spans="5:17" s="90" customFormat="1">
      <c r="E395" s="70"/>
      <c r="F395" s="93"/>
      <c r="G395" s="49"/>
      <c r="H395" s="73"/>
      <c r="J395" s="164"/>
      <c r="K395" s="164"/>
      <c r="L395" s="164"/>
      <c r="M395" s="164"/>
      <c r="N395" s="100"/>
      <c r="O395" s="70"/>
      <c r="P395" s="93"/>
      <c r="Q395" s="49"/>
    </row>
    <row r="396" spans="5:17" s="90" customFormat="1">
      <c r="E396" s="70"/>
      <c r="F396" s="93"/>
      <c r="G396" s="49"/>
      <c r="H396" s="73"/>
      <c r="J396" s="164"/>
      <c r="K396" s="164"/>
      <c r="L396" s="164"/>
      <c r="M396" s="164"/>
      <c r="N396" s="100"/>
      <c r="O396" s="70"/>
      <c r="P396" s="93"/>
      <c r="Q396" s="49"/>
    </row>
    <row r="397" spans="5:17" s="90" customFormat="1">
      <c r="E397" s="70"/>
      <c r="F397" s="93"/>
      <c r="G397" s="49"/>
      <c r="H397" s="73"/>
      <c r="J397" s="164"/>
      <c r="K397" s="164"/>
      <c r="L397" s="164"/>
      <c r="M397" s="164"/>
      <c r="N397" s="100"/>
      <c r="O397" s="70"/>
      <c r="P397" s="93"/>
      <c r="Q397" s="49"/>
    </row>
    <row r="398" spans="5:17" s="90" customFormat="1">
      <c r="E398" s="70"/>
      <c r="F398" s="93"/>
      <c r="G398" s="49"/>
      <c r="H398" s="73"/>
      <c r="J398" s="164"/>
      <c r="K398" s="164"/>
      <c r="L398" s="164"/>
      <c r="M398" s="164"/>
      <c r="N398" s="100"/>
      <c r="O398" s="70"/>
      <c r="P398" s="93"/>
      <c r="Q398" s="49"/>
    </row>
    <row r="399" spans="5:17" s="90" customFormat="1">
      <c r="E399" s="70"/>
      <c r="F399" s="93"/>
      <c r="G399" s="49"/>
      <c r="H399" s="73"/>
      <c r="J399" s="164"/>
      <c r="K399" s="164"/>
      <c r="L399" s="164"/>
      <c r="M399" s="164"/>
      <c r="N399" s="100"/>
      <c r="O399" s="70"/>
      <c r="P399" s="93"/>
      <c r="Q399" s="49"/>
    </row>
    <row r="400" spans="5:17" s="90" customFormat="1">
      <c r="E400" s="70"/>
      <c r="F400" s="93"/>
      <c r="G400" s="49"/>
      <c r="H400" s="73"/>
      <c r="J400" s="164"/>
      <c r="K400" s="164"/>
      <c r="L400" s="164"/>
      <c r="M400" s="164"/>
      <c r="N400" s="100"/>
      <c r="O400" s="70"/>
      <c r="P400" s="93"/>
      <c r="Q400" s="49"/>
    </row>
    <row r="401" spans="5:17" s="90" customFormat="1">
      <c r="E401" s="70"/>
      <c r="F401" s="93"/>
      <c r="G401" s="49"/>
      <c r="H401" s="73"/>
      <c r="J401" s="164"/>
      <c r="K401" s="164"/>
      <c r="L401" s="164"/>
      <c r="M401" s="164"/>
      <c r="N401" s="100"/>
      <c r="O401" s="70"/>
      <c r="P401" s="93"/>
      <c r="Q401" s="49"/>
    </row>
    <row r="402" spans="5:17" s="90" customFormat="1">
      <c r="E402" s="70"/>
      <c r="F402" s="93"/>
      <c r="G402" s="49"/>
      <c r="H402" s="73"/>
      <c r="J402" s="164"/>
      <c r="K402" s="164"/>
      <c r="L402" s="164"/>
      <c r="M402" s="164"/>
      <c r="N402" s="100"/>
      <c r="O402" s="70"/>
      <c r="P402" s="93"/>
      <c r="Q402" s="49"/>
    </row>
    <row r="403" spans="5:17" s="90" customFormat="1">
      <c r="E403" s="70"/>
      <c r="F403" s="93"/>
      <c r="G403" s="49"/>
      <c r="H403" s="73"/>
      <c r="J403" s="164"/>
      <c r="K403" s="164"/>
      <c r="L403" s="164"/>
      <c r="M403" s="164"/>
      <c r="N403" s="100"/>
      <c r="O403" s="70"/>
      <c r="P403" s="93"/>
      <c r="Q403" s="49"/>
    </row>
    <row r="404" spans="5:17" s="90" customFormat="1">
      <c r="E404" s="70"/>
      <c r="F404" s="93"/>
      <c r="G404" s="49"/>
      <c r="H404" s="73"/>
      <c r="J404" s="164"/>
      <c r="K404" s="164"/>
      <c r="L404" s="164"/>
      <c r="M404" s="164"/>
      <c r="N404" s="100"/>
      <c r="O404" s="70"/>
      <c r="P404" s="93"/>
      <c r="Q404" s="49"/>
    </row>
    <row r="405" spans="5:17" s="90" customFormat="1">
      <c r="E405" s="70"/>
      <c r="F405" s="93"/>
      <c r="G405" s="49"/>
      <c r="H405" s="73"/>
      <c r="J405" s="164"/>
      <c r="K405" s="164"/>
      <c r="L405" s="164"/>
      <c r="M405" s="164"/>
      <c r="N405" s="100"/>
      <c r="O405" s="70"/>
      <c r="P405" s="93"/>
      <c r="Q405" s="49"/>
    </row>
    <row r="406" spans="5:17" s="90" customFormat="1">
      <c r="E406" s="70"/>
      <c r="F406" s="93"/>
      <c r="G406" s="49"/>
      <c r="H406" s="73"/>
      <c r="J406" s="164"/>
      <c r="K406" s="164"/>
      <c r="L406" s="164"/>
      <c r="M406" s="164"/>
      <c r="N406" s="100"/>
      <c r="O406" s="70"/>
      <c r="P406" s="93"/>
      <c r="Q406" s="49"/>
    </row>
    <row r="407" spans="5:17" s="90" customFormat="1">
      <c r="E407" s="70"/>
      <c r="F407" s="93"/>
      <c r="G407" s="49"/>
      <c r="H407" s="73"/>
      <c r="J407" s="164"/>
      <c r="K407" s="164"/>
      <c r="L407" s="164"/>
      <c r="M407" s="164"/>
      <c r="N407" s="100"/>
      <c r="O407" s="70"/>
      <c r="P407" s="93"/>
      <c r="Q407" s="49"/>
    </row>
    <row r="408" spans="5:17" s="90" customFormat="1">
      <c r="E408" s="70"/>
      <c r="F408" s="93"/>
      <c r="G408" s="49"/>
      <c r="H408" s="73"/>
      <c r="J408" s="164"/>
      <c r="K408" s="164"/>
      <c r="L408" s="164"/>
      <c r="M408" s="164"/>
      <c r="N408" s="100"/>
      <c r="O408" s="70"/>
      <c r="P408" s="93"/>
      <c r="Q408" s="49"/>
    </row>
    <row r="409" spans="5:17" s="90" customFormat="1">
      <c r="E409" s="70"/>
      <c r="F409" s="93"/>
      <c r="G409" s="49"/>
      <c r="H409" s="73"/>
      <c r="J409" s="164"/>
      <c r="K409" s="164"/>
      <c r="L409" s="164"/>
      <c r="M409" s="164"/>
      <c r="N409" s="100"/>
      <c r="O409" s="70"/>
      <c r="P409" s="93"/>
      <c r="Q409" s="49"/>
    </row>
    <row r="410" spans="5:17" s="90" customFormat="1">
      <c r="E410" s="70"/>
      <c r="F410" s="93"/>
      <c r="G410" s="49"/>
      <c r="H410" s="73"/>
      <c r="J410" s="164"/>
      <c r="K410" s="164"/>
      <c r="L410" s="164"/>
      <c r="M410" s="164"/>
      <c r="N410" s="100"/>
      <c r="O410" s="70"/>
      <c r="P410" s="93"/>
      <c r="Q410" s="49"/>
    </row>
    <row r="411" spans="5:17" s="90" customFormat="1">
      <c r="E411" s="70"/>
      <c r="F411" s="93"/>
      <c r="G411" s="49"/>
      <c r="H411" s="73"/>
      <c r="J411" s="164"/>
      <c r="K411" s="164"/>
      <c r="L411" s="164"/>
      <c r="M411" s="164"/>
      <c r="N411" s="100"/>
      <c r="O411" s="70"/>
      <c r="P411" s="93"/>
      <c r="Q411" s="49"/>
    </row>
    <row r="412" spans="5:17" s="90" customFormat="1">
      <c r="E412" s="70"/>
      <c r="F412" s="93"/>
      <c r="G412" s="49"/>
      <c r="H412" s="73"/>
      <c r="J412" s="164"/>
      <c r="K412" s="164"/>
      <c r="L412" s="164"/>
      <c r="M412" s="164"/>
      <c r="N412" s="100"/>
      <c r="O412" s="70"/>
      <c r="P412" s="93"/>
      <c r="Q412" s="49"/>
    </row>
    <row r="413" spans="5:17" s="90" customFormat="1">
      <c r="E413" s="70"/>
      <c r="F413" s="93"/>
      <c r="G413" s="49"/>
      <c r="H413" s="73"/>
      <c r="J413" s="164"/>
      <c r="K413" s="164"/>
      <c r="L413" s="164"/>
      <c r="M413" s="164"/>
      <c r="N413" s="100"/>
      <c r="O413" s="70"/>
      <c r="P413" s="93"/>
      <c r="Q413" s="49"/>
    </row>
    <row r="414" spans="5:17" s="90" customFormat="1">
      <c r="E414" s="70"/>
      <c r="F414" s="93"/>
      <c r="G414" s="49"/>
      <c r="H414" s="73"/>
      <c r="J414" s="164"/>
      <c r="K414" s="164"/>
      <c r="L414" s="164"/>
      <c r="M414" s="164"/>
      <c r="N414" s="100"/>
      <c r="O414" s="70"/>
      <c r="P414" s="93"/>
      <c r="Q414" s="49"/>
    </row>
    <row r="415" spans="5:17" s="90" customFormat="1">
      <c r="E415" s="70"/>
      <c r="F415" s="93"/>
      <c r="G415" s="49"/>
      <c r="H415" s="73"/>
      <c r="J415" s="164"/>
      <c r="K415" s="164"/>
      <c r="L415" s="164"/>
      <c r="M415" s="164"/>
      <c r="N415" s="100"/>
      <c r="O415" s="70"/>
      <c r="P415" s="93"/>
      <c r="Q415" s="49"/>
    </row>
    <row r="416" spans="5:17" s="90" customFormat="1">
      <c r="E416" s="70"/>
      <c r="F416" s="93"/>
      <c r="G416" s="49"/>
      <c r="H416" s="73"/>
      <c r="J416" s="164"/>
      <c r="K416" s="164"/>
      <c r="L416" s="164"/>
      <c r="M416" s="164"/>
      <c r="N416" s="100"/>
      <c r="O416" s="70"/>
      <c r="P416" s="93"/>
      <c r="Q416" s="49"/>
    </row>
    <row r="417" spans="5:17" s="90" customFormat="1">
      <c r="E417" s="70"/>
      <c r="F417" s="93"/>
      <c r="G417" s="49"/>
      <c r="H417" s="73"/>
      <c r="J417" s="164"/>
      <c r="K417" s="164"/>
      <c r="L417" s="164"/>
      <c r="M417" s="164"/>
      <c r="N417" s="100"/>
      <c r="O417" s="70"/>
      <c r="P417" s="93"/>
      <c r="Q417" s="49"/>
    </row>
    <row r="418" spans="5:17" s="90" customFormat="1">
      <c r="E418" s="70"/>
      <c r="F418" s="93"/>
      <c r="G418" s="49"/>
      <c r="H418" s="73"/>
      <c r="J418" s="164"/>
      <c r="K418" s="164"/>
      <c r="L418" s="164"/>
      <c r="M418" s="164"/>
      <c r="N418" s="100"/>
      <c r="O418" s="70"/>
      <c r="P418" s="93"/>
      <c r="Q418" s="49"/>
    </row>
    <row r="419" spans="5:17" s="90" customFormat="1">
      <c r="E419" s="70"/>
      <c r="F419" s="93"/>
      <c r="G419" s="49"/>
      <c r="H419" s="73"/>
      <c r="J419" s="164"/>
      <c r="K419" s="164"/>
      <c r="L419" s="164"/>
      <c r="M419" s="164"/>
      <c r="N419" s="100"/>
      <c r="O419" s="70"/>
      <c r="P419" s="93"/>
      <c r="Q419" s="49"/>
    </row>
    <row r="420" spans="5:17" s="90" customFormat="1">
      <c r="E420" s="70"/>
      <c r="F420" s="93"/>
      <c r="G420" s="49"/>
      <c r="H420" s="73"/>
      <c r="J420" s="164"/>
      <c r="K420" s="164"/>
      <c r="L420" s="164"/>
      <c r="M420" s="164"/>
      <c r="N420" s="100"/>
      <c r="O420" s="70"/>
      <c r="P420" s="93"/>
      <c r="Q420" s="49"/>
    </row>
    <row r="421" spans="5:17" s="90" customFormat="1">
      <c r="E421" s="70"/>
      <c r="F421" s="93"/>
      <c r="G421" s="49"/>
      <c r="H421" s="73"/>
      <c r="J421" s="164"/>
      <c r="K421" s="164"/>
      <c r="L421" s="164"/>
      <c r="M421" s="164"/>
      <c r="N421" s="100"/>
      <c r="O421" s="70"/>
      <c r="P421" s="93"/>
      <c r="Q421" s="49"/>
    </row>
    <row r="422" spans="5:17" s="90" customFormat="1">
      <c r="E422" s="70"/>
      <c r="F422" s="93"/>
      <c r="G422" s="49"/>
      <c r="H422" s="73"/>
      <c r="J422" s="164"/>
      <c r="K422" s="164"/>
      <c r="L422" s="164"/>
      <c r="M422" s="164"/>
      <c r="N422" s="100"/>
      <c r="O422" s="70"/>
      <c r="P422" s="93"/>
      <c r="Q422" s="49"/>
    </row>
    <row r="423" spans="5:17" s="90" customFormat="1">
      <c r="E423" s="70"/>
      <c r="F423" s="93"/>
      <c r="G423" s="49"/>
      <c r="H423" s="73"/>
      <c r="J423" s="164"/>
      <c r="K423" s="164"/>
      <c r="L423" s="164"/>
      <c r="M423" s="164"/>
      <c r="N423" s="100"/>
      <c r="O423" s="70"/>
      <c r="P423" s="93"/>
      <c r="Q423" s="49"/>
    </row>
    <row r="424" spans="5:17" s="90" customFormat="1">
      <c r="E424" s="70"/>
      <c r="F424" s="93"/>
      <c r="G424" s="49"/>
      <c r="H424" s="73"/>
      <c r="J424" s="164"/>
      <c r="K424" s="164"/>
      <c r="L424" s="164"/>
      <c r="M424" s="164"/>
      <c r="N424" s="100"/>
      <c r="O424" s="70"/>
      <c r="P424" s="93"/>
      <c r="Q424" s="49"/>
    </row>
    <row r="425" spans="5:17" s="90" customFormat="1">
      <c r="E425" s="70"/>
      <c r="F425" s="93"/>
      <c r="G425" s="49"/>
      <c r="H425" s="73"/>
      <c r="J425" s="164"/>
      <c r="K425" s="164"/>
      <c r="L425" s="164"/>
      <c r="M425" s="164"/>
      <c r="N425" s="100"/>
      <c r="O425" s="70"/>
      <c r="P425" s="93"/>
      <c r="Q425" s="49"/>
    </row>
    <row r="426" spans="5:17" s="90" customFormat="1">
      <c r="E426" s="70"/>
      <c r="F426" s="93"/>
      <c r="G426" s="49"/>
      <c r="H426" s="73"/>
      <c r="J426" s="164"/>
      <c r="K426" s="164"/>
      <c r="L426" s="164"/>
      <c r="M426" s="164"/>
      <c r="N426" s="100"/>
      <c r="O426" s="70"/>
      <c r="P426" s="93"/>
      <c r="Q426" s="49"/>
    </row>
    <row r="427" spans="5:17" s="90" customFormat="1">
      <c r="E427" s="70"/>
      <c r="F427" s="93"/>
      <c r="G427" s="49"/>
      <c r="H427" s="73"/>
      <c r="J427" s="164"/>
      <c r="K427" s="164"/>
      <c r="L427" s="164"/>
      <c r="M427" s="164"/>
      <c r="N427" s="100"/>
      <c r="O427" s="70"/>
      <c r="P427" s="93"/>
      <c r="Q427" s="49"/>
    </row>
    <row r="428" spans="5:17" s="90" customFormat="1">
      <c r="E428" s="70"/>
      <c r="F428" s="93"/>
      <c r="G428" s="49"/>
      <c r="H428" s="73"/>
      <c r="J428" s="164"/>
      <c r="K428" s="164"/>
      <c r="L428" s="164"/>
      <c r="M428" s="164"/>
      <c r="N428" s="100"/>
      <c r="O428" s="70"/>
      <c r="P428" s="93"/>
      <c r="Q428" s="49"/>
    </row>
    <row r="429" spans="5:17" s="90" customFormat="1">
      <c r="E429" s="70"/>
      <c r="F429" s="93"/>
      <c r="G429" s="49"/>
      <c r="H429" s="73"/>
      <c r="J429" s="164"/>
      <c r="K429" s="164"/>
      <c r="L429" s="164"/>
      <c r="M429" s="164"/>
      <c r="N429" s="100"/>
      <c r="O429" s="70"/>
      <c r="P429" s="93"/>
      <c r="Q429" s="49"/>
    </row>
    <row r="430" spans="5:17" s="90" customFormat="1">
      <c r="E430" s="70"/>
      <c r="F430" s="93"/>
      <c r="G430" s="49"/>
      <c r="H430" s="73"/>
      <c r="J430" s="164"/>
      <c r="K430" s="164"/>
      <c r="L430" s="164"/>
      <c r="M430" s="164"/>
      <c r="N430" s="100"/>
      <c r="O430" s="70"/>
      <c r="P430" s="93"/>
      <c r="Q430" s="49"/>
    </row>
    <row r="431" spans="5:17" s="90" customFormat="1">
      <c r="E431" s="70"/>
      <c r="F431" s="93"/>
      <c r="G431" s="49"/>
      <c r="H431" s="73"/>
      <c r="J431" s="164"/>
      <c r="K431" s="164"/>
      <c r="L431" s="164"/>
      <c r="M431" s="164"/>
      <c r="N431" s="100"/>
      <c r="O431" s="70"/>
      <c r="P431" s="93"/>
      <c r="Q431" s="49"/>
    </row>
    <row r="432" spans="5:17" s="90" customFormat="1">
      <c r="E432" s="70"/>
      <c r="F432" s="93"/>
      <c r="G432" s="49"/>
      <c r="H432" s="73"/>
      <c r="J432" s="164"/>
      <c r="K432" s="164"/>
      <c r="L432" s="164"/>
      <c r="M432" s="164"/>
      <c r="N432" s="100"/>
      <c r="O432" s="70"/>
      <c r="P432" s="93"/>
      <c r="Q432" s="49"/>
    </row>
    <row r="433" spans="5:17" s="90" customFormat="1">
      <c r="E433" s="70"/>
      <c r="F433" s="93"/>
      <c r="G433" s="49"/>
      <c r="H433" s="73"/>
      <c r="J433" s="164"/>
      <c r="K433" s="164"/>
      <c r="L433" s="164"/>
      <c r="M433" s="164"/>
      <c r="N433" s="100"/>
      <c r="O433" s="70"/>
      <c r="P433" s="93"/>
      <c r="Q433" s="49"/>
    </row>
    <row r="434" spans="5:17" s="90" customFormat="1">
      <c r="E434" s="70"/>
      <c r="F434" s="93"/>
      <c r="G434" s="49"/>
      <c r="H434" s="73"/>
      <c r="J434" s="164"/>
      <c r="K434" s="164"/>
      <c r="L434" s="164"/>
      <c r="M434" s="164"/>
      <c r="N434" s="100"/>
      <c r="O434" s="70"/>
      <c r="P434" s="93"/>
      <c r="Q434" s="49"/>
    </row>
    <row r="435" spans="5:17" s="90" customFormat="1">
      <c r="E435" s="70"/>
      <c r="F435" s="93"/>
      <c r="G435" s="49"/>
      <c r="H435" s="73"/>
      <c r="J435" s="164"/>
      <c r="K435" s="164"/>
      <c r="L435" s="164"/>
      <c r="M435" s="164"/>
      <c r="N435" s="100"/>
      <c r="O435" s="70"/>
      <c r="P435" s="93"/>
      <c r="Q435" s="49"/>
    </row>
    <row r="436" spans="5:17" s="90" customFormat="1">
      <c r="E436" s="70"/>
      <c r="F436" s="93"/>
      <c r="G436" s="49"/>
      <c r="H436" s="73"/>
      <c r="J436" s="164"/>
      <c r="K436" s="164"/>
      <c r="L436" s="164"/>
      <c r="M436" s="164"/>
      <c r="N436" s="100"/>
      <c r="O436" s="70"/>
      <c r="P436" s="93"/>
      <c r="Q436" s="49"/>
    </row>
    <row r="437" spans="5:17" s="90" customFormat="1">
      <c r="E437" s="70"/>
      <c r="F437" s="93"/>
      <c r="G437" s="49"/>
      <c r="H437" s="73"/>
      <c r="J437" s="164"/>
      <c r="K437" s="164"/>
      <c r="L437" s="164"/>
      <c r="M437" s="164"/>
      <c r="N437" s="100"/>
      <c r="O437" s="70"/>
      <c r="P437" s="93"/>
      <c r="Q437" s="49"/>
    </row>
    <row r="438" spans="5:17" s="90" customFormat="1">
      <c r="E438" s="70"/>
      <c r="F438" s="93"/>
      <c r="G438" s="49"/>
      <c r="H438" s="73"/>
      <c r="J438" s="164"/>
      <c r="K438" s="164"/>
      <c r="L438" s="164"/>
      <c r="M438" s="164"/>
      <c r="N438" s="100"/>
      <c r="O438" s="70"/>
      <c r="P438" s="93"/>
      <c r="Q438" s="49"/>
    </row>
    <row r="439" spans="5:17" s="90" customFormat="1">
      <c r="E439" s="70"/>
      <c r="F439" s="93"/>
      <c r="G439" s="49"/>
      <c r="H439" s="73"/>
      <c r="J439" s="164"/>
      <c r="K439" s="164"/>
      <c r="L439" s="164"/>
      <c r="M439" s="164"/>
      <c r="N439" s="100"/>
      <c r="O439" s="70"/>
      <c r="P439" s="93"/>
      <c r="Q439" s="49"/>
    </row>
    <row r="440" spans="5:17" s="90" customFormat="1">
      <c r="E440" s="70"/>
      <c r="F440" s="93"/>
      <c r="G440" s="49"/>
      <c r="H440" s="73"/>
      <c r="J440" s="164"/>
      <c r="K440" s="164"/>
      <c r="L440" s="164"/>
      <c r="M440" s="164"/>
      <c r="N440" s="100"/>
      <c r="O440" s="70"/>
      <c r="P440" s="93"/>
      <c r="Q440" s="49"/>
    </row>
    <row r="441" spans="5:17" s="90" customFormat="1">
      <c r="E441" s="70"/>
      <c r="F441" s="93"/>
      <c r="G441" s="49"/>
      <c r="H441" s="73"/>
      <c r="J441" s="164"/>
      <c r="K441" s="164"/>
      <c r="L441" s="164"/>
      <c r="M441" s="164"/>
      <c r="N441" s="100"/>
      <c r="O441" s="70"/>
      <c r="P441" s="93"/>
      <c r="Q441" s="49"/>
    </row>
    <row r="442" spans="5:17" s="90" customFormat="1">
      <c r="E442" s="70"/>
      <c r="F442" s="93"/>
      <c r="G442" s="49"/>
      <c r="H442" s="73"/>
      <c r="J442" s="164"/>
      <c r="K442" s="164"/>
      <c r="L442" s="164"/>
      <c r="M442" s="164"/>
      <c r="N442" s="100"/>
      <c r="O442" s="70"/>
      <c r="P442" s="93"/>
      <c r="Q442" s="49"/>
    </row>
    <row r="443" spans="5:17" s="90" customFormat="1">
      <c r="E443" s="70"/>
      <c r="F443" s="93"/>
      <c r="G443" s="49"/>
      <c r="H443" s="73"/>
      <c r="J443" s="164"/>
      <c r="K443" s="164"/>
      <c r="L443" s="164"/>
      <c r="M443" s="164"/>
      <c r="N443" s="100"/>
      <c r="O443" s="70"/>
      <c r="P443" s="93"/>
      <c r="Q443" s="49"/>
    </row>
    <row r="444" spans="5:17" s="90" customFormat="1">
      <c r="E444" s="70"/>
      <c r="F444" s="93"/>
      <c r="G444" s="49"/>
      <c r="H444" s="73"/>
      <c r="J444" s="164"/>
      <c r="K444" s="164"/>
      <c r="L444" s="164"/>
      <c r="M444" s="164"/>
      <c r="N444" s="100"/>
      <c r="O444" s="70"/>
      <c r="P444" s="93"/>
      <c r="Q444" s="49"/>
    </row>
    <row r="445" spans="5:17" s="90" customFormat="1">
      <c r="E445" s="70"/>
      <c r="F445" s="93"/>
      <c r="G445" s="49"/>
      <c r="H445" s="73"/>
      <c r="J445" s="164"/>
      <c r="K445" s="164"/>
      <c r="L445" s="164"/>
      <c r="M445" s="164"/>
      <c r="N445" s="100"/>
      <c r="O445" s="70"/>
      <c r="P445" s="93"/>
      <c r="Q445" s="49"/>
    </row>
    <row r="446" spans="5:17" s="90" customFormat="1">
      <c r="E446" s="70"/>
      <c r="F446" s="93"/>
      <c r="G446" s="49"/>
      <c r="H446" s="73"/>
      <c r="J446" s="164"/>
      <c r="K446" s="164"/>
      <c r="L446" s="164"/>
      <c r="M446" s="164"/>
      <c r="N446" s="100"/>
      <c r="O446" s="70"/>
      <c r="P446" s="93"/>
      <c r="Q446" s="49"/>
    </row>
    <row r="447" spans="5:17" s="90" customFormat="1">
      <c r="E447" s="70"/>
      <c r="F447" s="93"/>
      <c r="G447" s="49"/>
      <c r="H447" s="73"/>
      <c r="J447" s="164"/>
      <c r="K447" s="164"/>
      <c r="L447" s="164"/>
      <c r="M447" s="164"/>
      <c r="N447" s="100"/>
      <c r="O447" s="70"/>
      <c r="P447" s="93"/>
      <c r="Q447" s="49"/>
    </row>
    <row r="448" spans="5:17" s="90" customFormat="1">
      <c r="E448" s="70"/>
      <c r="F448" s="93"/>
      <c r="G448" s="49"/>
      <c r="H448" s="73"/>
      <c r="J448" s="164"/>
      <c r="K448" s="164"/>
      <c r="L448" s="164"/>
      <c r="M448" s="164"/>
      <c r="N448" s="100"/>
      <c r="O448" s="70"/>
      <c r="P448" s="93"/>
      <c r="Q448" s="49"/>
    </row>
    <row r="449" spans="5:17" s="90" customFormat="1">
      <c r="E449" s="70"/>
      <c r="F449" s="93"/>
      <c r="G449" s="49"/>
      <c r="H449" s="73"/>
      <c r="J449" s="164"/>
      <c r="K449" s="164"/>
      <c r="L449" s="164"/>
      <c r="M449" s="164"/>
      <c r="N449" s="100"/>
      <c r="O449" s="70"/>
      <c r="P449" s="93"/>
      <c r="Q449" s="49"/>
    </row>
    <row r="450" spans="5:17" s="90" customFormat="1">
      <c r="E450" s="70"/>
      <c r="F450" s="93"/>
      <c r="G450" s="49"/>
      <c r="H450" s="73"/>
      <c r="J450" s="164"/>
      <c r="K450" s="164"/>
      <c r="L450" s="164"/>
      <c r="M450" s="164"/>
      <c r="N450" s="100"/>
      <c r="O450" s="70"/>
      <c r="P450" s="93"/>
      <c r="Q450" s="49"/>
    </row>
    <row r="451" spans="5:17" s="90" customFormat="1">
      <c r="E451" s="70"/>
      <c r="F451" s="93"/>
      <c r="G451" s="49"/>
      <c r="H451" s="73"/>
      <c r="J451" s="164"/>
      <c r="K451" s="164"/>
      <c r="L451" s="164"/>
      <c r="M451" s="164"/>
      <c r="N451" s="100"/>
      <c r="O451" s="70"/>
      <c r="P451" s="93"/>
      <c r="Q451" s="49"/>
    </row>
    <row r="452" spans="5:17" s="90" customFormat="1">
      <c r="E452" s="70"/>
      <c r="F452" s="93"/>
      <c r="G452" s="49"/>
      <c r="H452" s="73"/>
      <c r="J452" s="164"/>
      <c r="K452" s="164"/>
      <c r="L452" s="164"/>
      <c r="M452" s="164"/>
      <c r="N452" s="100"/>
      <c r="O452" s="70"/>
      <c r="P452" s="93"/>
      <c r="Q452" s="49"/>
    </row>
    <row r="453" spans="5:17" s="90" customFormat="1">
      <c r="E453" s="70"/>
      <c r="F453" s="93"/>
      <c r="G453" s="49"/>
      <c r="H453" s="73"/>
      <c r="J453" s="164"/>
      <c r="K453" s="164"/>
      <c r="L453" s="164"/>
      <c r="M453" s="164"/>
      <c r="N453" s="100"/>
      <c r="O453" s="70"/>
      <c r="P453" s="93"/>
      <c r="Q453" s="49"/>
    </row>
    <row r="454" spans="5:17" s="90" customFormat="1">
      <c r="E454" s="70"/>
      <c r="F454" s="93"/>
      <c r="G454" s="49"/>
      <c r="H454" s="73"/>
      <c r="J454" s="164"/>
      <c r="K454" s="164"/>
      <c r="L454" s="164"/>
      <c r="M454" s="164"/>
      <c r="N454" s="100"/>
      <c r="O454" s="70"/>
      <c r="P454" s="93"/>
      <c r="Q454" s="49"/>
    </row>
    <row r="455" spans="5:17" s="90" customFormat="1">
      <c r="E455" s="70"/>
      <c r="F455" s="93"/>
      <c r="G455" s="49"/>
      <c r="H455" s="73"/>
      <c r="J455" s="164"/>
      <c r="K455" s="164"/>
      <c r="L455" s="164"/>
      <c r="M455" s="164"/>
      <c r="N455" s="100"/>
      <c r="O455" s="70"/>
      <c r="P455" s="93"/>
      <c r="Q455" s="49"/>
    </row>
    <row r="456" spans="5:17" s="90" customFormat="1">
      <c r="E456" s="70"/>
      <c r="F456" s="93"/>
      <c r="G456" s="49"/>
      <c r="H456" s="73"/>
      <c r="J456" s="164"/>
      <c r="K456" s="164"/>
      <c r="L456" s="164"/>
      <c r="M456" s="164"/>
      <c r="N456" s="100"/>
      <c r="O456" s="70"/>
      <c r="P456" s="93"/>
      <c r="Q456" s="49"/>
    </row>
    <row r="457" spans="5:17" s="90" customFormat="1">
      <c r="E457" s="70"/>
      <c r="F457" s="93"/>
      <c r="G457" s="49"/>
      <c r="H457" s="73"/>
      <c r="J457" s="164"/>
      <c r="K457" s="164"/>
      <c r="L457" s="164"/>
      <c r="M457" s="164"/>
      <c r="N457" s="100"/>
      <c r="O457" s="70"/>
      <c r="P457" s="93"/>
      <c r="Q457" s="49"/>
    </row>
    <row r="458" spans="5:17" s="90" customFormat="1">
      <c r="E458" s="70"/>
      <c r="F458" s="93"/>
      <c r="G458" s="49"/>
      <c r="H458" s="73"/>
      <c r="J458" s="164"/>
      <c r="K458" s="164"/>
      <c r="L458" s="164"/>
      <c r="M458" s="164"/>
      <c r="N458" s="100"/>
      <c r="O458" s="70"/>
      <c r="P458" s="93"/>
      <c r="Q458" s="49"/>
    </row>
    <row r="459" spans="5:17" s="90" customFormat="1">
      <c r="E459" s="70"/>
      <c r="F459" s="93"/>
      <c r="G459" s="49"/>
      <c r="H459" s="73"/>
      <c r="J459" s="164"/>
      <c r="K459" s="164"/>
      <c r="L459" s="164"/>
      <c r="M459" s="164"/>
      <c r="N459" s="100"/>
      <c r="O459" s="70"/>
      <c r="P459" s="93"/>
      <c r="Q459" s="49"/>
    </row>
    <row r="460" spans="5:17" s="90" customFormat="1">
      <c r="E460" s="70"/>
      <c r="F460" s="93"/>
      <c r="G460" s="49"/>
      <c r="H460" s="73"/>
      <c r="J460" s="164"/>
      <c r="K460" s="164"/>
      <c r="L460" s="164"/>
      <c r="M460" s="164"/>
      <c r="N460" s="100"/>
      <c r="O460" s="70"/>
      <c r="P460" s="93"/>
      <c r="Q460" s="49"/>
    </row>
    <row r="461" spans="5:17" s="90" customFormat="1">
      <c r="E461" s="70"/>
      <c r="F461" s="93"/>
      <c r="G461" s="49"/>
      <c r="H461" s="73"/>
      <c r="J461" s="164"/>
      <c r="K461" s="164"/>
      <c r="L461" s="164"/>
      <c r="M461" s="164"/>
      <c r="N461" s="100"/>
      <c r="O461" s="70"/>
      <c r="P461" s="93"/>
      <c r="Q461" s="49"/>
    </row>
    <row r="462" spans="5:17" s="90" customFormat="1">
      <c r="E462" s="70"/>
      <c r="F462" s="93"/>
      <c r="G462" s="49"/>
      <c r="H462" s="73"/>
      <c r="J462" s="164"/>
      <c r="K462" s="164"/>
      <c r="L462" s="164"/>
      <c r="M462" s="164"/>
      <c r="N462" s="100"/>
      <c r="O462" s="70"/>
      <c r="P462" s="93"/>
      <c r="Q462" s="49"/>
    </row>
    <row r="463" spans="5:17" s="90" customFormat="1">
      <c r="E463" s="70"/>
      <c r="F463" s="93"/>
      <c r="G463" s="49"/>
      <c r="H463" s="73"/>
      <c r="J463" s="164"/>
      <c r="K463" s="164"/>
      <c r="L463" s="164"/>
      <c r="M463" s="164"/>
      <c r="N463" s="100"/>
      <c r="O463" s="70"/>
      <c r="P463" s="93"/>
      <c r="Q463" s="49"/>
    </row>
    <row r="464" spans="5:17" s="90" customFormat="1">
      <c r="E464" s="70"/>
      <c r="F464" s="93"/>
      <c r="G464" s="49"/>
      <c r="H464" s="73"/>
      <c r="J464" s="164"/>
      <c r="K464" s="164"/>
      <c r="L464" s="164"/>
      <c r="M464" s="164"/>
      <c r="N464" s="100"/>
      <c r="O464" s="70"/>
      <c r="P464" s="93"/>
      <c r="Q464" s="49"/>
    </row>
    <row r="465" spans="5:17" s="90" customFormat="1">
      <c r="E465" s="70"/>
      <c r="F465" s="93"/>
      <c r="G465" s="49"/>
      <c r="H465" s="73"/>
      <c r="J465" s="164"/>
      <c r="K465" s="164"/>
      <c r="L465" s="164"/>
      <c r="M465" s="164"/>
      <c r="N465" s="100"/>
      <c r="O465" s="70"/>
      <c r="P465" s="93"/>
      <c r="Q465" s="49"/>
    </row>
    <row r="466" spans="5:17" s="90" customFormat="1">
      <c r="E466" s="70"/>
      <c r="F466" s="93"/>
      <c r="G466" s="49"/>
      <c r="H466" s="73"/>
      <c r="J466" s="164"/>
      <c r="K466" s="164"/>
      <c r="L466" s="164"/>
      <c r="M466" s="164"/>
      <c r="N466" s="100"/>
      <c r="O466" s="70"/>
      <c r="P466" s="93"/>
      <c r="Q466" s="49"/>
    </row>
    <row r="467" spans="5:17" s="90" customFormat="1">
      <c r="E467" s="70"/>
      <c r="F467" s="93"/>
      <c r="G467" s="49"/>
      <c r="H467" s="73"/>
      <c r="J467" s="164"/>
      <c r="K467" s="164"/>
      <c r="L467" s="164"/>
      <c r="M467" s="164"/>
      <c r="N467" s="100"/>
      <c r="O467" s="70"/>
      <c r="P467" s="93"/>
      <c r="Q467" s="49"/>
    </row>
    <row r="468" spans="5:17" s="90" customFormat="1">
      <c r="E468" s="70"/>
      <c r="F468" s="93"/>
      <c r="G468" s="49"/>
      <c r="H468" s="73"/>
      <c r="J468" s="164"/>
      <c r="K468" s="164"/>
      <c r="L468" s="164"/>
      <c r="M468" s="164"/>
      <c r="N468" s="100"/>
      <c r="O468" s="70"/>
      <c r="P468" s="93"/>
      <c r="Q468" s="49"/>
    </row>
    <row r="469" spans="5:17" s="90" customFormat="1">
      <c r="E469" s="70"/>
      <c r="F469" s="93"/>
      <c r="G469" s="49"/>
      <c r="H469" s="73"/>
      <c r="J469" s="164"/>
      <c r="K469" s="164"/>
      <c r="L469" s="164"/>
      <c r="M469" s="164"/>
      <c r="N469" s="100"/>
      <c r="O469" s="70"/>
      <c r="P469" s="93"/>
      <c r="Q469" s="49"/>
    </row>
    <row r="470" spans="5:17" s="90" customFormat="1">
      <c r="E470" s="70"/>
      <c r="F470" s="93"/>
      <c r="G470" s="49"/>
      <c r="H470" s="73"/>
      <c r="J470" s="164"/>
      <c r="K470" s="164"/>
      <c r="L470" s="164"/>
      <c r="M470" s="164"/>
      <c r="N470" s="100"/>
      <c r="O470" s="70"/>
      <c r="P470" s="93"/>
      <c r="Q470" s="49"/>
    </row>
    <row r="471" spans="5:17" s="90" customFormat="1">
      <c r="E471" s="70"/>
      <c r="F471" s="93"/>
      <c r="G471" s="49"/>
      <c r="H471" s="73"/>
      <c r="J471" s="164"/>
      <c r="K471" s="164"/>
      <c r="L471" s="164"/>
      <c r="M471" s="164"/>
      <c r="N471" s="100"/>
      <c r="O471" s="70"/>
      <c r="P471" s="93"/>
      <c r="Q471" s="49"/>
    </row>
    <row r="472" spans="5:17" s="90" customFormat="1">
      <c r="E472" s="70"/>
      <c r="F472" s="93"/>
      <c r="G472" s="49"/>
      <c r="H472" s="73"/>
      <c r="J472" s="164"/>
      <c r="K472" s="164"/>
      <c r="L472" s="164"/>
      <c r="M472" s="164"/>
      <c r="N472" s="100"/>
      <c r="O472" s="70"/>
      <c r="P472" s="93"/>
      <c r="Q472" s="49"/>
    </row>
    <row r="473" spans="5:17" s="90" customFormat="1">
      <c r="E473" s="70"/>
      <c r="F473" s="93"/>
      <c r="G473" s="49"/>
      <c r="H473" s="73"/>
      <c r="J473" s="164"/>
      <c r="K473" s="164"/>
      <c r="L473" s="164"/>
      <c r="M473" s="164"/>
      <c r="N473" s="100"/>
      <c r="O473" s="70"/>
      <c r="P473" s="93"/>
      <c r="Q473" s="49"/>
    </row>
    <row r="474" spans="5:17" s="90" customFormat="1">
      <c r="E474" s="70"/>
      <c r="F474" s="93"/>
      <c r="G474" s="49"/>
      <c r="H474" s="73"/>
      <c r="J474" s="164"/>
      <c r="K474" s="164"/>
      <c r="L474" s="164"/>
      <c r="M474" s="164"/>
      <c r="N474" s="100"/>
      <c r="O474" s="70"/>
      <c r="P474" s="93"/>
      <c r="Q474" s="49"/>
    </row>
    <row r="475" spans="5:17" s="90" customFormat="1">
      <c r="E475" s="70"/>
      <c r="F475" s="93"/>
      <c r="G475" s="49"/>
      <c r="H475" s="73"/>
      <c r="J475" s="164"/>
      <c r="K475" s="164"/>
      <c r="L475" s="164"/>
      <c r="M475" s="164"/>
      <c r="N475" s="100"/>
      <c r="O475" s="70"/>
      <c r="P475" s="93"/>
      <c r="Q475" s="49"/>
    </row>
    <row r="476" spans="5:17" s="90" customFormat="1">
      <c r="E476" s="70"/>
      <c r="F476" s="93"/>
      <c r="G476" s="49"/>
      <c r="H476" s="73"/>
      <c r="J476" s="164"/>
      <c r="K476" s="164"/>
      <c r="L476" s="164"/>
      <c r="M476" s="164"/>
      <c r="N476" s="100"/>
      <c r="O476" s="70"/>
      <c r="P476" s="93"/>
      <c r="Q476" s="49"/>
    </row>
    <row r="477" spans="5:17" s="90" customFormat="1">
      <c r="E477" s="70"/>
      <c r="F477" s="93"/>
      <c r="G477" s="49"/>
      <c r="H477" s="73"/>
      <c r="J477" s="164"/>
      <c r="K477" s="164"/>
      <c r="L477" s="164"/>
      <c r="M477" s="164"/>
      <c r="N477" s="100"/>
      <c r="O477" s="70"/>
      <c r="P477" s="93"/>
      <c r="Q477" s="49"/>
    </row>
    <row r="478" spans="5:17" s="90" customFormat="1">
      <c r="E478" s="70"/>
      <c r="F478" s="93"/>
      <c r="G478" s="49"/>
      <c r="H478" s="73"/>
      <c r="J478" s="164"/>
      <c r="K478" s="164"/>
      <c r="L478" s="164"/>
      <c r="M478" s="164"/>
      <c r="N478" s="100"/>
      <c r="O478" s="70"/>
      <c r="P478" s="93"/>
      <c r="Q478" s="49"/>
    </row>
    <row r="479" spans="5:17" s="90" customFormat="1">
      <c r="E479" s="70"/>
      <c r="F479" s="93"/>
      <c r="G479" s="49"/>
      <c r="H479" s="73"/>
      <c r="J479" s="164"/>
      <c r="K479" s="164"/>
      <c r="L479" s="164"/>
      <c r="M479" s="164"/>
      <c r="N479" s="100"/>
      <c r="O479" s="70"/>
      <c r="P479" s="93"/>
      <c r="Q479" s="49"/>
    </row>
    <row r="480" spans="5:17" s="90" customFormat="1">
      <c r="E480" s="70"/>
      <c r="F480" s="93"/>
      <c r="G480" s="49"/>
      <c r="H480" s="73"/>
      <c r="J480" s="164"/>
      <c r="K480" s="164"/>
      <c r="L480" s="164"/>
      <c r="M480" s="164"/>
      <c r="N480" s="100"/>
      <c r="O480" s="70"/>
      <c r="P480" s="93"/>
      <c r="Q480" s="49"/>
    </row>
    <row r="481" spans="5:17" s="90" customFormat="1">
      <c r="E481" s="70"/>
      <c r="F481" s="93"/>
      <c r="G481" s="49"/>
      <c r="H481" s="73"/>
      <c r="J481" s="164"/>
      <c r="K481" s="164"/>
      <c r="L481" s="164"/>
      <c r="M481" s="164"/>
      <c r="N481" s="100"/>
      <c r="O481" s="70"/>
      <c r="P481" s="93"/>
      <c r="Q481" s="49"/>
    </row>
    <row r="482" spans="5:17" s="90" customFormat="1">
      <c r="E482" s="70"/>
      <c r="F482" s="93"/>
      <c r="G482" s="49"/>
      <c r="H482" s="73"/>
      <c r="J482" s="164"/>
      <c r="K482" s="164"/>
      <c r="L482" s="164"/>
      <c r="M482" s="164"/>
      <c r="N482" s="100"/>
      <c r="O482" s="70"/>
      <c r="P482" s="93"/>
      <c r="Q482" s="49"/>
    </row>
    <row r="483" spans="5:17" s="90" customFormat="1">
      <c r="E483" s="70"/>
      <c r="F483" s="93"/>
      <c r="G483" s="49"/>
      <c r="H483" s="73"/>
      <c r="J483" s="164"/>
      <c r="K483" s="164"/>
      <c r="L483" s="164"/>
      <c r="M483" s="164"/>
      <c r="N483" s="100"/>
      <c r="O483" s="70"/>
      <c r="P483" s="93"/>
      <c r="Q483" s="49"/>
    </row>
    <row r="484" spans="5:17" s="90" customFormat="1">
      <c r="E484" s="70"/>
      <c r="F484" s="93"/>
      <c r="G484" s="49"/>
      <c r="H484" s="73"/>
      <c r="J484" s="164"/>
      <c r="K484" s="164"/>
      <c r="L484" s="164"/>
      <c r="M484" s="164"/>
      <c r="N484" s="100"/>
      <c r="O484" s="70"/>
      <c r="P484" s="93"/>
      <c r="Q484" s="49"/>
    </row>
    <row r="485" spans="5:17" s="90" customFormat="1">
      <c r="E485" s="70"/>
      <c r="F485" s="93"/>
      <c r="G485" s="49"/>
      <c r="H485" s="73"/>
      <c r="J485" s="164"/>
      <c r="K485" s="164"/>
      <c r="L485" s="164"/>
      <c r="M485" s="164"/>
      <c r="N485" s="100"/>
      <c r="O485" s="70"/>
      <c r="P485" s="93"/>
      <c r="Q485" s="49"/>
    </row>
    <row r="486" spans="5:17" s="90" customFormat="1">
      <c r="E486" s="70"/>
      <c r="F486" s="93"/>
      <c r="G486" s="49"/>
      <c r="H486" s="73"/>
      <c r="J486" s="164"/>
      <c r="K486" s="164"/>
      <c r="L486" s="164"/>
      <c r="M486" s="164"/>
      <c r="N486" s="100"/>
      <c r="O486" s="70"/>
      <c r="P486" s="93"/>
      <c r="Q486" s="49"/>
    </row>
    <row r="487" spans="5:17" s="90" customFormat="1">
      <c r="E487" s="70"/>
      <c r="F487" s="93"/>
      <c r="G487" s="49"/>
      <c r="H487" s="73"/>
      <c r="J487" s="164"/>
      <c r="K487" s="164"/>
      <c r="L487" s="164"/>
      <c r="M487" s="164"/>
      <c r="N487" s="100"/>
      <c r="O487" s="70"/>
      <c r="P487" s="93"/>
      <c r="Q487" s="49"/>
    </row>
    <row r="488" spans="5:17" s="90" customFormat="1">
      <c r="E488" s="70"/>
      <c r="F488" s="93"/>
      <c r="G488" s="49"/>
      <c r="H488" s="73"/>
      <c r="J488" s="164"/>
      <c r="K488" s="164"/>
      <c r="L488" s="164"/>
      <c r="M488" s="164"/>
      <c r="N488" s="100"/>
      <c r="O488" s="70"/>
      <c r="P488" s="93"/>
      <c r="Q488" s="49"/>
    </row>
    <row r="489" spans="5:17" s="90" customFormat="1">
      <c r="E489" s="70"/>
      <c r="F489" s="93"/>
      <c r="G489" s="49"/>
      <c r="H489" s="73"/>
      <c r="J489" s="164"/>
      <c r="K489" s="164"/>
      <c r="L489" s="164"/>
      <c r="M489" s="164"/>
      <c r="N489" s="100"/>
      <c r="O489" s="70"/>
      <c r="P489" s="93"/>
      <c r="Q489" s="49"/>
    </row>
    <row r="490" spans="5:17" s="90" customFormat="1">
      <c r="E490" s="70"/>
      <c r="F490" s="93"/>
      <c r="G490" s="49"/>
      <c r="H490" s="73"/>
      <c r="J490" s="164"/>
      <c r="K490" s="164"/>
      <c r="L490" s="164"/>
      <c r="M490" s="164"/>
      <c r="N490" s="100"/>
      <c r="O490" s="70"/>
      <c r="P490" s="93"/>
      <c r="Q490" s="49"/>
    </row>
    <row r="491" spans="5:17" s="90" customFormat="1">
      <c r="E491" s="70"/>
      <c r="F491" s="93"/>
      <c r="G491" s="49"/>
      <c r="H491" s="73"/>
      <c r="J491" s="164"/>
      <c r="K491" s="164"/>
      <c r="L491" s="164"/>
      <c r="M491" s="164"/>
      <c r="N491" s="100"/>
      <c r="O491" s="70"/>
      <c r="P491" s="93"/>
      <c r="Q491" s="49"/>
    </row>
    <row r="492" spans="5:17" s="90" customFormat="1">
      <c r="E492" s="70"/>
      <c r="F492" s="93"/>
      <c r="G492" s="49"/>
      <c r="H492" s="73"/>
      <c r="J492" s="164"/>
      <c r="K492" s="164"/>
      <c r="L492" s="164"/>
      <c r="M492" s="164"/>
      <c r="N492" s="100"/>
      <c r="O492" s="70"/>
      <c r="P492" s="93"/>
      <c r="Q492" s="49"/>
    </row>
    <row r="493" spans="5:17" s="90" customFormat="1">
      <c r="E493" s="70"/>
      <c r="F493" s="93"/>
      <c r="G493" s="49"/>
      <c r="H493" s="73"/>
      <c r="J493" s="164"/>
      <c r="K493" s="164"/>
      <c r="L493" s="164"/>
      <c r="M493" s="164"/>
      <c r="N493" s="100"/>
      <c r="O493" s="70"/>
      <c r="P493" s="93"/>
      <c r="Q493" s="49"/>
    </row>
    <row r="494" spans="5:17" s="90" customFormat="1">
      <c r="E494" s="70"/>
      <c r="F494" s="93"/>
      <c r="G494" s="49"/>
      <c r="H494" s="73"/>
      <c r="J494" s="164"/>
      <c r="K494" s="164"/>
      <c r="L494" s="164"/>
      <c r="M494" s="164"/>
      <c r="N494" s="100"/>
      <c r="O494" s="70"/>
      <c r="P494" s="93"/>
      <c r="Q494" s="49"/>
    </row>
    <row r="495" spans="5:17" s="90" customFormat="1">
      <c r="E495" s="70"/>
      <c r="F495" s="93"/>
      <c r="G495" s="49"/>
      <c r="H495" s="73"/>
      <c r="J495" s="164"/>
      <c r="K495" s="164"/>
      <c r="L495" s="164"/>
      <c r="M495" s="164"/>
      <c r="N495" s="100"/>
      <c r="O495" s="70"/>
      <c r="P495" s="93"/>
      <c r="Q495" s="49"/>
    </row>
    <row r="496" spans="5:17" s="90" customFormat="1">
      <c r="E496" s="70"/>
      <c r="F496" s="93"/>
      <c r="G496" s="49"/>
      <c r="H496" s="73"/>
      <c r="J496" s="164"/>
      <c r="K496" s="164"/>
      <c r="L496" s="164"/>
      <c r="M496" s="164"/>
      <c r="N496" s="100"/>
      <c r="O496" s="70"/>
      <c r="P496" s="93"/>
      <c r="Q496" s="49"/>
    </row>
    <row r="497" spans="5:17" s="90" customFormat="1">
      <c r="E497" s="70"/>
      <c r="F497" s="93"/>
      <c r="G497" s="49"/>
      <c r="H497" s="73"/>
      <c r="J497" s="164"/>
      <c r="K497" s="164"/>
      <c r="L497" s="164"/>
      <c r="M497" s="164"/>
      <c r="N497" s="100"/>
      <c r="O497" s="70"/>
      <c r="P497" s="93"/>
      <c r="Q497" s="49"/>
    </row>
    <row r="498" spans="5:17" s="90" customFormat="1">
      <c r="E498" s="70"/>
      <c r="F498" s="93"/>
      <c r="G498" s="49"/>
      <c r="H498" s="73"/>
      <c r="J498" s="164"/>
      <c r="K498" s="164"/>
      <c r="L498" s="164"/>
      <c r="M498" s="164"/>
      <c r="N498" s="100"/>
      <c r="O498" s="70"/>
      <c r="P498" s="93"/>
      <c r="Q498" s="49"/>
    </row>
    <row r="499" spans="5:17" s="90" customFormat="1">
      <c r="E499" s="70"/>
      <c r="F499" s="93"/>
      <c r="G499" s="49"/>
      <c r="H499" s="73"/>
      <c r="J499" s="164"/>
      <c r="K499" s="164"/>
      <c r="L499" s="164"/>
      <c r="M499" s="164"/>
      <c r="N499" s="100"/>
      <c r="O499" s="70"/>
      <c r="P499" s="93"/>
      <c r="Q499" s="49"/>
    </row>
    <row r="500" spans="5:17" s="90" customFormat="1">
      <c r="E500" s="70"/>
      <c r="F500" s="93"/>
      <c r="G500" s="49"/>
      <c r="H500" s="73"/>
      <c r="J500" s="164"/>
      <c r="K500" s="164"/>
      <c r="L500" s="164"/>
      <c r="M500" s="164"/>
      <c r="N500" s="100"/>
      <c r="O500" s="70"/>
      <c r="P500" s="93"/>
      <c r="Q500" s="49"/>
    </row>
    <row r="501" spans="5:17" s="90" customFormat="1">
      <c r="E501" s="70"/>
      <c r="F501" s="93"/>
      <c r="G501" s="49"/>
      <c r="H501" s="73"/>
      <c r="J501" s="164"/>
      <c r="K501" s="164"/>
      <c r="L501" s="164"/>
      <c r="M501" s="164"/>
      <c r="N501" s="100"/>
      <c r="O501" s="70"/>
      <c r="P501" s="93"/>
      <c r="Q501" s="49"/>
    </row>
    <row r="502" spans="5:17" s="90" customFormat="1">
      <c r="E502" s="70"/>
      <c r="F502" s="93"/>
      <c r="G502" s="49"/>
      <c r="H502" s="73"/>
      <c r="J502" s="164"/>
      <c r="K502" s="164"/>
      <c r="L502" s="164"/>
      <c r="M502" s="164"/>
      <c r="N502" s="100"/>
      <c r="O502" s="70"/>
      <c r="P502" s="93"/>
      <c r="Q502" s="49"/>
    </row>
    <row r="503" spans="5:17" s="90" customFormat="1">
      <c r="E503" s="70"/>
      <c r="F503" s="93"/>
      <c r="G503" s="49"/>
      <c r="H503" s="73"/>
      <c r="J503" s="164"/>
      <c r="K503" s="164"/>
      <c r="L503" s="164"/>
      <c r="M503" s="164"/>
      <c r="N503" s="100"/>
      <c r="O503" s="70"/>
      <c r="P503" s="93"/>
      <c r="Q503" s="49"/>
    </row>
    <row r="504" spans="5:17" s="90" customFormat="1">
      <c r="E504" s="70"/>
      <c r="F504" s="93"/>
      <c r="G504" s="49"/>
      <c r="H504" s="73"/>
      <c r="J504" s="164"/>
      <c r="K504" s="164"/>
      <c r="L504" s="164"/>
      <c r="M504" s="164"/>
      <c r="N504" s="100"/>
      <c r="O504" s="70"/>
      <c r="P504" s="93"/>
      <c r="Q504" s="49"/>
    </row>
    <row r="505" spans="5:17" s="90" customFormat="1">
      <c r="E505" s="70"/>
      <c r="F505" s="93"/>
      <c r="G505" s="49"/>
      <c r="H505" s="73"/>
      <c r="J505" s="164"/>
      <c r="K505" s="164"/>
      <c r="L505" s="164"/>
      <c r="M505" s="164"/>
      <c r="N505" s="100"/>
      <c r="O505" s="70"/>
      <c r="P505" s="93"/>
      <c r="Q505" s="49"/>
    </row>
    <row r="506" spans="5:17" s="90" customFormat="1">
      <c r="E506" s="70"/>
      <c r="F506" s="93"/>
      <c r="G506" s="49"/>
      <c r="H506" s="73"/>
      <c r="J506" s="164"/>
      <c r="K506" s="164"/>
      <c r="L506" s="164"/>
      <c r="M506" s="164"/>
      <c r="N506" s="100"/>
      <c r="O506" s="70"/>
      <c r="P506" s="93"/>
      <c r="Q506" s="49"/>
    </row>
    <row r="507" spans="5:17" s="90" customFormat="1">
      <c r="E507" s="70"/>
      <c r="F507" s="93"/>
      <c r="G507" s="49"/>
      <c r="H507" s="73"/>
      <c r="J507" s="164"/>
      <c r="K507" s="164"/>
      <c r="L507" s="164"/>
      <c r="M507" s="164"/>
      <c r="N507" s="100"/>
      <c r="O507" s="70"/>
      <c r="P507" s="93"/>
      <c r="Q507" s="49"/>
    </row>
    <row r="508" spans="5:17" s="90" customFormat="1">
      <c r="E508" s="70"/>
      <c r="F508" s="93"/>
      <c r="G508" s="49"/>
      <c r="H508" s="73"/>
      <c r="J508" s="164"/>
      <c r="K508" s="164"/>
      <c r="L508" s="164"/>
      <c r="M508" s="164"/>
      <c r="N508" s="100"/>
      <c r="O508" s="70"/>
      <c r="P508" s="93"/>
      <c r="Q508" s="49"/>
    </row>
    <row r="509" spans="5:17" s="90" customFormat="1">
      <c r="E509" s="70"/>
      <c r="F509" s="93"/>
      <c r="G509" s="49"/>
      <c r="H509" s="73"/>
      <c r="J509" s="164"/>
      <c r="K509" s="164"/>
      <c r="L509" s="164"/>
      <c r="M509" s="164"/>
      <c r="N509" s="100"/>
      <c r="O509" s="70"/>
      <c r="P509" s="93"/>
      <c r="Q509" s="49"/>
    </row>
    <row r="510" spans="5:17" s="90" customFormat="1">
      <c r="E510" s="70"/>
      <c r="F510" s="93"/>
      <c r="G510" s="49"/>
      <c r="H510" s="73"/>
      <c r="J510" s="164"/>
      <c r="K510" s="164"/>
      <c r="L510" s="164"/>
      <c r="M510" s="164"/>
      <c r="N510" s="100"/>
      <c r="O510" s="70"/>
      <c r="P510" s="93"/>
      <c r="Q510" s="49"/>
    </row>
    <row r="511" spans="5:17" s="90" customFormat="1">
      <c r="E511" s="70"/>
      <c r="F511" s="93"/>
      <c r="G511" s="49"/>
      <c r="H511" s="73"/>
      <c r="J511" s="164"/>
      <c r="K511" s="164"/>
      <c r="L511" s="164"/>
      <c r="M511" s="164"/>
      <c r="N511" s="100"/>
      <c r="O511" s="70"/>
      <c r="P511" s="93"/>
      <c r="Q511" s="49"/>
    </row>
    <row r="512" spans="5:17" s="90" customFormat="1">
      <c r="E512" s="70"/>
      <c r="F512" s="93"/>
      <c r="G512" s="49"/>
      <c r="H512" s="73"/>
      <c r="J512" s="164"/>
      <c r="K512" s="164"/>
      <c r="L512" s="164"/>
      <c r="M512" s="164"/>
      <c r="N512" s="100"/>
      <c r="O512" s="70"/>
      <c r="P512" s="93"/>
      <c r="Q512" s="49"/>
    </row>
    <row r="513" spans="5:17" s="90" customFormat="1">
      <c r="E513" s="70"/>
      <c r="F513" s="93"/>
      <c r="G513" s="49"/>
      <c r="H513" s="73"/>
      <c r="J513" s="164"/>
      <c r="K513" s="164"/>
      <c r="L513" s="164"/>
      <c r="M513" s="164"/>
      <c r="N513" s="100"/>
      <c r="O513" s="70"/>
      <c r="P513" s="93"/>
      <c r="Q513" s="49"/>
    </row>
    <row r="514" spans="5:17" s="90" customFormat="1">
      <c r="E514" s="70"/>
      <c r="F514" s="93"/>
      <c r="G514" s="49"/>
      <c r="H514" s="73"/>
      <c r="J514" s="164"/>
      <c r="K514" s="164"/>
      <c r="L514" s="164"/>
      <c r="M514" s="164"/>
      <c r="N514" s="100"/>
      <c r="O514" s="70"/>
      <c r="P514" s="93"/>
      <c r="Q514" s="49"/>
    </row>
    <row r="515" spans="5:17" s="90" customFormat="1">
      <c r="E515" s="70"/>
      <c r="F515" s="93"/>
      <c r="G515" s="49"/>
      <c r="H515" s="73"/>
      <c r="J515" s="164"/>
      <c r="K515" s="164"/>
      <c r="L515" s="164"/>
      <c r="M515" s="164"/>
      <c r="N515" s="100"/>
      <c r="O515" s="70"/>
      <c r="P515" s="93"/>
      <c r="Q515" s="49"/>
    </row>
    <row r="516" spans="5:17" s="90" customFormat="1">
      <c r="E516" s="70"/>
      <c r="F516" s="93"/>
      <c r="G516" s="49"/>
      <c r="H516" s="73"/>
      <c r="J516" s="164"/>
      <c r="K516" s="164"/>
      <c r="L516" s="164"/>
      <c r="M516" s="164"/>
      <c r="N516" s="100"/>
      <c r="O516" s="70"/>
      <c r="P516" s="93"/>
      <c r="Q516" s="49"/>
    </row>
    <row r="517" spans="5:17" s="90" customFormat="1">
      <c r="E517" s="70"/>
      <c r="F517" s="93"/>
      <c r="G517" s="49"/>
      <c r="H517" s="73"/>
      <c r="J517" s="164"/>
      <c r="K517" s="164"/>
      <c r="L517" s="164"/>
      <c r="M517" s="164"/>
      <c r="N517" s="100"/>
      <c r="O517" s="70"/>
      <c r="P517" s="93"/>
      <c r="Q517" s="49"/>
    </row>
    <row r="518" spans="5:17" s="90" customFormat="1">
      <c r="E518" s="70"/>
      <c r="F518" s="93"/>
      <c r="G518" s="49"/>
      <c r="H518" s="73"/>
      <c r="J518" s="164"/>
      <c r="K518" s="164"/>
      <c r="L518" s="164"/>
      <c r="M518" s="164"/>
      <c r="N518" s="100"/>
      <c r="O518" s="70"/>
      <c r="P518" s="93"/>
      <c r="Q518" s="49"/>
    </row>
    <row r="519" spans="5:17" s="90" customFormat="1">
      <c r="E519" s="70"/>
      <c r="F519" s="93"/>
      <c r="G519" s="49"/>
      <c r="H519" s="73"/>
      <c r="J519" s="164"/>
      <c r="K519" s="164"/>
      <c r="L519" s="164"/>
      <c r="M519" s="164"/>
      <c r="N519" s="100"/>
      <c r="O519" s="70"/>
      <c r="P519" s="93"/>
      <c r="Q519" s="49"/>
    </row>
    <row r="520" spans="5:17" s="90" customFormat="1">
      <c r="E520" s="70"/>
      <c r="F520" s="93"/>
      <c r="G520" s="49"/>
      <c r="H520" s="73"/>
      <c r="J520" s="164"/>
      <c r="K520" s="164"/>
      <c r="L520" s="164"/>
      <c r="M520" s="164"/>
      <c r="N520" s="100"/>
      <c r="O520" s="70"/>
      <c r="P520" s="93"/>
      <c r="Q520" s="49"/>
    </row>
    <row r="521" spans="5:17" s="90" customFormat="1">
      <c r="E521" s="70"/>
      <c r="F521" s="93"/>
      <c r="G521" s="49"/>
      <c r="H521" s="73"/>
      <c r="J521" s="164"/>
      <c r="K521" s="164"/>
      <c r="L521" s="164"/>
      <c r="M521" s="164"/>
      <c r="N521" s="100"/>
      <c r="O521" s="70"/>
      <c r="P521" s="93"/>
      <c r="Q521" s="49"/>
    </row>
    <row r="522" spans="5:17" s="90" customFormat="1">
      <c r="E522" s="70"/>
      <c r="F522" s="93"/>
      <c r="G522" s="49"/>
      <c r="H522" s="73"/>
      <c r="J522" s="164"/>
      <c r="K522" s="164"/>
      <c r="L522" s="164"/>
      <c r="M522" s="164"/>
      <c r="N522" s="100"/>
      <c r="O522" s="70"/>
      <c r="P522" s="93"/>
      <c r="Q522" s="49"/>
    </row>
    <row r="523" spans="5:17" s="90" customFormat="1">
      <c r="E523" s="70"/>
      <c r="F523" s="93"/>
      <c r="G523" s="49"/>
      <c r="H523" s="73"/>
      <c r="J523" s="164"/>
      <c r="K523" s="164"/>
      <c r="L523" s="164"/>
      <c r="M523" s="164"/>
      <c r="N523" s="100"/>
      <c r="O523" s="70"/>
      <c r="P523" s="93"/>
      <c r="Q523" s="49"/>
    </row>
    <row r="524" spans="5:17" s="90" customFormat="1">
      <c r="E524" s="70"/>
      <c r="F524" s="93"/>
      <c r="G524" s="49"/>
      <c r="H524" s="73"/>
      <c r="J524" s="164"/>
      <c r="K524" s="164"/>
      <c r="L524" s="164"/>
      <c r="M524" s="164"/>
      <c r="N524" s="100"/>
      <c r="O524" s="70"/>
      <c r="P524" s="93"/>
      <c r="Q524" s="49"/>
    </row>
    <row r="525" spans="5:17" s="90" customFormat="1">
      <c r="E525" s="70"/>
      <c r="F525" s="93"/>
      <c r="G525" s="49"/>
      <c r="H525" s="73"/>
      <c r="J525" s="164"/>
      <c r="K525" s="164"/>
      <c r="L525" s="164"/>
      <c r="M525" s="164"/>
      <c r="N525" s="100"/>
      <c r="O525" s="70"/>
      <c r="P525" s="93"/>
      <c r="Q525" s="49"/>
    </row>
    <row r="526" spans="5:17" s="90" customFormat="1">
      <c r="E526" s="70"/>
      <c r="F526" s="93"/>
      <c r="G526" s="49"/>
      <c r="H526" s="73"/>
      <c r="J526" s="164"/>
      <c r="K526" s="164"/>
      <c r="L526" s="164"/>
      <c r="M526" s="164"/>
      <c r="N526" s="100"/>
      <c r="O526" s="70"/>
      <c r="P526" s="93"/>
      <c r="Q526" s="49"/>
    </row>
    <row r="527" spans="5:17" s="90" customFormat="1">
      <c r="E527" s="70"/>
      <c r="F527" s="93"/>
      <c r="G527" s="49"/>
      <c r="H527" s="73"/>
      <c r="J527" s="164"/>
      <c r="K527" s="164"/>
      <c r="L527" s="164"/>
      <c r="M527" s="164"/>
      <c r="N527" s="100"/>
      <c r="O527" s="70"/>
      <c r="P527" s="93"/>
      <c r="Q527" s="49"/>
    </row>
    <row r="528" spans="5:17" s="90" customFormat="1">
      <c r="E528" s="70"/>
      <c r="F528" s="93"/>
      <c r="G528" s="49"/>
      <c r="H528" s="73"/>
      <c r="J528" s="164"/>
      <c r="K528" s="164"/>
      <c r="L528" s="164"/>
      <c r="M528" s="164"/>
      <c r="N528" s="100"/>
      <c r="O528" s="70"/>
      <c r="P528" s="93"/>
      <c r="Q528" s="49"/>
    </row>
    <row r="529" spans="5:17" s="90" customFormat="1">
      <c r="E529" s="70"/>
      <c r="F529" s="93"/>
      <c r="G529" s="49"/>
      <c r="H529" s="73"/>
      <c r="J529" s="164"/>
      <c r="K529" s="164"/>
      <c r="L529" s="164"/>
      <c r="M529" s="164"/>
      <c r="N529" s="100"/>
      <c r="O529" s="70"/>
      <c r="P529" s="93"/>
      <c r="Q529" s="49"/>
    </row>
    <row r="530" spans="5:17" s="90" customFormat="1">
      <c r="E530" s="70"/>
      <c r="F530" s="93"/>
      <c r="G530" s="49"/>
      <c r="H530" s="73"/>
      <c r="J530" s="164"/>
      <c r="K530" s="164"/>
      <c r="L530" s="164"/>
      <c r="M530" s="164"/>
      <c r="N530" s="100"/>
      <c r="O530" s="70"/>
      <c r="P530" s="93"/>
      <c r="Q530" s="49"/>
    </row>
    <row r="531" spans="5:17" s="90" customFormat="1">
      <c r="E531" s="70"/>
      <c r="F531" s="93"/>
      <c r="G531" s="49"/>
      <c r="H531" s="73"/>
      <c r="J531" s="164"/>
      <c r="K531" s="164"/>
      <c r="L531" s="164"/>
      <c r="M531" s="164"/>
      <c r="N531" s="100"/>
      <c r="O531" s="70"/>
      <c r="P531" s="93"/>
      <c r="Q531" s="49"/>
    </row>
    <row r="532" spans="5:17" s="90" customFormat="1">
      <c r="E532" s="70"/>
      <c r="F532" s="93"/>
      <c r="G532" s="49"/>
      <c r="H532" s="73"/>
      <c r="J532" s="164"/>
      <c r="K532" s="164"/>
      <c r="L532" s="164"/>
      <c r="M532" s="164"/>
      <c r="N532" s="100"/>
      <c r="O532" s="70"/>
      <c r="P532" s="93"/>
      <c r="Q532" s="49"/>
    </row>
    <row r="533" spans="5:17" s="90" customFormat="1">
      <c r="E533" s="70"/>
      <c r="F533" s="93"/>
      <c r="G533" s="49"/>
      <c r="H533" s="73"/>
      <c r="J533" s="164"/>
      <c r="K533" s="164"/>
      <c r="L533" s="164"/>
      <c r="M533" s="164"/>
      <c r="N533" s="100"/>
      <c r="O533" s="70"/>
      <c r="P533" s="93"/>
      <c r="Q533" s="49"/>
    </row>
    <row r="534" spans="5:17" s="90" customFormat="1">
      <c r="E534" s="70"/>
      <c r="F534" s="93"/>
      <c r="G534" s="49"/>
      <c r="H534" s="73"/>
      <c r="J534" s="164"/>
      <c r="K534" s="164"/>
      <c r="L534" s="164"/>
      <c r="M534" s="164"/>
      <c r="N534" s="100"/>
      <c r="O534" s="70"/>
      <c r="P534" s="93"/>
      <c r="Q534" s="49"/>
    </row>
    <row r="535" spans="5:17" s="90" customFormat="1">
      <c r="E535" s="70"/>
      <c r="F535" s="93"/>
      <c r="G535" s="49"/>
      <c r="H535" s="73"/>
      <c r="J535" s="164"/>
      <c r="K535" s="164"/>
      <c r="L535" s="164"/>
      <c r="M535" s="164"/>
      <c r="N535" s="100"/>
      <c r="O535" s="70"/>
      <c r="P535" s="93"/>
      <c r="Q535" s="49"/>
    </row>
    <row r="536" spans="5:17" s="90" customFormat="1">
      <c r="E536" s="70"/>
      <c r="F536" s="93"/>
      <c r="G536" s="49"/>
      <c r="H536" s="73"/>
      <c r="J536" s="164"/>
      <c r="K536" s="164"/>
      <c r="L536" s="164"/>
      <c r="M536" s="164"/>
      <c r="N536" s="100"/>
      <c r="O536" s="70"/>
      <c r="P536" s="93"/>
      <c r="Q536" s="49"/>
    </row>
    <row r="537" spans="5:17" s="90" customFormat="1">
      <c r="E537" s="70"/>
      <c r="F537" s="93"/>
      <c r="G537" s="49"/>
      <c r="H537" s="73"/>
      <c r="J537" s="164"/>
      <c r="K537" s="164"/>
      <c r="L537" s="164"/>
      <c r="M537" s="164"/>
      <c r="N537" s="100"/>
      <c r="O537" s="70"/>
      <c r="P537" s="93"/>
      <c r="Q537" s="49"/>
    </row>
    <row r="538" spans="5:17" s="90" customFormat="1">
      <c r="E538" s="70"/>
      <c r="F538" s="93"/>
      <c r="G538" s="49"/>
      <c r="H538" s="73"/>
      <c r="J538" s="164"/>
      <c r="K538" s="164"/>
      <c r="L538" s="164"/>
      <c r="M538" s="164"/>
      <c r="N538" s="100"/>
      <c r="O538" s="70"/>
      <c r="P538" s="93"/>
      <c r="Q538" s="49"/>
    </row>
    <row r="539" spans="5:17" s="90" customFormat="1">
      <c r="E539" s="70"/>
      <c r="F539" s="93"/>
      <c r="G539" s="49"/>
      <c r="H539" s="73"/>
      <c r="J539" s="164"/>
      <c r="K539" s="164"/>
      <c r="L539" s="164"/>
      <c r="M539" s="164"/>
      <c r="N539" s="100"/>
      <c r="O539" s="70"/>
      <c r="P539" s="93"/>
      <c r="Q539" s="49"/>
    </row>
    <row r="540" spans="5:17" s="90" customFormat="1">
      <c r="E540" s="70"/>
      <c r="F540" s="93"/>
      <c r="G540" s="49"/>
      <c r="H540" s="73"/>
      <c r="J540" s="164"/>
      <c r="K540" s="164"/>
      <c r="L540" s="164"/>
      <c r="M540" s="164"/>
      <c r="N540" s="100"/>
      <c r="O540" s="70"/>
      <c r="P540" s="93"/>
      <c r="Q540" s="49"/>
    </row>
    <row r="541" spans="5:17" s="90" customFormat="1">
      <c r="E541" s="70"/>
      <c r="F541" s="93"/>
      <c r="G541" s="49"/>
      <c r="H541" s="73"/>
      <c r="J541" s="164"/>
      <c r="K541" s="164"/>
      <c r="L541" s="164"/>
      <c r="M541" s="164"/>
      <c r="N541" s="100"/>
      <c r="O541" s="70"/>
      <c r="P541" s="93"/>
      <c r="Q541" s="49"/>
    </row>
    <row r="542" spans="5:17" s="90" customFormat="1">
      <c r="E542" s="70"/>
      <c r="F542" s="93"/>
      <c r="G542" s="49"/>
      <c r="H542" s="73"/>
      <c r="J542" s="164"/>
      <c r="K542" s="164"/>
      <c r="L542" s="164"/>
      <c r="M542" s="164"/>
      <c r="N542" s="100"/>
      <c r="O542" s="70"/>
      <c r="P542" s="93"/>
      <c r="Q542" s="49"/>
    </row>
    <row r="543" spans="5:17" s="90" customFormat="1">
      <c r="E543" s="70"/>
      <c r="F543" s="93"/>
      <c r="G543" s="49"/>
      <c r="H543" s="73"/>
      <c r="J543" s="164"/>
      <c r="K543" s="164"/>
      <c r="L543" s="164"/>
      <c r="M543" s="164"/>
      <c r="N543" s="100"/>
      <c r="O543" s="70"/>
      <c r="P543" s="93"/>
      <c r="Q543" s="49"/>
    </row>
    <row r="544" spans="5:17" s="90" customFormat="1">
      <c r="E544" s="70"/>
      <c r="F544" s="93"/>
      <c r="G544" s="49"/>
      <c r="H544" s="73"/>
      <c r="J544" s="164"/>
      <c r="K544" s="164"/>
      <c r="L544" s="164"/>
      <c r="M544" s="164"/>
      <c r="N544" s="100"/>
      <c r="O544" s="70"/>
      <c r="P544" s="93"/>
      <c r="Q544" s="49"/>
    </row>
    <row r="545" spans="5:17" s="90" customFormat="1">
      <c r="E545" s="70"/>
      <c r="F545" s="93"/>
      <c r="G545" s="49"/>
      <c r="H545" s="73"/>
      <c r="J545" s="164"/>
      <c r="K545" s="164"/>
      <c r="L545" s="164"/>
      <c r="M545" s="164"/>
      <c r="N545" s="100"/>
      <c r="O545" s="70"/>
      <c r="P545" s="93"/>
      <c r="Q545" s="49"/>
    </row>
    <row r="546" spans="5:17" s="90" customFormat="1">
      <c r="E546" s="70"/>
      <c r="F546" s="93"/>
      <c r="G546" s="49"/>
      <c r="H546" s="73"/>
      <c r="J546" s="164"/>
      <c r="K546" s="164"/>
      <c r="L546" s="164"/>
      <c r="M546" s="164"/>
      <c r="N546" s="100"/>
      <c r="O546" s="70"/>
      <c r="P546" s="93"/>
      <c r="Q546" s="49"/>
    </row>
    <row r="547" spans="5:17" s="90" customFormat="1">
      <c r="E547" s="70"/>
      <c r="F547" s="93"/>
      <c r="G547" s="49"/>
      <c r="H547" s="73"/>
      <c r="J547" s="164"/>
      <c r="K547" s="164"/>
      <c r="L547" s="164"/>
      <c r="M547" s="164"/>
      <c r="N547" s="100"/>
      <c r="O547" s="70"/>
      <c r="P547" s="93"/>
      <c r="Q547" s="49"/>
    </row>
    <row r="548" spans="5:17" s="90" customFormat="1">
      <c r="E548" s="70"/>
      <c r="F548" s="93"/>
      <c r="G548" s="49"/>
      <c r="H548" s="73"/>
      <c r="J548" s="164"/>
      <c r="K548" s="164"/>
      <c r="L548" s="164"/>
      <c r="M548" s="164"/>
      <c r="N548" s="100"/>
      <c r="O548" s="70"/>
      <c r="P548" s="93"/>
      <c r="Q548" s="49"/>
    </row>
    <row r="549" spans="5:17" s="90" customFormat="1">
      <c r="E549" s="70"/>
      <c r="F549" s="93"/>
      <c r="G549" s="49"/>
      <c r="H549" s="73"/>
      <c r="J549" s="164"/>
      <c r="K549" s="164"/>
      <c r="L549" s="164"/>
      <c r="M549" s="164"/>
      <c r="N549" s="100"/>
      <c r="O549" s="70"/>
      <c r="P549" s="93"/>
      <c r="Q549" s="49"/>
    </row>
    <row r="550" spans="5:17" s="90" customFormat="1">
      <c r="E550" s="70"/>
      <c r="F550" s="93"/>
      <c r="G550" s="49"/>
      <c r="H550" s="73"/>
      <c r="J550" s="164"/>
      <c r="K550" s="164"/>
      <c r="L550" s="164"/>
      <c r="M550" s="164"/>
      <c r="N550" s="100"/>
      <c r="O550" s="70"/>
      <c r="P550" s="93"/>
      <c r="Q550" s="49"/>
    </row>
    <row r="551" spans="5:17" s="90" customFormat="1">
      <c r="E551" s="70"/>
      <c r="F551" s="93"/>
      <c r="G551" s="49"/>
      <c r="H551" s="73"/>
      <c r="J551" s="164"/>
      <c r="K551" s="164"/>
      <c r="L551" s="164"/>
      <c r="M551" s="164"/>
      <c r="N551" s="100"/>
      <c r="O551" s="70"/>
      <c r="P551" s="93"/>
      <c r="Q551" s="49"/>
    </row>
    <row r="552" spans="5:17" s="90" customFormat="1">
      <c r="E552" s="70"/>
      <c r="F552" s="93"/>
      <c r="G552" s="49"/>
      <c r="H552" s="73"/>
      <c r="J552" s="164"/>
      <c r="K552" s="164"/>
      <c r="L552" s="164"/>
      <c r="M552" s="164"/>
      <c r="N552" s="100"/>
      <c r="O552" s="70"/>
      <c r="P552" s="93"/>
      <c r="Q552" s="49"/>
    </row>
    <row r="553" spans="5:17" s="90" customFormat="1">
      <c r="E553" s="70"/>
      <c r="F553" s="93"/>
      <c r="G553" s="49"/>
      <c r="H553" s="73"/>
      <c r="J553" s="164"/>
      <c r="K553" s="164"/>
      <c r="L553" s="164"/>
      <c r="M553" s="164"/>
      <c r="N553" s="100"/>
      <c r="O553" s="70"/>
      <c r="P553" s="93"/>
      <c r="Q553" s="49"/>
    </row>
    <row r="554" spans="5:17" s="90" customFormat="1">
      <c r="E554" s="70"/>
      <c r="F554" s="93"/>
      <c r="G554" s="49"/>
      <c r="H554" s="73"/>
      <c r="J554" s="164"/>
      <c r="K554" s="164"/>
      <c r="L554" s="164"/>
      <c r="M554" s="164"/>
      <c r="N554" s="100"/>
      <c r="O554" s="70"/>
      <c r="P554" s="93"/>
      <c r="Q554" s="49"/>
    </row>
    <row r="555" spans="5:17" s="90" customFormat="1">
      <c r="E555" s="70"/>
      <c r="F555" s="93"/>
      <c r="G555" s="49"/>
      <c r="H555" s="73"/>
      <c r="J555" s="164"/>
      <c r="K555" s="164"/>
      <c r="L555" s="164"/>
      <c r="M555" s="164"/>
      <c r="N555" s="100"/>
      <c r="O555" s="70"/>
      <c r="P555" s="93"/>
      <c r="Q555" s="49"/>
    </row>
    <row r="556" spans="5:17" s="90" customFormat="1">
      <c r="E556" s="70"/>
      <c r="F556" s="93"/>
      <c r="G556" s="49"/>
      <c r="H556" s="73"/>
      <c r="J556" s="164"/>
      <c r="K556" s="164"/>
      <c r="L556" s="164"/>
      <c r="M556" s="164"/>
      <c r="N556" s="100"/>
      <c r="O556" s="70"/>
      <c r="P556" s="93"/>
      <c r="Q556" s="49"/>
    </row>
    <row r="557" spans="5:17" s="90" customFormat="1">
      <c r="E557" s="70"/>
      <c r="F557" s="93"/>
      <c r="G557" s="49"/>
      <c r="H557" s="73"/>
      <c r="J557" s="164"/>
      <c r="K557" s="164"/>
      <c r="L557" s="164"/>
      <c r="M557" s="164"/>
      <c r="N557" s="100"/>
      <c r="O557" s="70"/>
      <c r="P557" s="93"/>
      <c r="Q557" s="49"/>
    </row>
    <row r="558" spans="5:17" s="90" customFormat="1">
      <c r="E558" s="70"/>
      <c r="F558" s="93"/>
      <c r="G558" s="49"/>
      <c r="H558" s="73"/>
      <c r="J558" s="164"/>
      <c r="K558" s="164"/>
      <c r="L558" s="164"/>
      <c r="M558" s="164"/>
      <c r="N558" s="100"/>
      <c r="O558" s="70"/>
      <c r="P558" s="93"/>
      <c r="Q558" s="49"/>
    </row>
    <row r="559" spans="5:17" s="90" customFormat="1">
      <c r="E559" s="70"/>
      <c r="F559" s="93"/>
      <c r="G559" s="49"/>
      <c r="H559" s="73"/>
      <c r="J559" s="164"/>
      <c r="K559" s="164"/>
      <c r="L559" s="164"/>
      <c r="M559" s="164"/>
      <c r="N559" s="100"/>
      <c r="O559" s="70"/>
      <c r="P559" s="93"/>
      <c r="Q559" s="49"/>
    </row>
    <row r="560" spans="5:17" s="90" customFormat="1">
      <c r="E560" s="70"/>
      <c r="F560" s="93"/>
      <c r="G560" s="49"/>
      <c r="H560" s="73"/>
      <c r="J560" s="164"/>
      <c r="K560" s="164"/>
      <c r="L560" s="164"/>
      <c r="M560" s="164"/>
      <c r="N560" s="100"/>
      <c r="O560" s="70"/>
      <c r="P560" s="93"/>
      <c r="Q560" s="49"/>
    </row>
    <row r="561" spans="5:17" s="90" customFormat="1">
      <c r="E561" s="70"/>
      <c r="F561" s="93"/>
      <c r="G561" s="49"/>
      <c r="H561" s="73"/>
      <c r="J561" s="164"/>
      <c r="K561" s="164"/>
      <c r="L561" s="164"/>
      <c r="M561" s="164"/>
      <c r="N561" s="100"/>
      <c r="O561" s="70"/>
      <c r="P561" s="93"/>
      <c r="Q561" s="49"/>
    </row>
    <row r="562" spans="5:17" s="90" customFormat="1">
      <c r="E562" s="70"/>
      <c r="F562" s="93"/>
      <c r="G562" s="49"/>
      <c r="H562" s="73"/>
      <c r="J562" s="164"/>
      <c r="K562" s="164"/>
      <c r="L562" s="164"/>
      <c r="M562" s="164"/>
      <c r="N562" s="100"/>
      <c r="O562" s="70"/>
      <c r="P562" s="93"/>
      <c r="Q562" s="49"/>
    </row>
    <row r="563" spans="5:17" s="90" customFormat="1">
      <c r="E563" s="70"/>
      <c r="F563" s="93"/>
      <c r="G563" s="49"/>
      <c r="H563" s="73"/>
      <c r="J563" s="164"/>
      <c r="K563" s="164"/>
      <c r="L563" s="164"/>
      <c r="M563" s="164"/>
      <c r="N563" s="100"/>
      <c r="O563" s="70"/>
      <c r="P563" s="93"/>
      <c r="Q563" s="49"/>
    </row>
    <row r="564" spans="5:17" s="90" customFormat="1">
      <c r="E564" s="70"/>
      <c r="F564" s="93"/>
      <c r="G564" s="49"/>
      <c r="H564" s="73"/>
      <c r="J564" s="164"/>
      <c r="K564" s="164"/>
      <c r="L564" s="164"/>
      <c r="M564" s="164"/>
      <c r="N564" s="100"/>
      <c r="O564" s="70"/>
      <c r="P564" s="93"/>
      <c r="Q564" s="49"/>
    </row>
    <row r="565" spans="5:17" s="90" customFormat="1">
      <c r="E565" s="70"/>
      <c r="F565" s="93"/>
      <c r="G565" s="49"/>
      <c r="H565" s="73"/>
      <c r="J565" s="164"/>
      <c r="K565" s="164"/>
      <c r="L565" s="164"/>
      <c r="M565" s="164"/>
      <c r="N565" s="100"/>
      <c r="O565" s="70"/>
      <c r="P565" s="93"/>
      <c r="Q565" s="49"/>
    </row>
    <row r="566" spans="5:17" s="90" customFormat="1">
      <c r="E566" s="70"/>
      <c r="F566" s="93"/>
      <c r="G566" s="49"/>
      <c r="H566" s="73"/>
      <c r="J566" s="164"/>
      <c r="K566" s="164"/>
      <c r="L566" s="164"/>
      <c r="M566" s="164"/>
      <c r="N566" s="100"/>
      <c r="O566" s="70"/>
      <c r="P566" s="93"/>
      <c r="Q566" s="49"/>
    </row>
    <row r="567" spans="5:17" s="90" customFormat="1">
      <c r="E567" s="70"/>
      <c r="F567" s="93"/>
      <c r="G567" s="49"/>
      <c r="H567" s="73"/>
      <c r="J567" s="164"/>
      <c r="K567" s="164"/>
      <c r="L567" s="164"/>
      <c r="M567" s="164"/>
      <c r="N567" s="100"/>
      <c r="O567" s="70"/>
      <c r="P567" s="93"/>
      <c r="Q567" s="49"/>
    </row>
    <row r="568" spans="5:17" s="90" customFormat="1">
      <c r="E568" s="70"/>
      <c r="F568" s="93"/>
      <c r="G568" s="49"/>
      <c r="H568" s="73"/>
      <c r="J568" s="164"/>
      <c r="K568" s="164"/>
      <c r="L568" s="164"/>
      <c r="M568" s="164"/>
      <c r="N568" s="100"/>
      <c r="O568" s="70"/>
      <c r="P568" s="93"/>
      <c r="Q568" s="49"/>
    </row>
    <row r="569" spans="5:17" s="90" customFormat="1">
      <c r="E569" s="70"/>
      <c r="F569" s="93"/>
      <c r="G569" s="49"/>
      <c r="H569" s="73"/>
      <c r="J569" s="164"/>
      <c r="K569" s="164"/>
      <c r="L569" s="164"/>
      <c r="M569" s="164"/>
      <c r="N569" s="100"/>
      <c r="O569" s="70"/>
      <c r="P569" s="93"/>
      <c r="Q569" s="49"/>
    </row>
    <row r="570" spans="5:17" s="90" customFormat="1">
      <c r="E570" s="70"/>
      <c r="F570" s="93"/>
      <c r="G570" s="49"/>
      <c r="H570" s="73"/>
      <c r="J570" s="164"/>
      <c r="K570" s="164"/>
      <c r="L570" s="164"/>
      <c r="M570" s="164"/>
      <c r="N570" s="100"/>
      <c r="O570" s="70"/>
      <c r="P570" s="93"/>
      <c r="Q570" s="49"/>
    </row>
    <row r="571" spans="5:17" s="90" customFormat="1">
      <c r="E571" s="70"/>
      <c r="F571" s="93"/>
      <c r="G571" s="49"/>
      <c r="H571" s="73"/>
      <c r="J571" s="164"/>
      <c r="K571" s="164"/>
      <c r="L571" s="164"/>
      <c r="M571" s="164"/>
      <c r="N571" s="100"/>
      <c r="O571" s="70"/>
      <c r="P571" s="93"/>
      <c r="Q571" s="49"/>
    </row>
    <row r="572" spans="5:17" s="90" customFormat="1">
      <c r="E572" s="70"/>
      <c r="F572" s="93"/>
      <c r="G572" s="49"/>
      <c r="H572" s="73"/>
      <c r="J572" s="164"/>
      <c r="K572" s="164"/>
      <c r="L572" s="164"/>
      <c r="M572" s="164"/>
      <c r="N572" s="100"/>
      <c r="O572" s="70"/>
      <c r="P572" s="93"/>
      <c r="Q572" s="49"/>
    </row>
    <row r="573" spans="5:17" s="90" customFormat="1">
      <c r="E573" s="70"/>
      <c r="F573" s="93"/>
      <c r="G573" s="49"/>
      <c r="H573" s="73"/>
      <c r="J573" s="164"/>
      <c r="K573" s="164"/>
      <c r="L573" s="164"/>
      <c r="M573" s="164"/>
      <c r="N573" s="100"/>
      <c r="O573" s="70"/>
      <c r="P573" s="93"/>
      <c r="Q573" s="49"/>
    </row>
    <row r="574" spans="5:17" s="90" customFormat="1">
      <c r="E574" s="70"/>
      <c r="F574" s="93"/>
      <c r="G574" s="49"/>
      <c r="H574" s="73"/>
      <c r="J574" s="164"/>
      <c r="K574" s="164"/>
      <c r="L574" s="164"/>
      <c r="M574" s="164"/>
      <c r="N574" s="100"/>
      <c r="O574" s="70"/>
      <c r="P574" s="93"/>
      <c r="Q574" s="49"/>
    </row>
    <row r="575" spans="5:17" s="90" customFormat="1">
      <c r="E575" s="70"/>
      <c r="F575" s="93"/>
      <c r="G575" s="49"/>
      <c r="H575" s="73"/>
      <c r="J575" s="164"/>
      <c r="K575" s="164"/>
      <c r="L575" s="164"/>
      <c r="M575" s="164"/>
      <c r="N575" s="100"/>
      <c r="O575" s="70"/>
      <c r="P575" s="93"/>
      <c r="Q575" s="49"/>
    </row>
    <row r="576" spans="5:17" s="90" customFormat="1">
      <c r="E576" s="70"/>
      <c r="F576" s="93"/>
      <c r="G576" s="49"/>
      <c r="H576" s="73"/>
      <c r="J576" s="164"/>
      <c r="K576" s="164"/>
      <c r="L576" s="164"/>
      <c r="M576" s="164"/>
      <c r="N576" s="100"/>
      <c r="O576" s="70"/>
      <c r="P576" s="93"/>
      <c r="Q576" s="49"/>
    </row>
    <row r="577" spans="5:17" s="90" customFormat="1">
      <c r="E577" s="70"/>
      <c r="F577" s="93"/>
      <c r="G577" s="49"/>
      <c r="H577" s="73"/>
      <c r="J577" s="164"/>
      <c r="K577" s="164"/>
      <c r="L577" s="164"/>
      <c r="M577" s="164"/>
      <c r="N577" s="100"/>
      <c r="O577" s="70"/>
      <c r="P577" s="93"/>
      <c r="Q577" s="49"/>
    </row>
    <row r="578" spans="5:17" s="90" customFormat="1">
      <c r="E578" s="70"/>
      <c r="F578" s="93"/>
      <c r="G578" s="49"/>
      <c r="H578" s="73"/>
      <c r="J578" s="164"/>
      <c r="K578" s="164"/>
      <c r="L578" s="164"/>
      <c r="M578" s="164"/>
      <c r="N578" s="100"/>
      <c r="O578" s="70"/>
      <c r="P578" s="93"/>
      <c r="Q578" s="49"/>
    </row>
    <row r="579" spans="5:17" s="90" customFormat="1">
      <c r="E579" s="70"/>
      <c r="F579" s="93"/>
      <c r="G579" s="49"/>
      <c r="H579" s="73"/>
      <c r="J579" s="164"/>
      <c r="K579" s="164"/>
      <c r="L579" s="164"/>
      <c r="M579" s="164"/>
      <c r="N579" s="100"/>
      <c r="O579" s="70"/>
      <c r="P579" s="93"/>
      <c r="Q579" s="49"/>
    </row>
    <row r="580" spans="5:17" s="90" customFormat="1">
      <c r="E580" s="70"/>
      <c r="F580" s="93"/>
      <c r="G580" s="49"/>
      <c r="H580" s="73"/>
      <c r="J580" s="164"/>
      <c r="K580" s="164"/>
      <c r="L580" s="164"/>
      <c r="M580" s="164"/>
      <c r="N580" s="100"/>
      <c r="O580" s="70"/>
      <c r="P580" s="93"/>
      <c r="Q580" s="49"/>
    </row>
    <row r="581" spans="5:17" s="90" customFormat="1">
      <c r="E581" s="70"/>
      <c r="F581" s="93"/>
      <c r="G581" s="49"/>
      <c r="H581" s="73"/>
      <c r="J581" s="164"/>
      <c r="K581" s="164"/>
      <c r="L581" s="164"/>
      <c r="M581" s="164"/>
      <c r="N581" s="100"/>
      <c r="O581" s="70"/>
      <c r="P581" s="93"/>
      <c r="Q581" s="49"/>
    </row>
    <row r="582" spans="5:17" s="90" customFormat="1">
      <c r="E582" s="70"/>
      <c r="F582" s="93"/>
      <c r="G582" s="49"/>
      <c r="H582" s="73"/>
      <c r="J582" s="164"/>
      <c r="K582" s="164"/>
      <c r="L582" s="164"/>
      <c r="M582" s="164"/>
      <c r="N582" s="100"/>
      <c r="O582" s="70"/>
      <c r="P582" s="93"/>
      <c r="Q582" s="49"/>
    </row>
    <row r="583" spans="5:17" s="90" customFormat="1">
      <c r="E583" s="70"/>
      <c r="F583" s="93"/>
      <c r="G583" s="49"/>
      <c r="H583" s="73"/>
      <c r="J583" s="164"/>
      <c r="K583" s="164"/>
      <c r="L583" s="164"/>
      <c r="M583" s="164"/>
      <c r="N583" s="100"/>
      <c r="O583" s="70"/>
      <c r="P583" s="93"/>
      <c r="Q583" s="49"/>
    </row>
    <row r="584" spans="5:17" s="90" customFormat="1">
      <c r="E584" s="70"/>
      <c r="F584" s="93"/>
      <c r="G584" s="49"/>
      <c r="H584" s="73"/>
      <c r="J584" s="164"/>
      <c r="K584" s="164"/>
      <c r="L584" s="164"/>
      <c r="M584" s="164"/>
      <c r="N584" s="100"/>
      <c r="O584" s="70"/>
      <c r="P584" s="93"/>
      <c r="Q584" s="49"/>
    </row>
    <row r="585" spans="5:17" s="90" customFormat="1">
      <c r="E585" s="70"/>
      <c r="F585" s="93"/>
      <c r="G585" s="49"/>
      <c r="H585" s="73"/>
      <c r="J585" s="164"/>
      <c r="K585" s="164"/>
      <c r="L585" s="164"/>
      <c r="M585" s="164"/>
      <c r="N585" s="100"/>
      <c r="O585" s="70"/>
      <c r="P585" s="93"/>
      <c r="Q585" s="49"/>
    </row>
    <row r="586" spans="5:17" s="90" customFormat="1">
      <c r="E586" s="70"/>
      <c r="F586" s="93"/>
      <c r="G586" s="49"/>
      <c r="H586" s="73"/>
      <c r="J586" s="164"/>
      <c r="K586" s="164"/>
      <c r="L586" s="164"/>
      <c r="M586" s="164"/>
      <c r="N586" s="100"/>
      <c r="O586" s="70"/>
      <c r="P586" s="93"/>
      <c r="Q586" s="49"/>
    </row>
    <row r="587" spans="5:17" s="90" customFormat="1">
      <c r="E587" s="70"/>
      <c r="F587" s="93"/>
      <c r="G587" s="49"/>
      <c r="H587" s="73"/>
      <c r="J587" s="164"/>
      <c r="K587" s="164"/>
      <c r="L587" s="164"/>
      <c r="M587" s="164"/>
      <c r="N587" s="100"/>
      <c r="O587" s="70"/>
      <c r="P587" s="93"/>
      <c r="Q587" s="49"/>
    </row>
    <row r="588" spans="5:17" s="90" customFormat="1">
      <c r="E588" s="70"/>
      <c r="F588" s="93"/>
      <c r="G588" s="49"/>
      <c r="H588" s="73"/>
      <c r="J588" s="164"/>
      <c r="K588" s="164"/>
      <c r="L588" s="164"/>
      <c r="M588" s="164"/>
      <c r="N588" s="100"/>
      <c r="O588" s="70"/>
      <c r="P588" s="93"/>
      <c r="Q588" s="49"/>
    </row>
    <row r="589" spans="5:17" s="90" customFormat="1">
      <c r="E589" s="70"/>
      <c r="F589" s="93"/>
      <c r="G589" s="49"/>
      <c r="H589" s="73"/>
      <c r="J589" s="164"/>
      <c r="K589" s="164"/>
      <c r="L589" s="164"/>
      <c r="M589" s="164"/>
      <c r="N589" s="100"/>
      <c r="O589" s="70"/>
      <c r="P589" s="93"/>
      <c r="Q589" s="49"/>
    </row>
    <row r="590" spans="5:17" s="90" customFormat="1">
      <c r="E590" s="70"/>
      <c r="F590" s="93"/>
      <c r="G590" s="49"/>
      <c r="H590" s="73"/>
      <c r="J590" s="164"/>
      <c r="K590" s="164"/>
      <c r="L590" s="164"/>
      <c r="M590" s="164"/>
      <c r="N590" s="100"/>
      <c r="O590" s="70"/>
      <c r="P590" s="93"/>
      <c r="Q590" s="49"/>
    </row>
    <row r="591" spans="5:17" s="90" customFormat="1">
      <c r="E591" s="70"/>
      <c r="F591" s="93"/>
      <c r="G591" s="49"/>
      <c r="H591" s="73"/>
      <c r="J591" s="164"/>
      <c r="K591" s="164"/>
      <c r="L591" s="164"/>
      <c r="M591" s="164"/>
      <c r="N591" s="100"/>
      <c r="O591" s="70"/>
      <c r="P591" s="93"/>
      <c r="Q591" s="49"/>
    </row>
    <row r="592" spans="5:17" s="90" customFormat="1">
      <c r="E592" s="70"/>
      <c r="F592" s="93"/>
      <c r="G592" s="49"/>
      <c r="H592" s="73"/>
      <c r="J592" s="164"/>
      <c r="K592" s="164"/>
      <c r="L592" s="164"/>
      <c r="M592" s="164"/>
      <c r="N592" s="100"/>
      <c r="O592" s="70"/>
      <c r="P592" s="93"/>
      <c r="Q592" s="49"/>
    </row>
    <row r="593" spans="5:17" s="90" customFormat="1">
      <c r="E593" s="70"/>
      <c r="F593" s="93"/>
      <c r="G593" s="49"/>
      <c r="H593" s="73"/>
      <c r="J593" s="164"/>
      <c r="K593" s="164"/>
      <c r="L593" s="164"/>
      <c r="M593" s="164"/>
      <c r="N593" s="100"/>
      <c r="O593" s="70"/>
      <c r="P593" s="93"/>
      <c r="Q593" s="49"/>
    </row>
    <row r="594" spans="5:17" s="90" customFormat="1">
      <c r="E594" s="70"/>
      <c r="F594" s="93"/>
      <c r="G594" s="49"/>
      <c r="H594" s="73"/>
      <c r="J594" s="164"/>
      <c r="K594" s="164"/>
      <c r="L594" s="164"/>
      <c r="M594" s="164"/>
      <c r="N594" s="100"/>
      <c r="O594" s="70"/>
      <c r="P594" s="93"/>
      <c r="Q594" s="49"/>
    </row>
    <row r="595" spans="5:17" s="90" customFormat="1">
      <c r="E595" s="70"/>
      <c r="F595" s="93"/>
      <c r="G595" s="49"/>
      <c r="H595" s="73"/>
      <c r="J595" s="164"/>
      <c r="K595" s="164"/>
      <c r="L595" s="164"/>
      <c r="M595" s="164"/>
      <c r="N595" s="100"/>
      <c r="O595" s="70"/>
      <c r="P595" s="93"/>
      <c r="Q595" s="49"/>
    </row>
    <row r="596" spans="5:17" s="90" customFormat="1">
      <c r="E596" s="70"/>
      <c r="F596" s="93"/>
      <c r="G596" s="49"/>
      <c r="H596" s="73"/>
      <c r="J596" s="164"/>
      <c r="K596" s="164"/>
      <c r="L596" s="164"/>
      <c r="M596" s="164"/>
      <c r="N596" s="100"/>
      <c r="O596" s="70"/>
      <c r="P596" s="93"/>
      <c r="Q596" s="49"/>
    </row>
    <row r="597" spans="5:17" s="90" customFormat="1">
      <c r="E597" s="70"/>
      <c r="F597" s="93"/>
      <c r="G597" s="49"/>
      <c r="H597" s="73"/>
      <c r="J597" s="164"/>
      <c r="K597" s="164"/>
      <c r="L597" s="164"/>
      <c r="M597" s="164"/>
      <c r="N597" s="100"/>
      <c r="O597" s="70"/>
      <c r="P597" s="93"/>
      <c r="Q597" s="49"/>
    </row>
    <row r="598" spans="5:17" s="90" customFormat="1">
      <c r="E598" s="70"/>
      <c r="F598" s="93"/>
      <c r="G598" s="49"/>
      <c r="H598" s="73"/>
      <c r="J598" s="164"/>
      <c r="K598" s="164"/>
      <c r="L598" s="164"/>
      <c r="M598" s="164"/>
      <c r="N598" s="100"/>
      <c r="O598" s="70"/>
      <c r="P598" s="93"/>
      <c r="Q598" s="49"/>
    </row>
    <row r="599" spans="5:17" s="90" customFormat="1">
      <c r="E599" s="70"/>
      <c r="F599" s="93"/>
      <c r="G599" s="49"/>
      <c r="H599" s="73"/>
      <c r="J599" s="164"/>
      <c r="K599" s="164"/>
      <c r="L599" s="164"/>
      <c r="M599" s="164"/>
      <c r="N599" s="100"/>
      <c r="O599" s="70"/>
      <c r="P599" s="93"/>
      <c r="Q599" s="49"/>
    </row>
    <row r="600" spans="5:17" s="90" customFormat="1">
      <c r="E600" s="70"/>
      <c r="F600" s="93"/>
      <c r="G600" s="49"/>
      <c r="H600" s="73"/>
      <c r="J600" s="164"/>
      <c r="K600" s="164"/>
      <c r="L600" s="164"/>
      <c r="M600" s="164"/>
      <c r="N600" s="100"/>
      <c r="O600" s="70"/>
      <c r="P600" s="93"/>
      <c r="Q600" s="49"/>
    </row>
    <row r="601" spans="5:17" s="90" customFormat="1">
      <c r="E601" s="70"/>
      <c r="F601" s="93"/>
      <c r="G601" s="49"/>
      <c r="H601" s="73"/>
      <c r="J601" s="164"/>
      <c r="K601" s="164"/>
      <c r="L601" s="164"/>
      <c r="M601" s="164"/>
      <c r="N601" s="100"/>
      <c r="O601" s="70"/>
      <c r="P601" s="93"/>
      <c r="Q601" s="49"/>
    </row>
    <row r="602" spans="5:17" s="90" customFormat="1">
      <c r="E602" s="70"/>
      <c r="F602" s="93"/>
      <c r="G602" s="49"/>
      <c r="H602" s="73"/>
      <c r="J602" s="164"/>
      <c r="K602" s="164"/>
      <c r="L602" s="164"/>
      <c r="M602" s="164"/>
      <c r="N602" s="100"/>
      <c r="O602" s="70"/>
      <c r="P602" s="93"/>
      <c r="Q602" s="49"/>
    </row>
    <row r="603" spans="5:17" s="90" customFormat="1">
      <c r="E603" s="70"/>
      <c r="F603" s="93"/>
      <c r="G603" s="49"/>
      <c r="H603" s="73"/>
      <c r="J603" s="164"/>
      <c r="K603" s="164"/>
      <c r="L603" s="164"/>
      <c r="M603" s="164"/>
      <c r="N603" s="100"/>
      <c r="O603" s="70"/>
      <c r="P603" s="93"/>
      <c r="Q603" s="49"/>
    </row>
    <row r="604" spans="5:17" s="90" customFormat="1">
      <c r="E604" s="70"/>
      <c r="F604" s="93"/>
      <c r="G604" s="49"/>
      <c r="H604" s="73"/>
      <c r="J604" s="164"/>
      <c r="K604" s="164"/>
      <c r="L604" s="164"/>
      <c r="M604" s="164"/>
      <c r="N604" s="100"/>
      <c r="O604" s="70"/>
      <c r="P604" s="93"/>
      <c r="Q604" s="49"/>
    </row>
    <row r="605" spans="5:17" s="90" customFormat="1">
      <c r="E605" s="70"/>
      <c r="F605" s="93"/>
      <c r="G605" s="49"/>
      <c r="H605" s="73"/>
      <c r="J605" s="164"/>
      <c r="K605" s="164"/>
      <c r="L605" s="164"/>
      <c r="M605" s="164"/>
      <c r="N605" s="100"/>
      <c r="O605" s="70"/>
      <c r="P605" s="93"/>
      <c r="Q605" s="49"/>
    </row>
    <row r="606" spans="5:17" s="90" customFormat="1">
      <c r="E606" s="70"/>
      <c r="F606" s="93"/>
      <c r="G606" s="49"/>
      <c r="H606" s="73"/>
      <c r="J606" s="164"/>
      <c r="K606" s="164"/>
      <c r="L606" s="164"/>
      <c r="M606" s="164"/>
      <c r="N606" s="100"/>
      <c r="O606" s="70"/>
      <c r="P606" s="93"/>
      <c r="Q606" s="49"/>
    </row>
    <row r="607" spans="5:17" s="90" customFormat="1">
      <c r="E607" s="70"/>
      <c r="F607" s="93"/>
      <c r="G607" s="49"/>
      <c r="H607" s="73"/>
      <c r="J607" s="164"/>
      <c r="K607" s="164"/>
      <c r="L607" s="164"/>
      <c r="M607" s="164"/>
      <c r="N607" s="100"/>
      <c r="O607" s="70"/>
      <c r="P607" s="93"/>
      <c r="Q607" s="49"/>
    </row>
    <row r="608" spans="5:17" s="90" customFormat="1">
      <c r="E608" s="70"/>
      <c r="F608" s="93"/>
      <c r="G608" s="49"/>
      <c r="H608" s="73"/>
      <c r="J608" s="164"/>
      <c r="K608" s="164"/>
      <c r="L608" s="164"/>
      <c r="M608" s="164"/>
      <c r="N608" s="100"/>
      <c r="O608" s="70"/>
      <c r="P608" s="93"/>
      <c r="Q608" s="49"/>
    </row>
    <row r="609" spans="5:17" s="90" customFormat="1">
      <c r="E609" s="70"/>
      <c r="F609" s="93"/>
      <c r="G609" s="49"/>
      <c r="H609" s="73"/>
      <c r="J609" s="164"/>
      <c r="K609" s="164"/>
      <c r="L609" s="164"/>
      <c r="M609" s="164"/>
      <c r="N609" s="100"/>
      <c r="O609" s="70"/>
      <c r="P609" s="93"/>
      <c r="Q609" s="49"/>
    </row>
    <row r="610" spans="5:17" s="90" customFormat="1">
      <c r="E610" s="70"/>
      <c r="F610" s="93"/>
      <c r="G610" s="49"/>
      <c r="H610" s="73"/>
      <c r="J610" s="164"/>
      <c r="K610" s="164"/>
      <c r="L610" s="164"/>
      <c r="M610" s="164"/>
      <c r="N610" s="100"/>
      <c r="O610" s="70"/>
      <c r="P610" s="93"/>
      <c r="Q610" s="49"/>
    </row>
    <row r="611" spans="5:17" s="90" customFormat="1">
      <c r="E611" s="70"/>
      <c r="F611" s="93"/>
      <c r="G611" s="49"/>
      <c r="H611" s="73"/>
      <c r="J611" s="164"/>
      <c r="K611" s="164"/>
      <c r="L611" s="164"/>
      <c r="M611" s="164"/>
      <c r="N611" s="100"/>
      <c r="O611" s="70"/>
      <c r="P611" s="93"/>
      <c r="Q611" s="49"/>
    </row>
    <row r="612" spans="5:17" s="90" customFormat="1">
      <c r="E612" s="70"/>
      <c r="F612" s="93"/>
      <c r="G612" s="49"/>
      <c r="H612" s="73"/>
      <c r="J612" s="164"/>
      <c r="K612" s="164"/>
      <c r="L612" s="164"/>
      <c r="M612" s="164"/>
      <c r="N612" s="100"/>
      <c r="O612" s="70"/>
      <c r="P612" s="93"/>
      <c r="Q612" s="49"/>
    </row>
    <row r="613" spans="5:17" s="90" customFormat="1">
      <c r="E613" s="70"/>
      <c r="F613" s="93"/>
      <c r="G613" s="49"/>
      <c r="H613" s="73"/>
      <c r="J613" s="164"/>
      <c r="K613" s="164"/>
      <c r="L613" s="164"/>
      <c r="M613" s="164"/>
      <c r="N613" s="100"/>
      <c r="O613" s="70"/>
      <c r="P613" s="93"/>
      <c r="Q613" s="49"/>
    </row>
    <row r="614" spans="5:17" s="90" customFormat="1">
      <c r="E614" s="70"/>
      <c r="F614" s="93"/>
      <c r="G614" s="49"/>
      <c r="H614" s="73"/>
      <c r="J614" s="164"/>
      <c r="K614" s="164"/>
      <c r="L614" s="164"/>
      <c r="M614" s="164"/>
      <c r="N614" s="100"/>
      <c r="O614" s="70"/>
      <c r="P614" s="93"/>
      <c r="Q614" s="49"/>
    </row>
    <row r="615" spans="5:17" s="90" customFormat="1">
      <c r="E615" s="70"/>
      <c r="F615" s="93"/>
      <c r="G615" s="49"/>
      <c r="H615" s="73"/>
      <c r="J615" s="164"/>
      <c r="K615" s="164"/>
      <c r="L615" s="164"/>
      <c r="M615" s="164"/>
      <c r="N615" s="100"/>
      <c r="O615" s="70"/>
      <c r="P615" s="93"/>
      <c r="Q615" s="49"/>
    </row>
    <row r="616" spans="5:17" s="90" customFormat="1">
      <c r="E616" s="70"/>
      <c r="F616" s="93"/>
      <c r="G616" s="49"/>
      <c r="H616" s="73"/>
      <c r="J616" s="164"/>
      <c r="K616" s="164"/>
      <c r="L616" s="164"/>
      <c r="M616" s="164"/>
      <c r="N616" s="100"/>
      <c r="O616" s="70"/>
      <c r="P616" s="93"/>
      <c r="Q616" s="49"/>
    </row>
    <row r="617" spans="5:17" s="90" customFormat="1">
      <c r="E617" s="70"/>
      <c r="F617" s="93"/>
      <c r="G617" s="49"/>
      <c r="H617" s="73"/>
      <c r="J617" s="164"/>
      <c r="K617" s="164"/>
      <c r="L617" s="164"/>
      <c r="M617" s="164"/>
      <c r="N617" s="100"/>
      <c r="O617" s="70"/>
      <c r="P617" s="93"/>
      <c r="Q617" s="49"/>
    </row>
    <row r="618" spans="5:17" s="90" customFormat="1">
      <c r="E618" s="70"/>
      <c r="F618" s="93"/>
      <c r="G618" s="49"/>
      <c r="H618" s="73"/>
      <c r="J618" s="164"/>
      <c r="K618" s="164"/>
      <c r="L618" s="164"/>
      <c r="M618" s="164"/>
      <c r="N618" s="100"/>
      <c r="O618" s="70"/>
      <c r="P618" s="93"/>
      <c r="Q618" s="49"/>
    </row>
    <row r="619" spans="5:17" s="90" customFormat="1">
      <c r="E619" s="70"/>
      <c r="F619" s="93"/>
      <c r="G619" s="49"/>
      <c r="H619" s="73"/>
      <c r="J619" s="164"/>
      <c r="K619" s="164"/>
      <c r="L619" s="164"/>
      <c r="M619" s="164"/>
      <c r="N619" s="100"/>
      <c r="O619" s="70"/>
      <c r="P619" s="93"/>
      <c r="Q619" s="49"/>
    </row>
    <row r="620" spans="5:17" s="90" customFormat="1">
      <c r="E620" s="70"/>
      <c r="F620" s="93"/>
      <c r="G620" s="49"/>
      <c r="H620" s="73"/>
      <c r="J620" s="164"/>
      <c r="K620" s="164"/>
      <c r="L620" s="164"/>
      <c r="M620" s="164"/>
      <c r="N620" s="100"/>
      <c r="O620" s="70"/>
      <c r="P620" s="93"/>
      <c r="Q620" s="49"/>
    </row>
    <row r="621" spans="5:17" s="90" customFormat="1">
      <c r="E621" s="70"/>
      <c r="F621" s="93"/>
      <c r="G621" s="49"/>
      <c r="H621" s="73"/>
      <c r="J621" s="164"/>
      <c r="K621" s="164"/>
      <c r="L621" s="164"/>
      <c r="M621" s="164"/>
      <c r="N621" s="100"/>
      <c r="O621" s="70"/>
      <c r="P621" s="93"/>
      <c r="Q621" s="49"/>
    </row>
    <row r="622" spans="5:17" s="90" customFormat="1">
      <c r="E622" s="70"/>
      <c r="F622" s="93"/>
      <c r="G622" s="49"/>
      <c r="H622" s="73"/>
      <c r="J622" s="164"/>
      <c r="K622" s="164"/>
      <c r="L622" s="164"/>
      <c r="M622" s="164"/>
      <c r="N622" s="100"/>
      <c r="O622" s="70"/>
      <c r="P622" s="93"/>
      <c r="Q622" s="49"/>
    </row>
    <row r="623" spans="5:17" s="90" customFormat="1">
      <c r="E623" s="70"/>
      <c r="F623" s="93"/>
      <c r="G623" s="49"/>
      <c r="H623" s="73"/>
      <c r="J623" s="164"/>
      <c r="K623" s="164"/>
      <c r="L623" s="164"/>
      <c r="M623" s="164"/>
      <c r="N623" s="100"/>
      <c r="O623" s="70"/>
      <c r="P623" s="93"/>
      <c r="Q623" s="49"/>
    </row>
    <row r="624" spans="5:17" s="90" customFormat="1">
      <c r="E624" s="70"/>
      <c r="F624" s="93"/>
      <c r="G624" s="49"/>
      <c r="H624" s="73"/>
      <c r="J624" s="164"/>
      <c r="K624" s="164"/>
      <c r="L624" s="164"/>
      <c r="M624" s="164"/>
      <c r="N624" s="100"/>
      <c r="O624" s="70"/>
      <c r="P624" s="93"/>
      <c r="Q624" s="49"/>
    </row>
    <row r="625" spans="5:17" s="90" customFormat="1">
      <c r="E625" s="70"/>
      <c r="F625" s="93"/>
      <c r="G625" s="49"/>
      <c r="H625" s="73"/>
      <c r="J625" s="164"/>
      <c r="K625" s="164"/>
      <c r="L625" s="164"/>
      <c r="M625" s="164"/>
      <c r="N625" s="100"/>
      <c r="O625" s="70"/>
      <c r="P625" s="93"/>
      <c r="Q625" s="49"/>
    </row>
    <row r="626" spans="5:17" s="90" customFormat="1">
      <c r="E626" s="70"/>
      <c r="F626" s="93"/>
      <c r="G626" s="49"/>
      <c r="H626" s="73"/>
      <c r="J626" s="164"/>
      <c r="K626" s="164"/>
      <c r="L626" s="164"/>
      <c r="M626" s="164"/>
      <c r="N626" s="100"/>
      <c r="O626" s="70"/>
      <c r="P626" s="93"/>
      <c r="Q626" s="49"/>
    </row>
    <row r="627" spans="5:17" s="90" customFormat="1">
      <c r="E627" s="70"/>
      <c r="F627" s="93"/>
      <c r="G627" s="49"/>
      <c r="H627" s="73"/>
      <c r="J627" s="164"/>
      <c r="K627" s="164"/>
      <c r="L627" s="164"/>
      <c r="M627" s="164"/>
      <c r="N627" s="100"/>
      <c r="O627" s="70"/>
      <c r="P627" s="93"/>
      <c r="Q627" s="49"/>
    </row>
    <row r="628" spans="5:17" s="90" customFormat="1">
      <c r="E628" s="70"/>
      <c r="F628" s="93"/>
      <c r="G628" s="49"/>
      <c r="H628" s="73"/>
      <c r="J628" s="164"/>
      <c r="K628" s="164"/>
      <c r="L628" s="164"/>
      <c r="M628" s="164"/>
      <c r="N628" s="100"/>
      <c r="O628" s="70"/>
      <c r="P628" s="93"/>
      <c r="Q628" s="49"/>
    </row>
    <row r="629" spans="5:17" s="90" customFormat="1">
      <c r="E629" s="70"/>
      <c r="F629" s="93"/>
      <c r="G629" s="49"/>
      <c r="H629" s="73"/>
      <c r="J629" s="164"/>
      <c r="K629" s="164"/>
      <c r="L629" s="164"/>
      <c r="M629" s="164"/>
      <c r="N629" s="100"/>
      <c r="O629" s="70"/>
      <c r="P629" s="93"/>
      <c r="Q629" s="49"/>
    </row>
    <row r="630" spans="5:17" s="90" customFormat="1">
      <c r="E630" s="70"/>
      <c r="F630" s="93"/>
      <c r="G630" s="49"/>
      <c r="H630" s="73"/>
      <c r="J630" s="164"/>
      <c r="K630" s="164"/>
      <c r="L630" s="164"/>
      <c r="M630" s="164"/>
      <c r="N630" s="100"/>
      <c r="O630" s="70"/>
      <c r="P630" s="93"/>
      <c r="Q630" s="49"/>
    </row>
    <row r="631" spans="5:17" s="90" customFormat="1">
      <c r="E631" s="70"/>
      <c r="F631" s="93"/>
      <c r="G631" s="49"/>
      <c r="H631" s="73"/>
      <c r="J631" s="164"/>
      <c r="K631" s="164"/>
      <c r="L631" s="164"/>
      <c r="M631" s="164"/>
      <c r="N631" s="100"/>
      <c r="O631" s="70"/>
      <c r="P631" s="93"/>
      <c r="Q631" s="49"/>
    </row>
    <row r="632" spans="5:17" s="90" customFormat="1">
      <c r="E632" s="70"/>
      <c r="F632" s="93"/>
      <c r="G632" s="49"/>
      <c r="H632" s="73"/>
      <c r="J632" s="164"/>
      <c r="K632" s="164"/>
      <c r="L632" s="164"/>
      <c r="M632" s="164"/>
      <c r="N632" s="100"/>
      <c r="O632" s="70"/>
      <c r="P632" s="93"/>
      <c r="Q632" s="49"/>
    </row>
    <row r="633" spans="5:17" s="90" customFormat="1">
      <c r="E633" s="70"/>
      <c r="F633" s="93"/>
      <c r="G633" s="49"/>
      <c r="H633" s="73"/>
      <c r="J633" s="164"/>
      <c r="K633" s="164"/>
      <c r="L633" s="164"/>
      <c r="M633" s="164"/>
      <c r="N633" s="100"/>
      <c r="O633" s="70"/>
      <c r="P633" s="93"/>
      <c r="Q633" s="49"/>
    </row>
    <row r="634" spans="5:17" s="90" customFormat="1">
      <c r="E634" s="70"/>
      <c r="F634" s="93"/>
      <c r="G634" s="49"/>
      <c r="H634" s="73"/>
      <c r="J634" s="164"/>
      <c r="K634" s="164"/>
      <c r="L634" s="164"/>
      <c r="M634" s="164"/>
      <c r="N634" s="100"/>
      <c r="O634" s="70"/>
      <c r="P634" s="93"/>
      <c r="Q634" s="49"/>
    </row>
    <row r="635" spans="5:17" s="90" customFormat="1">
      <c r="E635" s="70"/>
      <c r="F635" s="93"/>
      <c r="G635" s="49"/>
      <c r="H635" s="73"/>
      <c r="J635" s="164"/>
      <c r="K635" s="164"/>
      <c r="L635" s="164"/>
      <c r="M635" s="164"/>
      <c r="N635" s="100"/>
      <c r="O635" s="70"/>
      <c r="P635" s="93"/>
      <c r="Q635" s="49"/>
    </row>
    <row r="636" spans="5:17" s="90" customFormat="1">
      <c r="E636" s="70"/>
      <c r="F636" s="93"/>
      <c r="G636" s="49"/>
      <c r="H636" s="73"/>
      <c r="J636" s="164"/>
      <c r="K636" s="164"/>
      <c r="L636" s="164"/>
      <c r="M636" s="164"/>
      <c r="N636" s="100"/>
      <c r="O636" s="70"/>
      <c r="P636" s="93"/>
      <c r="Q636" s="49"/>
    </row>
    <row r="637" spans="5:17" s="90" customFormat="1">
      <c r="E637" s="70"/>
      <c r="F637" s="93"/>
      <c r="G637" s="49"/>
      <c r="H637" s="73"/>
      <c r="J637" s="164"/>
      <c r="K637" s="164"/>
      <c r="L637" s="164"/>
      <c r="M637" s="164"/>
      <c r="N637" s="100"/>
      <c r="O637" s="70"/>
      <c r="P637" s="93"/>
      <c r="Q637" s="49"/>
    </row>
    <row r="638" spans="5:17" s="90" customFormat="1">
      <c r="E638" s="70"/>
      <c r="F638" s="93"/>
      <c r="G638" s="49"/>
      <c r="H638" s="73"/>
      <c r="J638" s="164"/>
      <c r="K638" s="164"/>
      <c r="L638" s="164"/>
      <c r="M638" s="164"/>
      <c r="N638" s="100"/>
      <c r="O638" s="70"/>
      <c r="P638" s="93"/>
      <c r="Q638" s="49"/>
    </row>
    <row r="639" spans="5:17" s="90" customFormat="1">
      <c r="E639" s="70"/>
      <c r="F639" s="93"/>
      <c r="G639" s="49"/>
      <c r="H639" s="73"/>
      <c r="J639" s="164"/>
      <c r="K639" s="164"/>
      <c r="L639" s="164"/>
      <c r="M639" s="164"/>
      <c r="N639" s="100"/>
      <c r="O639" s="70"/>
      <c r="P639" s="93"/>
      <c r="Q639" s="49"/>
    </row>
    <row r="640" spans="5:17" s="90" customFormat="1">
      <c r="E640" s="70"/>
      <c r="F640" s="93"/>
      <c r="G640" s="49"/>
      <c r="H640" s="73"/>
      <c r="J640" s="164"/>
      <c r="K640" s="164"/>
      <c r="L640" s="164"/>
      <c r="M640" s="164"/>
      <c r="N640" s="100"/>
      <c r="O640" s="70"/>
      <c r="P640" s="93"/>
      <c r="Q640" s="49"/>
    </row>
    <row r="641" spans="5:17" s="90" customFormat="1">
      <c r="E641" s="70"/>
      <c r="F641" s="93"/>
      <c r="G641" s="49"/>
      <c r="H641" s="73"/>
      <c r="J641" s="164"/>
      <c r="K641" s="164"/>
      <c r="L641" s="164"/>
      <c r="M641" s="164"/>
      <c r="N641" s="100"/>
      <c r="O641" s="70"/>
      <c r="P641" s="93"/>
      <c r="Q641" s="49"/>
    </row>
    <row r="642" spans="5:17" s="90" customFormat="1">
      <c r="E642" s="70"/>
      <c r="F642" s="93"/>
      <c r="G642" s="49"/>
      <c r="H642" s="73"/>
      <c r="J642" s="164"/>
      <c r="K642" s="164"/>
      <c r="L642" s="164"/>
      <c r="M642" s="164"/>
      <c r="N642" s="100"/>
      <c r="O642" s="70"/>
      <c r="P642" s="93"/>
      <c r="Q642" s="49"/>
    </row>
    <row r="643" spans="5:17" s="90" customFormat="1">
      <c r="E643" s="70"/>
      <c r="F643" s="93"/>
      <c r="G643" s="49"/>
      <c r="H643" s="73"/>
      <c r="J643" s="164"/>
      <c r="K643" s="164"/>
      <c r="L643" s="164"/>
      <c r="M643" s="164"/>
      <c r="N643" s="100"/>
      <c r="O643" s="70"/>
      <c r="P643" s="93"/>
      <c r="Q643" s="49"/>
    </row>
    <row r="644" spans="5:17" s="90" customFormat="1">
      <c r="E644" s="70"/>
      <c r="F644" s="93"/>
      <c r="G644" s="49"/>
      <c r="H644" s="73"/>
      <c r="J644" s="164"/>
      <c r="K644" s="164"/>
      <c r="L644" s="164"/>
      <c r="M644" s="164"/>
      <c r="N644" s="100"/>
      <c r="O644" s="70"/>
      <c r="P644" s="93"/>
      <c r="Q644" s="49"/>
    </row>
    <row r="645" spans="5:17" s="90" customFormat="1">
      <c r="E645" s="70"/>
      <c r="F645" s="93"/>
      <c r="G645" s="49"/>
      <c r="H645" s="73"/>
      <c r="J645" s="164"/>
      <c r="K645" s="164"/>
      <c r="L645" s="164"/>
      <c r="M645" s="164"/>
      <c r="N645" s="100"/>
      <c r="O645" s="70"/>
      <c r="P645" s="93"/>
      <c r="Q645" s="49"/>
    </row>
    <row r="646" spans="5:17" s="90" customFormat="1">
      <c r="E646" s="70"/>
      <c r="F646" s="93"/>
      <c r="G646" s="49"/>
      <c r="H646" s="73"/>
      <c r="J646" s="164"/>
      <c r="K646" s="164"/>
      <c r="L646" s="164"/>
      <c r="M646" s="164"/>
      <c r="N646" s="100"/>
      <c r="O646" s="70"/>
      <c r="P646" s="93"/>
      <c r="Q646" s="49"/>
    </row>
    <row r="647" spans="5:17" s="90" customFormat="1">
      <c r="E647" s="70"/>
      <c r="F647" s="93"/>
      <c r="G647" s="49"/>
      <c r="H647" s="73"/>
      <c r="J647" s="164"/>
      <c r="K647" s="164"/>
      <c r="L647" s="164"/>
      <c r="M647" s="164"/>
      <c r="N647" s="100"/>
      <c r="O647" s="70"/>
      <c r="P647" s="93"/>
      <c r="Q647" s="49"/>
    </row>
    <row r="648" spans="5:17" s="90" customFormat="1">
      <c r="E648" s="70"/>
      <c r="F648" s="93"/>
      <c r="G648" s="49"/>
      <c r="H648" s="73"/>
      <c r="J648" s="164"/>
      <c r="K648" s="164"/>
      <c r="L648" s="164"/>
      <c r="M648" s="164"/>
      <c r="N648" s="100"/>
      <c r="O648" s="70"/>
      <c r="P648" s="93"/>
      <c r="Q648" s="49"/>
    </row>
    <row r="649" spans="5:17" s="90" customFormat="1">
      <c r="E649" s="70"/>
      <c r="F649" s="93"/>
      <c r="G649" s="49"/>
      <c r="H649" s="73"/>
      <c r="J649" s="164"/>
      <c r="K649" s="164"/>
      <c r="L649" s="164"/>
      <c r="M649" s="164"/>
      <c r="N649" s="100"/>
      <c r="O649" s="70"/>
      <c r="P649" s="93"/>
      <c r="Q649" s="49"/>
    </row>
    <row r="650" spans="5:17" s="90" customFormat="1">
      <c r="E650" s="70"/>
      <c r="F650" s="93"/>
      <c r="G650" s="49"/>
      <c r="H650" s="73"/>
      <c r="J650" s="164"/>
      <c r="K650" s="164"/>
      <c r="L650" s="164"/>
      <c r="M650" s="164"/>
      <c r="N650" s="100"/>
      <c r="O650" s="70"/>
      <c r="P650" s="93"/>
      <c r="Q650" s="49"/>
    </row>
    <row r="651" spans="5:17" s="90" customFormat="1">
      <c r="E651" s="70"/>
      <c r="F651" s="93"/>
      <c r="G651" s="49"/>
      <c r="H651" s="73"/>
      <c r="J651" s="164"/>
      <c r="K651" s="164"/>
      <c r="L651" s="164"/>
      <c r="M651" s="164"/>
      <c r="N651" s="100"/>
      <c r="O651" s="70"/>
      <c r="P651" s="93"/>
      <c r="Q651" s="49"/>
    </row>
    <row r="652" spans="5:17" s="90" customFormat="1">
      <c r="E652" s="70"/>
      <c r="F652" s="93"/>
      <c r="G652" s="49"/>
      <c r="H652" s="73"/>
      <c r="J652" s="164"/>
      <c r="K652" s="164"/>
      <c r="L652" s="164"/>
      <c r="M652" s="164"/>
      <c r="N652" s="100"/>
      <c r="O652" s="70"/>
      <c r="P652" s="93"/>
      <c r="Q652" s="49"/>
    </row>
    <row r="653" spans="5:17" s="90" customFormat="1">
      <c r="E653" s="70"/>
      <c r="F653" s="93"/>
      <c r="G653" s="49"/>
      <c r="H653" s="73"/>
      <c r="J653" s="164"/>
      <c r="K653" s="164"/>
      <c r="L653" s="164"/>
      <c r="M653" s="164"/>
      <c r="N653" s="100"/>
      <c r="O653" s="70"/>
      <c r="P653" s="93"/>
      <c r="Q653" s="49"/>
    </row>
    <row r="654" spans="5:17" s="90" customFormat="1">
      <c r="E654" s="70"/>
      <c r="F654" s="93"/>
      <c r="G654" s="49"/>
      <c r="H654" s="73"/>
      <c r="J654" s="164"/>
      <c r="K654" s="164"/>
      <c r="L654" s="164"/>
      <c r="M654" s="164"/>
      <c r="N654" s="100"/>
      <c r="O654" s="70"/>
      <c r="P654" s="93"/>
      <c r="Q654" s="49"/>
    </row>
    <row r="655" spans="5:17" s="90" customFormat="1">
      <c r="E655" s="70"/>
      <c r="F655" s="93"/>
      <c r="G655" s="49"/>
      <c r="H655" s="73"/>
      <c r="J655" s="164"/>
      <c r="K655" s="164"/>
      <c r="L655" s="164"/>
      <c r="M655" s="164"/>
      <c r="N655" s="100"/>
      <c r="O655" s="70"/>
      <c r="P655" s="93"/>
      <c r="Q655" s="49"/>
    </row>
    <row r="656" spans="5:17" s="90" customFormat="1">
      <c r="E656" s="70"/>
      <c r="F656" s="93"/>
      <c r="G656" s="49"/>
      <c r="H656" s="73"/>
      <c r="J656" s="164"/>
      <c r="K656" s="164"/>
      <c r="L656" s="164"/>
      <c r="M656" s="164"/>
      <c r="N656" s="100"/>
      <c r="O656" s="70"/>
      <c r="P656" s="93"/>
      <c r="Q656" s="49"/>
    </row>
    <row r="657" spans="5:17" s="90" customFormat="1">
      <c r="E657" s="70"/>
      <c r="F657" s="93"/>
      <c r="G657" s="49"/>
      <c r="H657" s="73"/>
      <c r="J657" s="164"/>
      <c r="K657" s="164"/>
      <c r="L657" s="164"/>
      <c r="M657" s="164"/>
      <c r="N657" s="100"/>
      <c r="O657" s="70"/>
      <c r="P657" s="93"/>
      <c r="Q657" s="49"/>
    </row>
    <row r="658" spans="5:17" s="90" customFormat="1">
      <c r="E658" s="70"/>
      <c r="F658" s="93"/>
      <c r="G658" s="49"/>
      <c r="H658" s="73"/>
      <c r="J658" s="164"/>
      <c r="K658" s="164"/>
      <c r="L658" s="164"/>
      <c r="M658" s="164"/>
      <c r="N658" s="100"/>
      <c r="O658" s="70"/>
      <c r="P658" s="93"/>
      <c r="Q658" s="49"/>
    </row>
    <row r="659" spans="5:17" s="90" customFormat="1">
      <c r="E659" s="70"/>
      <c r="F659" s="93"/>
      <c r="G659" s="49"/>
      <c r="H659" s="73"/>
      <c r="J659" s="164"/>
      <c r="K659" s="164"/>
      <c r="L659" s="164"/>
      <c r="M659" s="164"/>
      <c r="N659" s="100"/>
      <c r="O659" s="70"/>
      <c r="P659" s="93"/>
      <c r="Q659" s="49"/>
    </row>
    <row r="660" spans="5:17" s="90" customFormat="1">
      <c r="E660" s="70"/>
      <c r="F660" s="93"/>
      <c r="G660" s="49"/>
      <c r="H660" s="73"/>
      <c r="J660" s="164"/>
      <c r="K660" s="164"/>
      <c r="L660" s="164"/>
      <c r="M660" s="164"/>
      <c r="N660" s="100"/>
      <c r="O660" s="70"/>
      <c r="P660" s="93"/>
      <c r="Q660" s="49"/>
    </row>
    <row r="661" spans="5:17" s="90" customFormat="1">
      <c r="E661" s="70"/>
      <c r="F661" s="93"/>
      <c r="G661" s="49"/>
      <c r="H661" s="73"/>
      <c r="J661" s="164"/>
      <c r="K661" s="164"/>
      <c r="L661" s="164"/>
      <c r="M661" s="164"/>
      <c r="N661" s="100"/>
      <c r="O661" s="70"/>
      <c r="P661" s="93"/>
      <c r="Q661" s="49"/>
    </row>
    <row r="662" spans="5:17" s="90" customFormat="1">
      <c r="E662" s="70"/>
      <c r="F662" s="93"/>
      <c r="G662" s="49"/>
      <c r="H662" s="73"/>
      <c r="J662" s="164"/>
      <c r="K662" s="164"/>
      <c r="L662" s="164"/>
      <c r="M662" s="164"/>
      <c r="N662" s="100"/>
      <c r="O662" s="70"/>
      <c r="P662" s="93"/>
      <c r="Q662" s="49"/>
    </row>
    <row r="663" spans="5:17" s="90" customFormat="1">
      <c r="E663" s="70"/>
      <c r="F663" s="93"/>
      <c r="G663" s="49"/>
      <c r="H663" s="73"/>
      <c r="J663" s="164"/>
      <c r="K663" s="164"/>
      <c r="L663" s="164"/>
      <c r="M663" s="164"/>
      <c r="N663" s="100"/>
      <c r="O663" s="70"/>
      <c r="P663" s="93"/>
      <c r="Q663" s="49"/>
    </row>
    <row r="664" spans="5:17" s="90" customFormat="1">
      <c r="E664" s="70"/>
      <c r="F664" s="93"/>
      <c r="G664" s="49"/>
      <c r="H664" s="73"/>
      <c r="J664" s="164"/>
      <c r="K664" s="164"/>
      <c r="L664" s="164"/>
      <c r="M664" s="164"/>
      <c r="N664" s="100"/>
      <c r="O664" s="70"/>
      <c r="P664" s="93"/>
      <c r="Q664" s="49"/>
    </row>
    <row r="665" spans="5:17" s="90" customFormat="1">
      <c r="E665" s="70"/>
      <c r="F665" s="93"/>
      <c r="G665" s="49"/>
      <c r="H665" s="73"/>
      <c r="J665" s="164"/>
      <c r="K665" s="164"/>
      <c r="L665" s="164"/>
      <c r="M665" s="164"/>
      <c r="N665" s="100"/>
      <c r="O665" s="70"/>
      <c r="P665" s="93"/>
      <c r="Q665" s="49"/>
    </row>
    <row r="666" spans="5:17" s="90" customFormat="1">
      <c r="E666" s="70"/>
      <c r="F666" s="93"/>
      <c r="G666" s="49"/>
      <c r="H666" s="73"/>
      <c r="J666" s="164"/>
      <c r="K666" s="164"/>
      <c r="L666" s="164"/>
      <c r="M666" s="164"/>
      <c r="N666" s="100"/>
      <c r="O666" s="70"/>
      <c r="P666" s="93"/>
      <c r="Q666" s="49"/>
    </row>
    <row r="667" spans="5:17" s="90" customFormat="1">
      <c r="E667" s="70"/>
      <c r="F667" s="93"/>
      <c r="G667" s="49"/>
      <c r="H667" s="73"/>
      <c r="J667" s="164"/>
      <c r="K667" s="164"/>
      <c r="L667" s="164"/>
      <c r="M667" s="164"/>
      <c r="N667" s="100"/>
      <c r="O667" s="70"/>
      <c r="P667" s="93"/>
      <c r="Q667" s="49"/>
    </row>
    <row r="668" spans="5:17" s="90" customFormat="1">
      <c r="E668" s="70"/>
      <c r="F668" s="93"/>
      <c r="G668" s="49"/>
      <c r="H668" s="73"/>
      <c r="J668" s="164"/>
      <c r="K668" s="164"/>
      <c r="L668" s="164"/>
      <c r="M668" s="164"/>
      <c r="N668" s="100"/>
      <c r="O668" s="70"/>
      <c r="P668" s="93"/>
      <c r="Q668" s="49"/>
    </row>
    <row r="669" spans="5:17" s="90" customFormat="1">
      <c r="E669" s="70"/>
      <c r="F669" s="93"/>
      <c r="G669" s="49"/>
      <c r="H669" s="73"/>
      <c r="J669" s="164"/>
      <c r="K669" s="164"/>
      <c r="L669" s="164"/>
      <c r="M669" s="164"/>
      <c r="N669" s="100"/>
      <c r="O669" s="70"/>
      <c r="P669" s="93"/>
      <c r="Q669" s="49"/>
    </row>
    <row r="670" spans="5:17" s="90" customFormat="1">
      <c r="E670" s="70"/>
      <c r="F670" s="93"/>
      <c r="G670" s="49"/>
      <c r="H670" s="73"/>
      <c r="J670" s="164"/>
      <c r="K670" s="164"/>
      <c r="L670" s="164"/>
      <c r="M670" s="164"/>
      <c r="N670" s="100"/>
      <c r="O670" s="70"/>
      <c r="P670" s="93"/>
      <c r="Q670" s="49"/>
    </row>
    <row r="671" spans="5:17" s="90" customFormat="1">
      <c r="E671" s="70"/>
      <c r="F671" s="93"/>
      <c r="G671" s="49"/>
      <c r="H671" s="73"/>
      <c r="J671" s="164"/>
      <c r="K671" s="164"/>
      <c r="L671" s="164"/>
      <c r="M671" s="164"/>
      <c r="N671" s="100"/>
      <c r="O671" s="70"/>
      <c r="P671" s="93"/>
      <c r="Q671" s="49"/>
    </row>
    <row r="672" spans="5:17" s="90" customFormat="1">
      <c r="E672" s="70"/>
      <c r="F672" s="93"/>
      <c r="G672" s="49"/>
      <c r="H672" s="73"/>
      <c r="J672" s="164"/>
      <c r="K672" s="164"/>
      <c r="L672" s="164"/>
      <c r="M672" s="164"/>
      <c r="N672" s="100"/>
      <c r="O672" s="70"/>
      <c r="P672" s="93"/>
      <c r="Q672" s="49"/>
    </row>
    <row r="673" spans="5:17" s="90" customFormat="1">
      <c r="E673" s="70"/>
      <c r="F673" s="93"/>
      <c r="G673" s="49"/>
      <c r="H673" s="73"/>
      <c r="J673" s="164"/>
      <c r="K673" s="164"/>
      <c r="L673" s="164"/>
      <c r="M673" s="164"/>
      <c r="N673" s="100"/>
      <c r="O673" s="70"/>
      <c r="P673" s="93"/>
      <c r="Q673" s="49"/>
    </row>
    <row r="674" spans="5:17" s="90" customFormat="1">
      <c r="E674" s="70"/>
      <c r="F674" s="93"/>
      <c r="G674" s="49"/>
      <c r="H674" s="73"/>
      <c r="J674" s="164"/>
      <c r="K674" s="164"/>
      <c r="L674" s="164"/>
      <c r="M674" s="164"/>
      <c r="N674" s="100"/>
      <c r="O674" s="70"/>
      <c r="P674" s="93"/>
      <c r="Q674" s="49"/>
    </row>
    <row r="675" spans="5:17" s="90" customFormat="1">
      <c r="E675" s="70"/>
      <c r="F675" s="93"/>
      <c r="G675" s="49"/>
      <c r="H675" s="73"/>
      <c r="J675" s="164"/>
      <c r="K675" s="164"/>
      <c r="L675" s="164"/>
      <c r="M675" s="164"/>
      <c r="N675" s="100"/>
      <c r="O675" s="70"/>
      <c r="P675" s="93"/>
      <c r="Q675" s="49"/>
    </row>
    <row r="676" spans="5:17" s="90" customFormat="1">
      <c r="E676" s="70"/>
      <c r="F676" s="93"/>
      <c r="G676" s="49"/>
      <c r="H676" s="73"/>
      <c r="J676" s="164"/>
      <c r="K676" s="164"/>
      <c r="L676" s="164"/>
      <c r="M676" s="164"/>
      <c r="N676" s="100"/>
      <c r="O676" s="70"/>
      <c r="P676" s="93"/>
      <c r="Q676" s="49"/>
    </row>
    <row r="677" spans="5:17" s="90" customFormat="1">
      <c r="E677" s="70"/>
      <c r="F677" s="93"/>
      <c r="G677" s="49"/>
      <c r="H677" s="73"/>
      <c r="J677" s="164"/>
      <c r="K677" s="164"/>
      <c r="L677" s="164"/>
      <c r="M677" s="164"/>
      <c r="N677" s="100"/>
      <c r="O677" s="70"/>
      <c r="P677" s="93"/>
      <c r="Q677" s="49"/>
    </row>
    <row r="678" spans="5:17" s="90" customFormat="1">
      <c r="E678" s="70"/>
      <c r="F678" s="93"/>
      <c r="G678" s="49"/>
      <c r="H678" s="73"/>
      <c r="J678" s="164"/>
      <c r="K678" s="164"/>
      <c r="L678" s="164"/>
      <c r="M678" s="164"/>
      <c r="N678" s="100"/>
      <c r="O678" s="70"/>
      <c r="P678" s="93"/>
      <c r="Q678" s="49"/>
    </row>
    <row r="679" spans="5:17" s="90" customFormat="1">
      <c r="E679" s="70"/>
      <c r="F679" s="93"/>
      <c r="G679" s="49"/>
      <c r="H679" s="73"/>
      <c r="J679" s="164"/>
      <c r="K679" s="164"/>
      <c r="L679" s="164"/>
      <c r="M679" s="164"/>
      <c r="N679" s="100"/>
      <c r="O679" s="70"/>
      <c r="P679" s="93"/>
      <c r="Q679" s="49"/>
    </row>
    <row r="680" spans="5:17" s="90" customFormat="1">
      <c r="E680" s="70"/>
      <c r="F680" s="93"/>
      <c r="G680" s="49"/>
      <c r="H680" s="73"/>
      <c r="J680" s="164"/>
      <c r="K680" s="164"/>
      <c r="L680" s="164"/>
      <c r="M680" s="164"/>
      <c r="N680" s="100"/>
      <c r="O680" s="70"/>
      <c r="P680" s="93"/>
      <c r="Q680" s="49"/>
    </row>
    <row r="681" spans="5:17" s="90" customFormat="1">
      <c r="E681" s="70"/>
      <c r="F681" s="93"/>
      <c r="G681" s="49"/>
      <c r="H681" s="73"/>
      <c r="J681" s="164"/>
      <c r="K681" s="164"/>
      <c r="L681" s="164"/>
      <c r="M681" s="164"/>
      <c r="N681" s="100"/>
      <c r="O681" s="70"/>
      <c r="P681" s="93"/>
      <c r="Q681" s="49"/>
    </row>
    <row r="682" spans="5:17" s="90" customFormat="1">
      <c r="E682" s="70"/>
      <c r="F682" s="93"/>
      <c r="G682" s="49"/>
      <c r="H682" s="73"/>
      <c r="J682" s="164"/>
      <c r="K682" s="164"/>
      <c r="L682" s="164"/>
      <c r="M682" s="164"/>
      <c r="N682" s="100"/>
      <c r="O682" s="70"/>
      <c r="P682" s="93"/>
      <c r="Q682" s="49"/>
    </row>
    <row r="683" spans="5:17" s="90" customFormat="1">
      <c r="E683" s="70"/>
      <c r="F683" s="93"/>
      <c r="G683" s="49"/>
      <c r="H683" s="73"/>
      <c r="J683" s="164"/>
      <c r="K683" s="164"/>
      <c r="L683" s="164"/>
      <c r="M683" s="164"/>
      <c r="N683" s="100"/>
      <c r="O683" s="70"/>
      <c r="P683" s="93"/>
      <c r="Q683" s="49"/>
    </row>
    <row r="684" spans="5:17" s="90" customFormat="1">
      <c r="E684" s="70"/>
      <c r="F684" s="93"/>
      <c r="G684" s="49"/>
      <c r="H684" s="73"/>
      <c r="J684" s="164"/>
      <c r="K684" s="164"/>
      <c r="L684" s="164"/>
      <c r="M684" s="164"/>
      <c r="N684" s="100"/>
      <c r="O684" s="70"/>
      <c r="P684" s="93"/>
      <c r="Q684" s="49"/>
    </row>
    <row r="685" spans="5:17" s="90" customFormat="1">
      <c r="E685" s="70"/>
      <c r="F685" s="93"/>
      <c r="G685" s="49"/>
      <c r="H685" s="73"/>
      <c r="J685" s="164"/>
      <c r="K685" s="164"/>
      <c r="L685" s="164"/>
      <c r="M685" s="164"/>
      <c r="N685" s="100"/>
      <c r="O685" s="70"/>
      <c r="P685" s="93"/>
      <c r="Q685" s="49"/>
    </row>
    <row r="686" spans="5:17" s="90" customFormat="1">
      <c r="E686" s="70"/>
      <c r="F686" s="93"/>
      <c r="G686" s="49"/>
      <c r="H686" s="73"/>
      <c r="J686" s="164"/>
      <c r="K686" s="164"/>
      <c r="L686" s="164"/>
      <c r="M686" s="164"/>
      <c r="N686" s="100"/>
      <c r="O686" s="70"/>
      <c r="P686" s="93"/>
      <c r="Q686" s="49"/>
    </row>
    <row r="687" spans="5:17" s="90" customFormat="1">
      <c r="E687" s="70"/>
      <c r="F687" s="93"/>
      <c r="G687" s="49"/>
      <c r="H687" s="73"/>
      <c r="J687" s="164"/>
      <c r="K687" s="164"/>
      <c r="L687" s="164"/>
      <c r="M687" s="164"/>
      <c r="N687" s="100"/>
      <c r="O687" s="70"/>
      <c r="P687" s="93"/>
      <c r="Q687" s="49"/>
    </row>
    <row r="688" spans="5:17" s="90" customFormat="1">
      <c r="E688" s="70"/>
      <c r="F688" s="93"/>
      <c r="G688" s="49"/>
      <c r="H688" s="73"/>
      <c r="J688" s="164"/>
      <c r="K688" s="164"/>
      <c r="L688" s="164"/>
      <c r="M688" s="164"/>
      <c r="N688" s="100"/>
      <c r="O688" s="70"/>
      <c r="P688" s="93"/>
      <c r="Q688" s="49"/>
    </row>
    <row r="689" spans="1:50">
      <c r="A689" s="90"/>
      <c r="B689" s="90"/>
      <c r="D689" s="90"/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  <c r="R689" s="90"/>
      <c r="U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</row>
    <row r="690" spans="1:50">
      <c r="A690" s="90"/>
      <c r="B690" s="90"/>
      <c r="D690" s="90"/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  <c r="R690" s="90"/>
      <c r="U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</row>
    <row r="691" spans="1:50">
      <c r="A691" s="90"/>
      <c r="B691" s="90"/>
      <c r="D691" s="90"/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  <c r="R691" s="90"/>
      <c r="U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</row>
    <row r="692" spans="1:50">
      <c r="A692" s="90"/>
      <c r="B692" s="90"/>
      <c r="D692" s="90"/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  <c r="R692" s="90"/>
      <c r="U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</row>
    <row r="693" spans="1:50">
      <c r="A693" s="90"/>
      <c r="B693" s="90"/>
      <c r="D693" s="90"/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  <c r="R693" s="90"/>
      <c r="U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</row>
    <row r="694" spans="1:50">
      <c r="A694" s="90"/>
      <c r="B694" s="90"/>
      <c r="D694" s="90"/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  <c r="R694" s="90"/>
      <c r="U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</row>
    <row r="695" spans="1:50">
      <c r="A695" s="90"/>
      <c r="B695" s="90"/>
      <c r="D695" s="90"/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  <c r="R695" s="90"/>
      <c r="U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</row>
    <row r="696" spans="1:50">
      <c r="A696" s="90"/>
      <c r="B696" s="90"/>
      <c r="D696" s="90"/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  <c r="R696" s="90"/>
      <c r="U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</row>
    <row r="697" spans="1:50">
      <c r="A697" s="90"/>
      <c r="B697" s="90"/>
      <c r="D697" s="90"/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</row>
    <row r="698" spans="1:50">
      <c r="A698" s="90"/>
      <c r="B698" s="90"/>
      <c r="D698" s="90"/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</row>
    <row r="699" spans="1:50">
      <c r="A699" s="90"/>
      <c r="B699" s="90"/>
      <c r="D699" s="90"/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</row>
    <row r="700" spans="1:50">
      <c r="A700" s="90"/>
      <c r="B700" s="90"/>
      <c r="D700" s="90"/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</row>
    <row r="701" spans="1:50">
      <c r="A701" s="90"/>
      <c r="B701" s="90"/>
      <c r="D701" s="90"/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</row>
    <row r="702" spans="1:50">
      <c r="A702" s="90"/>
      <c r="B702" s="90"/>
      <c r="D702" s="90"/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</row>
    <row r="703" spans="1:50">
      <c r="A703" s="90"/>
      <c r="B703" s="90"/>
      <c r="D703" s="90"/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</row>
    <row r="704" spans="1:50">
      <c r="A704" s="90"/>
      <c r="B704" s="90"/>
      <c r="D704" s="90"/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</row>
    <row r="705" spans="1:50">
      <c r="A705" s="90"/>
      <c r="B705" s="90"/>
      <c r="D705" s="90"/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</row>
    <row r="706" spans="1:50">
      <c r="A706" s="90"/>
      <c r="B706" s="90"/>
      <c r="D706" s="90"/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</row>
    <row r="707" spans="1:50">
      <c r="A707" s="90"/>
      <c r="B707" s="90"/>
      <c r="D707" s="90"/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</row>
    <row r="708" spans="1:50">
      <c r="A708" s="90"/>
      <c r="B708" s="90"/>
      <c r="D708" s="90"/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</row>
    <row r="709" spans="1:50">
      <c r="A709" s="90"/>
      <c r="B709" s="90"/>
      <c r="D709" s="90"/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</row>
    <row r="710" spans="1:50">
      <c r="A710" s="90"/>
      <c r="B710" s="90"/>
      <c r="D710" s="90"/>
      <c r="J710" s="143"/>
      <c r="K710" s="143"/>
      <c r="L710" s="143"/>
      <c r="M710" s="143"/>
      <c r="N710" s="100"/>
      <c r="O710" s="143"/>
      <c r="P710" s="70"/>
      <c r="Q710" s="143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</row>
    <row r="711" spans="1:50" ht="13.5">
      <c r="A711" s="90"/>
      <c r="B711" s="90"/>
      <c r="D711" s="90"/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O12:O18 O23 O29 O31:O35">
    <cfRule type="containsText" dxfId="188" priority="7" operator="containsText" text="ERROR">
      <formula>NOT(ISERROR(SEARCH("ERROR",O12)))</formula>
    </cfRule>
  </conditionalFormatting>
  <conditionalFormatting sqref="F38">
    <cfRule type="containsText" dxfId="187" priority="10" operator="containsText" text="ERROR">
      <formula>NOT(ISERROR(SEARCH("ERROR",F38)))</formula>
    </cfRule>
  </conditionalFormatting>
  <conditionalFormatting sqref="J38">
    <cfRule type="containsText" dxfId="186" priority="9" operator="containsText" text="ERROR">
      <formula>NOT(ISERROR(SEARCH("ERROR",J38)))</formula>
    </cfRule>
  </conditionalFormatting>
  <conditionalFormatting sqref="T14">
    <cfRule type="containsText" dxfId="185" priority="8" operator="containsText" text="ERROR">
      <formula>NOT(ISERROR(SEARCH("ERROR",T14)))</formula>
    </cfRule>
  </conditionalFormatting>
  <conditionalFormatting sqref="O36">
    <cfRule type="containsText" dxfId="184" priority="6" operator="containsText" text="ERROR">
      <formula>NOT(ISERROR(SEARCH("ERROR",O36)))</formula>
    </cfRule>
  </conditionalFormatting>
  <conditionalFormatting sqref="O9">
    <cfRule type="containsText" dxfId="183" priority="4" operator="containsText" text="ERROR">
      <formula>NOT(ISERROR(SEARCH("ERROR",O9)))</formula>
    </cfRule>
  </conditionalFormatting>
  <conditionalFormatting sqref="O19:O22">
    <cfRule type="containsText" dxfId="182" priority="3" operator="containsText" text="ERROR">
      <formula>NOT(ISERROR(SEARCH("ERROR",O19)))</formula>
    </cfRule>
  </conditionalFormatting>
  <conditionalFormatting sqref="O24:O28">
    <cfRule type="containsText" dxfId="181" priority="2" operator="containsText" text="ERROR">
      <formula>NOT(ISERROR(SEARCH("ERROR",O24)))</formula>
    </cfRule>
  </conditionalFormatting>
  <conditionalFormatting sqref="O30">
    <cfRule type="containsText" dxfId="180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zoomScaleNormal="100" workbookViewId="0">
      <selection activeCell="E35" sqref="E35:E36"/>
    </sheetView>
  </sheetViews>
  <sheetFormatPr defaultColWidth="11.54296875" defaultRowHeight="10"/>
  <cols>
    <col min="1" max="1" width="8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79" priority="10" operator="containsText" text="ERROR">
      <formula>NOT(ISERROR(SEARCH("ERROR",F38)))</formula>
    </cfRule>
  </conditionalFormatting>
  <conditionalFormatting sqref="J38">
    <cfRule type="containsText" dxfId="178" priority="9" operator="containsText" text="ERROR">
      <formula>NOT(ISERROR(SEARCH("ERROR",J38)))</formula>
    </cfRule>
  </conditionalFormatting>
  <conditionalFormatting sqref="T14">
    <cfRule type="containsText" dxfId="177" priority="8" operator="containsText" text="ERROR">
      <formula>NOT(ISERROR(SEARCH("ERROR",T14)))</formula>
    </cfRule>
  </conditionalFormatting>
  <conditionalFormatting sqref="O12:O18 O23 O29 O31:O35">
    <cfRule type="containsText" dxfId="176" priority="7" operator="containsText" text="ERROR">
      <formula>NOT(ISERROR(SEARCH("ERROR",O12)))</formula>
    </cfRule>
  </conditionalFormatting>
  <conditionalFormatting sqref="O36">
    <cfRule type="containsText" dxfId="175" priority="6" operator="containsText" text="ERROR">
      <formula>NOT(ISERROR(SEARCH("ERROR",O36)))</formula>
    </cfRule>
  </conditionalFormatting>
  <conditionalFormatting sqref="O9">
    <cfRule type="containsText" dxfId="174" priority="4" operator="containsText" text="ERROR">
      <formula>NOT(ISERROR(SEARCH("ERROR",O9)))</formula>
    </cfRule>
  </conditionalFormatting>
  <conditionalFormatting sqref="O19:O22">
    <cfRule type="containsText" dxfId="173" priority="3" operator="containsText" text="ERROR">
      <formula>NOT(ISERROR(SEARCH("ERROR",O19)))</formula>
    </cfRule>
  </conditionalFormatting>
  <conditionalFormatting sqref="O24:O28">
    <cfRule type="containsText" dxfId="172" priority="2" operator="containsText" text="ERROR">
      <formula>NOT(ISERROR(SEARCH("ERROR",O24)))</formula>
    </cfRule>
  </conditionalFormatting>
  <conditionalFormatting sqref="O30">
    <cfRule type="containsText" dxfId="171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3" zoomScaleNormal="100" workbookViewId="0">
      <selection activeCell="E35" sqref="E35:E36"/>
    </sheetView>
  </sheetViews>
  <sheetFormatPr defaultColWidth="11.54296875" defaultRowHeight="10"/>
  <cols>
    <col min="1" max="1" width="6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163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70" priority="10" operator="containsText" text="ERROR">
      <formula>NOT(ISERROR(SEARCH("ERROR",F38)))</formula>
    </cfRule>
  </conditionalFormatting>
  <conditionalFormatting sqref="J38">
    <cfRule type="containsText" dxfId="169" priority="9" operator="containsText" text="ERROR">
      <formula>NOT(ISERROR(SEARCH("ERROR",J38)))</formula>
    </cfRule>
  </conditionalFormatting>
  <conditionalFormatting sqref="T14">
    <cfRule type="containsText" dxfId="168" priority="8" operator="containsText" text="ERROR">
      <formula>NOT(ISERROR(SEARCH("ERROR",T14)))</formula>
    </cfRule>
  </conditionalFormatting>
  <conditionalFormatting sqref="O12:O18 O23 O29 O31:O35">
    <cfRule type="containsText" dxfId="167" priority="7" operator="containsText" text="ERROR">
      <formula>NOT(ISERROR(SEARCH("ERROR",O12)))</formula>
    </cfRule>
  </conditionalFormatting>
  <conditionalFormatting sqref="O36">
    <cfRule type="containsText" dxfId="166" priority="6" operator="containsText" text="ERROR">
      <formula>NOT(ISERROR(SEARCH("ERROR",O36)))</formula>
    </cfRule>
  </conditionalFormatting>
  <conditionalFormatting sqref="O9">
    <cfRule type="containsText" dxfId="165" priority="4" operator="containsText" text="ERROR">
      <formula>NOT(ISERROR(SEARCH("ERROR",O9)))</formula>
    </cfRule>
  </conditionalFormatting>
  <conditionalFormatting sqref="O19:O22">
    <cfRule type="containsText" dxfId="164" priority="3" operator="containsText" text="ERROR">
      <formula>NOT(ISERROR(SEARCH("ERROR",O19)))</formula>
    </cfRule>
  </conditionalFormatting>
  <conditionalFormatting sqref="O24:O28">
    <cfRule type="containsText" dxfId="163" priority="2" operator="containsText" text="ERROR">
      <formula>NOT(ISERROR(SEARCH("ERROR",O24)))</formula>
    </cfRule>
  </conditionalFormatting>
  <conditionalFormatting sqref="O30">
    <cfRule type="containsText" dxfId="162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5"/>
  <sheetViews>
    <sheetView showGridLines="0" topLeftCell="A16" zoomScaleNormal="100" workbookViewId="0">
      <selection activeCell="E35" sqref="E35:E36"/>
    </sheetView>
  </sheetViews>
  <sheetFormatPr defaultColWidth="11.54296875" defaultRowHeight="10"/>
  <cols>
    <col min="1" max="1" width="5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2.26953125" style="90" bestFit="1" customWidth="1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164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/>
      <c r="P31" s="41" t="str">
        <f t="shared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3"/>
      <c r="J42" s="164"/>
      <c r="K42" s="164"/>
      <c r="L42" s="164"/>
      <c r="M42" s="164"/>
      <c r="N42" s="100"/>
      <c r="O42" s="70"/>
      <c r="P42" s="93"/>
      <c r="Q42" s="72"/>
    </row>
    <row r="43" spans="1:65">
      <c r="E43" s="70"/>
      <c r="F43" s="93"/>
      <c r="G43" s="133"/>
      <c r="J43" s="164"/>
      <c r="K43" s="164"/>
      <c r="L43" s="164"/>
      <c r="M43" s="164"/>
      <c r="N43" s="100"/>
      <c r="O43" s="70"/>
      <c r="P43" s="93"/>
      <c r="Q43" s="72"/>
    </row>
    <row r="44" spans="1:65">
      <c r="E44" s="70"/>
      <c r="F44" s="93"/>
      <c r="G44" s="133"/>
      <c r="J44" s="164"/>
      <c r="K44" s="164"/>
      <c r="L44" s="164"/>
      <c r="M44" s="164"/>
      <c r="N44" s="100"/>
      <c r="O44" s="70"/>
      <c r="P44" s="93"/>
      <c r="Q44" s="72"/>
    </row>
    <row r="45" spans="1:65">
      <c r="E45" s="70"/>
      <c r="F45" s="93"/>
      <c r="G45" s="133"/>
      <c r="J45" s="164"/>
      <c r="K45" s="164"/>
      <c r="L45" s="164"/>
      <c r="M45" s="164"/>
      <c r="N45" s="100"/>
      <c r="O45" s="70"/>
      <c r="P45" s="93"/>
      <c r="Q45" s="72"/>
    </row>
    <row r="46" spans="1:65">
      <c r="E46" s="70"/>
      <c r="F46" s="93"/>
      <c r="G46" s="98"/>
      <c r="J46" s="164"/>
      <c r="K46" s="164"/>
      <c r="L46" s="164"/>
      <c r="M46" s="164"/>
      <c r="N46" s="100"/>
      <c r="O46" s="70"/>
      <c r="P46" s="93"/>
      <c r="Q46" s="72"/>
    </row>
    <row r="47" spans="1:65">
      <c r="E47" s="70"/>
      <c r="F47" s="93"/>
      <c r="G47" s="72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  <row r="713" spans="5:17">
      <c r="G713" s="90">
        <v>-1350000</v>
      </c>
    </row>
    <row r="714" spans="5:17">
      <c r="G714" s="90">
        <v>-222928846</v>
      </c>
    </row>
    <row r="715" spans="5:17">
      <c r="G715" s="90">
        <v>-562000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61" priority="10" operator="containsText" text="ERROR">
      <formula>NOT(ISERROR(SEARCH("ERROR",F38)))</formula>
    </cfRule>
  </conditionalFormatting>
  <conditionalFormatting sqref="J38">
    <cfRule type="containsText" dxfId="160" priority="9" operator="containsText" text="ERROR">
      <formula>NOT(ISERROR(SEARCH("ERROR",J38)))</formula>
    </cfRule>
  </conditionalFormatting>
  <conditionalFormatting sqref="T14">
    <cfRule type="containsText" dxfId="159" priority="8" operator="containsText" text="ERROR">
      <formula>NOT(ISERROR(SEARCH("ERROR",T14)))</formula>
    </cfRule>
  </conditionalFormatting>
  <conditionalFormatting sqref="O12:O18 O23 O29 O31:O35">
    <cfRule type="containsText" dxfId="158" priority="7" operator="containsText" text="ERROR">
      <formula>NOT(ISERROR(SEARCH("ERROR",O12)))</formula>
    </cfRule>
  </conditionalFormatting>
  <conditionalFormatting sqref="O36">
    <cfRule type="containsText" dxfId="157" priority="6" operator="containsText" text="ERROR">
      <formula>NOT(ISERROR(SEARCH("ERROR",O36)))</formula>
    </cfRule>
  </conditionalFormatting>
  <conditionalFormatting sqref="O9">
    <cfRule type="containsText" dxfId="156" priority="4" operator="containsText" text="ERROR">
      <formula>NOT(ISERROR(SEARCH("ERROR",O9)))</formula>
    </cfRule>
  </conditionalFormatting>
  <conditionalFormatting sqref="O19:O22">
    <cfRule type="containsText" dxfId="155" priority="3" operator="containsText" text="ERROR">
      <formula>NOT(ISERROR(SEARCH("ERROR",O19)))</formula>
    </cfRule>
  </conditionalFormatting>
  <conditionalFormatting sqref="O24:O28">
    <cfRule type="containsText" dxfId="154" priority="2" operator="containsText" text="ERROR">
      <formula>NOT(ISERROR(SEARCH("ERROR",O24)))</formula>
    </cfRule>
  </conditionalFormatting>
  <conditionalFormatting sqref="O30">
    <cfRule type="containsText" dxfId="15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0" zoomScaleNormal="100" workbookViewId="0">
      <selection activeCell="E35" sqref="E35:E36"/>
    </sheetView>
  </sheetViews>
  <sheetFormatPr defaultColWidth="11.54296875" defaultRowHeight="10"/>
  <cols>
    <col min="1" max="1" width="5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165</v>
      </c>
      <c r="F3" s="90"/>
      <c r="J3" s="13" t="s">
        <v>39</v>
      </c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52" priority="10" operator="containsText" text="ERROR">
      <formula>NOT(ISERROR(SEARCH("ERROR",F38)))</formula>
    </cfRule>
  </conditionalFormatting>
  <conditionalFormatting sqref="J38">
    <cfRule type="containsText" dxfId="151" priority="9" operator="containsText" text="ERROR">
      <formula>NOT(ISERROR(SEARCH("ERROR",J38)))</formula>
    </cfRule>
  </conditionalFormatting>
  <conditionalFormatting sqref="T14">
    <cfRule type="containsText" dxfId="150" priority="8" operator="containsText" text="ERROR">
      <formula>NOT(ISERROR(SEARCH("ERROR",T14)))</formula>
    </cfRule>
  </conditionalFormatting>
  <conditionalFormatting sqref="O12:O18 O23 O29 O31:O35">
    <cfRule type="containsText" dxfId="149" priority="7" operator="containsText" text="ERROR">
      <formula>NOT(ISERROR(SEARCH("ERROR",O12)))</formula>
    </cfRule>
  </conditionalFormatting>
  <conditionalFormatting sqref="O36">
    <cfRule type="containsText" dxfId="148" priority="6" operator="containsText" text="ERROR">
      <formula>NOT(ISERROR(SEARCH("ERROR",O36)))</formula>
    </cfRule>
  </conditionalFormatting>
  <conditionalFormatting sqref="O9">
    <cfRule type="containsText" dxfId="147" priority="4" operator="containsText" text="ERROR">
      <formula>NOT(ISERROR(SEARCH("ERROR",O9)))</formula>
    </cfRule>
  </conditionalFormatting>
  <conditionalFormatting sqref="O19:O22">
    <cfRule type="containsText" dxfId="146" priority="3" operator="containsText" text="ERROR">
      <formula>NOT(ISERROR(SEARCH("ERROR",O19)))</formula>
    </cfRule>
  </conditionalFormatting>
  <conditionalFormatting sqref="O24:O28">
    <cfRule type="containsText" dxfId="145" priority="2" operator="containsText" text="ERROR">
      <formula>NOT(ISERROR(SEARCH("ERROR",O24)))</formula>
    </cfRule>
  </conditionalFormatting>
  <conditionalFormatting sqref="O30">
    <cfRule type="containsText" dxfId="144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4" zoomScaleNormal="100" workbookViewId="0">
      <selection activeCell="E35" sqref="E35:E36"/>
    </sheetView>
  </sheetViews>
  <sheetFormatPr defaultColWidth="11.54296875" defaultRowHeight="10"/>
  <cols>
    <col min="1" max="1" width="32.269531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I1" s="65"/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166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43" priority="10" operator="containsText" text="ERROR">
      <formula>NOT(ISERROR(SEARCH("ERROR",F38)))</formula>
    </cfRule>
  </conditionalFormatting>
  <conditionalFormatting sqref="J38">
    <cfRule type="containsText" dxfId="142" priority="9" operator="containsText" text="ERROR">
      <formula>NOT(ISERROR(SEARCH("ERROR",J38)))</formula>
    </cfRule>
  </conditionalFormatting>
  <conditionalFormatting sqref="T14">
    <cfRule type="containsText" dxfId="141" priority="8" operator="containsText" text="ERROR">
      <formula>NOT(ISERROR(SEARCH("ERROR",T14)))</formula>
    </cfRule>
  </conditionalFormatting>
  <conditionalFormatting sqref="O12:O18 O23 O29 O31:O35">
    <cfRule type="containsText" dxfId="140" priority="7" operator="containsText" text="ERROR">
      <formula>NOT(ISERROR(SEARCH("ERROR",O12)))</formula>
    </cfRule>
  </conditionalFormatting>
  <conditionalFormatting sqref="O36">
    <cfRule type="containsText" dxfId="139" priority="6" operator="containsText" text="ERROR">
      <formula>NOT(ISERROR(SEARCH("ERROR",O36)))</formula>
    </cfRule>
  </conditionalFormatting>
  <conditionalFormatting sqref="O9">
    <cfRule type="containsText" dxfId="138" priority="4" operator="containsText" text="ERROR">
      <formula>NOT(ISERROR(SEARCH("ERROR",O9)))</formula>
    </cfRule>
  </conditionalFormatting>
  <conditionalFormatting sqref="O19:O22">
    <cfRule type="containsText" dxfId="137" priority="3" operator="containsText" text="ERROR">
      <formula>NOT(ISERROR(SEARCH("ERROR",O19)))</formula>
    </cfRule>
  </conditionalFormatting>
  <conditionalFormatting sqref="O24:O28">
    <cfRule type="containsText" dxfId="136" priority="2" operator="containsText" text="ERROR">
      <formula>NOT(ISERROR(SEARCH("ERROR",O24)))</formula>
    </cfRule>
  </conditionalFormatting>
  <conditionalFormatting sqref="O30">
    <cfRule type="containsText" dxfId="135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A16" zoomScaleNormal="100" workbookViewId="0">
      <selection activeCell="E35" sqref="E35:E36"/>
    </sheetView>
  </sheetViews>
  <sheetFormatPr defaultColWidth="11.54296875" defaultRowHeight="10"/>
  <cols>
    <col min="1" max="1" width="4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58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2" customHeight="1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54">
        <f>+F37-G711</f>
        <v>0</v>
      </c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34" priority="10" operator="containsText" text="ERROR">
      <formula>NOT(ISERROR(SEARCH("ERROR",F38)))</formula>
    </cfRule>
  </conditionalFormatting>
  <conditionalFormatting sqref="J38">
    <cfRule type="containsText" dxfId="133" priority="9" operator="containsText" text="ERROR">
      <formula>NOT(ISERROR(SEARCH("ERROR",J38)))</formula>
    </cfRule>
  </conditionalFormatting>
  <conditionalFormatting sqref="T14">
    <cfRule type="containsText" dxfId="132" priority="8" operator="containsText" text="ERROR">
      <formula>NOT(ISERROR(SEARCH("ERROR",T14)))</formula>
    </cfRule>
  </conditionalFormatting>
  <conditionalFormatting sqref="O12:O18 O23 O29 O31:O35">
    <cfRule type="containsText" dxfId="131" priority="7" operator="containsText" text="ERROR">
      <formula>NOT(ISERROR(SEARCH("ERROR",O12)))</formula>
    </cfRule>
  </conditionalFormatting>
  <conditionalFormatting sqref="O36">
    <cfRule type="containsText" dxfId="130" priority="6" operator="containsText" text="ERROR">
      <formula>NOT(ISERROR(SEARCH("ERROR",O36)))</formula>
    </cfRule>
  </conditionalFormatting>
  <conditionalFormatting sqref="O9">
    <cfRule type="containsText" dxfId="129" priority="4" operator="containsText" text="ERROR">
      <formula>NOT(ISERROR(SEARCH("ERROR",O9)))</formula>
    </cfRule>
  </conditionalFormatting>
  <conditionalFormatting sqref="O19:O22">
    <cfRule type="containsText" dxfId="128" priority="3" operator="containsText" text="ERROR">
      <formula>NOT(ISERROR(SEARCH("ERROR",O19)))</formula>
    </cfRule>
  </conditionalFormatting>
  <conditionalFormatting sqref="O24:O28">
    <cfRule type="containsText" dxfId="127" priority="2" operator="containsText" text="ERROR">
      <formula>NOT(ISERROR(SEARCH("ERROR",O24)))</formula>
    </cfRule>
  </conditionalFormatting>
  <conditionalFormatting sqref="O30">
    <cfRule type="containsText" dxfId="126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M711"/>
  <sheetViews>
    <sheetView showGridLines="0" topLeftCell="A13" zoomScaleNormal="100" workbookViewId="0">
      <selection activeCell="E35" sqref="E35:E36"/>
    </sheetView>
  </sheetViews>
  <sheetFormatPr defaultColWidth="11.54296875" defaultRowHeight="10"/>
  <cols>
    <col min="1" max="1" width="6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95"/>
      <c r="F42" s="96"/>
      <c r="G42" s="132"/>
      <c r="J42" s="164"/>
      <c r="K42" s="164"/>
      <c r="L42" s="164"/>
      <c r="M42" s="164"/>
      <c r="N42" s="100"/>
      <c r="O42" s="95"/>
      <c r="P42" s="96"/>
      <c r="Q42" s="72"/>
    </row>
    <row r="43" spans="1:65">
      <c r="E43" s="95"/>
      <c r="F43" s="96"/>
      <c r="G43" s="132"/>
      <c r="J43" s="164"/>
      <c r="K43" s="164"/>
      <c r="L43" s="164"/>
      <c r="M43" s="164"/>
      <c r="N43" s="100"/>
      <c r="O43" s="95"/>
      <c r="P43" s="96"/>
      <c r="Q43" s="72"/>
    </row>
    <row r="44" spans="1:65">
      <c r="E44" s="95"/>
      <c r="F44" s="96"/>
      <c r="G44" s="132"/>
      <c r="J44" s="164"/>
      <c r="K44" s="164"/>
      <c r="L44" s="164"/>
      <c r="M44" s="164"/>
      <c r="N44" s="100"/>
      <c r="O44" s="95"/>
      <c r="P44" s="96"/>
      <c r="Q44" s="72"/>
    </row>
    <row r="45" spans="1:65">
      <c r="E45" s="95"/>
      <c r="F45" s="96"/>
      <c r="G45" s="132"/>
      <c r="J45" s="164"/>
      <c r="K45" s="164"/>
      <c r="L45" s="164"/>
      <c r="M45" s="164"/>
      <c r="N45" s="100"/>
      <c r="O45" s="95"/>
      <c r="P45" s="96"/>
      <c r="Q45" s="72"/>
    </row>
    <row r="46" spans="1:65">
      <c r="E46" s="95"/>
      <c r="F46" s="96"/>
      <c r="G46" s="72"/>
      <c r="J46" s="164"/>
      <c r="K46" s="164"/>
      <c r="L46" s="164"/>
      <c r="M46" s="164"/>
      <c r="N46" s="100"/>
      <c r="O46" s="95"/>
      <c r="P46" s="96"/>
      <c r="Q46" s="72"/>
    </row>
    <row r="47" spans="1:65">
      <c r="E47" s="95"/>
      <c r="F47" s="96"/>
      <c r="G47" s="72"/>
      <c r="J47" s="164"/>
      <c r="K47" s="164"/>
      <c r="L47" s="164"/>
      <c r="M47" s="164"/>
      <c r="N47" s="100"/>
      <c r="O47" s="95"/>
      <c r="P47" s="96"/>
      <c r="Q47" s="72"/>
    </row>
    <row r="48" spans="1:65">
      <c r="E48" s="95"/>
      <c r="F48" s="96"/>
      <c r="G48" s="72"/>
      <c r="J48" s="164"/>
      <c r="K48" s="164"/>
      <c r="L48" s="164"/>
      <c r="M48" s="164"/>
      <c r="N48" s="100"/>
      <c r="O48" s="95"/>
      <c r="P48" s="96"/>
      <c r="Q48" s="72"/>
    </row>
    <row r="49" spans="5:17">
      <c r="E49" s="95"/>
      <c r="F49" s="96"/>
      <c r="G49" s="72"/>
      <c r="J49" s="164"/>
      <c r="K49" s="164"/>
      <c r="L49" s="164"/>
      <c r="M49" s="164"/>
      <c r="N49" s="100"/>
      <c r="O49" s="95"/>
      <c r="P49" s="96"/>
      <c r="Q49" s="72"/>
    </row>
    <row r="50" spans="5:17">
      <c r="E50" s="95"/>
      <c r="F50" s="96"/>
      <c r="G50" s="72"/>
      <c r="J50" s="164"/>
      <c r="K50" s="164"/>
      <c r="L50" s="164"/>
      <c r="M50" s="164"/>
      <c r="N50" s="100"/>
      <c r="O50" s="95"/>
      <c r="P50" s="96"/>
      <c r="Q50" s="72"/>
    </row>
    <row r="51" spans="5:17">
      <c r="E51" s="95"/>
      <c r="F51" s="96"/>
      <c r="G51" s="72"/>
      <c r="J51" s="164"/>
      <c r="K51" s="164"/>
      <c r="L51" s="164"/>
      <c r="M51" s="164"/>
      <c r="N51" s="100"/>
      <c r="O51" s="95"/>
      <c r="P51" s="96"/>
      <c r="Q51" s="72"/>
    </row>
    <row r="52" spans="5:17">
      <c r="E52" s="95"/>
      <c r="F52" s="96"/>
      <c r="G52" s="72"/>
      <c r="J52" s="164"/>
      <c r="K52" s="164"/>
      <c r="L52" s="164"/>
      <c r="M52" s="164"/>
      <c r="N52" s="100"/>
      <c r="O52" s="95"/>
      <c r="P52" s="96"/>
      <c r="Q52" s="72"/>
    </row>
    <row r="53" spans="5:17">
      <c r="E53" s="95"/>
      <c r="F53" s="96"/>
      <c r="G53" s="72"/>
      <c r="J53" s="164"/>
      <c r="K53" s="164"/>
      <c r="L53" s="164"/>
      <c r="M53" s="164"/>
      <c r="N53" s="100"/>
      <c r="O53" s="95"/>
      <c r="P53" s="96"/>
      <c r="Q53" s="72"/>
    </row>
    <row r="54" spans="5:17">
      <c r="E54" s="95"/>
      <c r="F54" s="96"/>
      <c r="G54" s="72"/>
      <c r="J54" s="164"/>
      <c r="K54" s="164"/>
      <c r="L54" s="164"/>
      <c r="M54" s="164"/>
      <c r="N54" s="100"/>
      <c r="O54" s="95"/>
      <c r="P54" s="96"/>
      <c r="Q54" s="72"/>
    </row>
    <row r="55" spans="5:17">
      <c r="E55" s="95"/>
      <c r="F55" s="96"/>
      <c r="G55" s="72"/>
      <c r="J55" s="164"/>
      <c r="K55" s="164"/>
      <c r="L55" s="164"/>
      <c r="M55" s="164"/>
      <c r="N55" s="100"/>
      <c r="O55" s="95"/>
      <c r="P55" s="96"/>
      <c r="Q55" s="72"/>
    </row>
    <row r="56" spans="5:17">
      <c r="E56" s="95"/>
      <c r="F56" s="96"/>
      <c r="G56" s="72"/>
      <c r="J56" s="164"/>
      <c r="K56" s="164"/>
      <c r="L56" s="164"/>
      <c r="M56" s="164"/>
      <c r="N56" s="100"/>
      <c r="O56" s="95"/>
      <c r="P56" s="96"/>
      <c r="Q56" s="72"/>
    </row>
    <row r="57" spans="5:17">
      <c r="E57" s="95"/>
      <c r="F57" s="96"/>
      <c r="G57" s="72"/>
      <c r="J57" s="164"/>
      <c r="K57" s="164"/>
      <c r="L57" s="164"/>
      <c r="M57" s="164"/>
      <c r="N57" s="100"/>
      <c r="O57" s="95"/>
      <c r="P57" s="96"/>
      <c r="Q57" s="72"/>
    </row>
    <row r="58" spans="5:17">
      <c r="E58" s="95"/>
      <c r="F58" s="96"/>
      <c r="G58" s="72"/>
      <c r="J58" s="164"/>
      <c r="K58" s="164"/>
      <c r="L58" s="164"/>
      <c r="M58" s="164"/>
      <c r="N58" s="100"/>
      <c r="O58" s="95"/>
      <c r="P58" s="96"/>
      <c r="Q58" s="72"/>
    </row>
    <row r="59" spans="5:17">
      <c r="E59" s="95"/>
      <c r="F59" s="96"/>
      <c r="G59" s="97"/>
      <c r="J59" s="164"/>
      <c r="K59" s="164"/>
      <c r="L59" s="164"/>
      <c r="M59" s="164"/>
      <c r="N59" s="100"/>
      <c r="O59" s="95"/>
      <c r="P59" s="96"/>
      <c r="Q59" s="97"/>
    </row>
    <row r="60" spans="5:17">
      <c r="E60" s="95"/>
      <c r="F60" s="96"/>
      <c r="G60" s="72"/>
      <c r="J60" s="164"/>
      <c r="K60" s="164"/>
      <c r="L60" s="164"/>
      <c r="M60" s="164"/>
      <c r="N60" s="100"/>
      <c r="O60" s="95"/>
      <c r="P60" s="96"/>
      <c r="Q60" s="72"/>
    </row>
    <row r="61" spans="5:17">
      <c r="E61" s="95"/>
      <c r="F61" s="96"/>
      <c r="G61" s="72"/>
      <c r="J61" s="164"/>
      <c r="K61" s="164"/>
      <c r="L61" s="164"/>
      <c r="M61" s="164"/>
      <c r="N61" s="100"/>
      <c r="O61" s="95"/>
      <c r="P61" s="96"/>
      <c r="Q61" s="72"/>
    </row>
    <row r="62" spans="5:17">
      <c r="E62" s="95"/>
      <c r="F62" s="96"/>
      <c r="G62" s="72"/>
      <c r="J62" s="143"/>
      <c r="K62" s="143"/>
      <c r="L62" s="143"/>
      <c r="M62" s="143"/>
      <c r="N62" s="100"/>
      <c r="O62" s="95"/>
      <c r="P62" s="96"/>
      <c r="Q62" s="72"/>
    </row>
    <row r="63" spans="5:17">
      <c r="E63" s="95"/>
      <c r="F63" s="96"/>
      <c r="G63" s="72"/>
      <c r="J63" s="143"/>
      <c r="K63" s="143"/>
      <c r="L63" s="143"/>
      <c r="M63" s="143"/>
      <c r="N63" s="100"/>
      <c r="O63" s="95"/>
      <c r="P63" s="96"/>
      <c r="Q63" s="72"/>
    </row>
    <row r="64" spans="5:17">
      <c r="E64" s="95"/>
      <c r="F64" s="96"/>
      <c r="G64" s="72"/>
      <c r="J64" s="143"/>
      <c r="K64" s="143"/>
      <c r="L64" s="143"/>
      <c r="M64" s="143"/>
      <c r="N64" s="100"/>
      <c r="O64" s="95"/>
      <c r="P64" s="96"/>
      <c r="Q64" s="72"/>
    </row>
    <row r="65" spans="5:17">
      <c r="E65" s="95"/>
      <c r="F65" s="96"/>
      <c r="G65" s="72"/>
      <c r="J65" s="143"/>
      <c r="K65" s="143"/>
      <c r="L65" s="143"/>
      <c r="M65" s="143"/>
      <c r="N65" s="100"/>
      <c r="O65" s="95"/>
      <c r="P65" s="96"/>
      <c r="Q65" s="72"/>
    </row>
    <row r="66" spans="5:17">
      <c r="E66" s="95"/>
      <c r="F66" s="96"/>
      <c r="G66" s="72"/>
      <c r="J66" s="164"/>
      <c r="K66" s="164"/>
      <c r="L66" s="164"/>
      <c r="M66" s="164"/>
      <c r="N66" s="100"/>
      <c r="O66" s="95"/>
      <c r="P66" s="96"/>
      <c r="Q66" s="72"/>
    </row>
    <row r="67" spans="5:17">
      <c r="E67" s="95"/>
      <c r="F67" s="96"/>
      <c r="G67" s="72"/>
      <c r="J67" s="164"/>
      <c r="K67" s="164"/>
      <c r="L67" s="164"/>
      <c r="M67" s="164"/>
      <c r="N67" s="100"/>
      <c r="O67" s="95"/>
      <c r="P67" s="96"/>
      <c r="Q67" s="72"/>
    </row>
    <row r="68" spans="5:17">
      <c r="E68" s="95"/>
      <c r="F68" s="96"/>
      <c r="G68" s="72"/>
      <c r="J68" s="164"/>
      <c r="K68" s="164"/>
      <c r="L68" s="164"/>
      <c r="M68" s="164"/>
      <c r="N68" s="100"/>
      <c r="O68" s="95"/>
      <c r="P68" s="96"/>
      <c r="Q68" s="72"/>
    </row>
    <row r="69" spans="5:17">
      <c r="E69" s="95"/>
      <c r="F69" s="96"/>
      <c r="G69" s="72"/>
      <c r="J69" s="164"/>
      <c r="K69" s="164"/>
      <c r="L69" s="164"/>
      <c r="M69" s="164"/>
      <c r="N69" s="100"/>
      <c r="O69" s="95"/>
      <c r="P69" s="96"/>
      <c r="Q69" s="72"/>
    </row>
    <row r="70" spans="5:17">
      <c r="E70" s="95"/>
      <c r="F70" s="96"/>
      <c r="G70" s="72"/>
      <c r="J70" s="164"/>
      <c r="K70" s="164"/>
      <c r="L70" s="164"/>
      <c r="M70" s="164"/>
      <c r="N70" s="100"/>
      <c r="O70" s="95"/>
      <c r="P70" s="96"/>
      <c r="Q70" s="72"/>
    </row>
    <row r="71" spans="5:17">
      <c r="E71" s="95"/>
      <c r="F71" s="96"/>
      <c r="G71" s="72"/>
      <c r="J71" s="164"/>
      <c r="K71" s="164"/>
      <c r="L71" s="164"/>
      <c r="M71" s="164"/>
      <c r="N71" s="100"/>
      <c r="O71" s="95"/>
      <c r="P71" s="96"/>
      <c r="Q71" s="72"/>
    </row>
    <row r="72" spans="5:17">
      <c r="E72" s="95"/>
      <c r="F72" s="96"/>
      <c r="G72" s="72"/>
      <c r="J72" s="164"/>
      <c r="K72" s="164"/>
      <c r="L72" s="164"/>
      <c r="M72" s="164"/>
      <c r="N72" s="100"/>
      <c r="O72" s="95"/>
      <c r="P72" s="96"/>
      <c r="Q72" s="72"/>
    </row>
    <row r="73" spans="5:17">
      <c r="E73" s="95"/>
      <c r="F73" s="96"/>
      <c r="G73" s="72"/>
      <c r="J73" s="164"/>
      <c r="K73" s="164"/>
      <c r="L73" s="164"/>
      <c r="M73" s="164"/>
      <c r="N73" s="100"/>
      <c r="O73" s="95"/>
      <c r="P73" s="96"/>
      <c r="Q73" s="72"/>
    </row>
    <row r="74" spans="5:17">
      <c r="E74" s="95"/>
      <c r="F74" s="96"/>
      <c r="G74" s="72"/>
      <c r="J74" s="164"/>
      <c r="K74" s="164"/>
      <c r="L74" s="164"/>
      <c r="M74" s="164"/>
      <c r="N74" s="100"/>
      <c r="O74" s="95"/>
      <c r="P74" s="96"/>
      <c r="Q74" s="72"/>
    </row>
    <row r="75" spans="5:17">
      <c r="E75" s="95"/>
      <c r="F75" s="96"/>
      <c r="G75" s="72"/>
      <c r="J75" s="164"/>
      <c r="K75" s="164"/>
      <c r="L75" s="164"/>
      <c r="M75" s="164"/>
      <c r="N75" s="100"/>
      <c r="O75" s="95"/>
      <c r="P75" s="96"/>
      <c r="Q75" s="72"/>
    </row>
    <row r="76" spans="5:17">
      <c r="E76" s="95"/>
      <c r="F76" s="96"/>
      <c r="G76" s="72"/>
      <c r="J76" s="164"/>
      <c r="K76" s="164"/>
      <c r="L76" s="164"/>
      <c r="M76" s="164"/>
      <c r="N76" s="100"/>
      <c r="O76" s="95"/>
      <c r="P76" s="96"/>
      <c r="Q76" s="72"/>
    </row>
    <row r="77" spans="5:17">
      <c r="E77" s="95"/>
      <c r="F77" s="96"/>
      <c r="G77" s="72"/>
      <c r="J77" s="164"/>
      <c r="K77" s="164"/>
      <c r="L77" s="164"/>
      <c r="M77" s="164"/>
      <c r="N77" s="100"/>
      <c r="O77" s="95"/>
      <c r="P77" s="96"/>
      <c r="Q77" s="72"/>
    </row>
    <row r="78" spans="5:17">
      <c r="E78" s="95"/>
      <c r="F78" s="96"/>
      <c r="G78" s="72"/>
      <c r="J78" s="164"/>
      <c r="K78" s="164"/>
      <c r="L78" s="164"/>
      <c r="M78" s="164"/>
      <c r="N78" s="100"/>
      <c r="O78" s="95"/>
      <c r="P78" s="96"/>
      <c r="Q78" s="72"/>
    </row>
    <row r="79" spans="5:17">
      <c r="E79" s="95"/>
      <c r="F79" s="96"/>
      <c r="G79" s="72"/>
      <c r="J79" s="164"/>
      <c r="K79" s="164"/>
      <c r="L79" s="164"/>
      <c r="M79" s="164"/>
      <c r="N79" s="100"/>
      <c r="O79" s="95"/>
      <c r="P79" s="96"/>
      <c r="Q79" s="72"/>
    </row>
    <row r="80" spans="5:17">
      <c r="E80" s="95"/>
      <c r="F80" s="96"/>
      <c r="G80" s="72"/>
      <c r="J80" s="164"/>
      <c r="K80" s="164"/>
      <c r="L80" s="164"/>
      <c r="M80" s="164"/>
      <c r="N80" s="100"/>
      <c r="O80" s="95"/>
      <c r="P80" s="96"/>
      <c r="Q80" s="72"/>
    </row>
    <row r="81" spans="5:17">
      <c r="E81" s="95"/>
      <c r="F81" s="96"/>
      <c r="G81" s="72"/>
      <c r="J81" s="164"/>
      <c r="K81" s="164"/>
      <c r="L81" s="164"/>
      <c r="M81" s="164"/>
      <c r="N81" s="100"/>
      <c r="O81" s="95"/>
      <c r="P81" s="96"/>
      <c r="Q81" s="72"/>
    </row>
    <row r="82" spans="5:17">
      <c r="E82" s="95"/>
      <c r="F82" s="96"/>
      <c r="G82" s="72"/>
      <c r="J82" s="164"/>
      <c r="K82" s="164"/>
      <c r="L82" s="164"/>
      <c r="M82" s="164"/>
      <c r="N82" s="100"/>
      <c r="O82" s="95"/>
      <c r="P82" s="96"/>
      <c r="Q82" s="72"/>
    </row>
    <row r="83" spans="5:17">
      <c r="E83" s="95"/>
      <c r="F83" s="96"/>
      <c r="G83" s="72"/>
      <c r="J83" s="164"/>
      <c r="K83" s="164"/>
      <c r="L83" s="164"/>
      <c r="M83" s="164"/>
      <c r="N83" s="100"/>
      <c r="O83" s="95"/>
      <c r="P83" s="96"/>
      <c r="Q83" s="72"/>
    </row>
    <row r="84" spans="5:17">
      <c r="E84" s="95"/>
      <c r="F84" s="96"/>
      <c r="G84" s="72"/>
      <c r="J84" s="164"/>
      <c r="K84" s="164"/>
      <c r="L84" s="164"/>
      <c r="M84" s="164"/>
      <c r="N84" s="100"/>
      <c r="O84" s="95"/>
      <c r="P84" s="96"/>
      <c r="Q84" s="72"/>
    </row>
    <row r="85" spans="5:17">
      <c r="E85" s="95"/>
      <c r="F85" s="96"/>
      <c r="G85" s="72"/>
      <c r="J85" s="164"/>
      <c r="K85" s="164"/>
      <c r="L85" s="164"/>
      <c r="M85" s="164"/>
      <c r="N85" s="100"/>
      <c r="O85" s="95"/>
      <c r="P85" s="96"/>
      <c r="Q85" s="72"/>
    </row>
    <row r="86" spans="5:17">
      <c r="E86" s="70"/>
      <c r="F86" s="93"/>
      <c r="G86" s="49"/>
      <c r="J86" s="143"/>
      <c r="K86" s="143"/>
      <c r="L86" s="143"/>
      <c r="M86" s="143"/>
      <c r="N86" s="100"/>
      <c r="O86" s="95"/>
      <c r="P86" s="96"/>
      <c r="Q86" s="72"/>
    </row>
    <row r="87" spans="5:17">
      <c r="E87" s="70"/>
      <c r="F87" s="93"/>
      <c r="G87" s="49"/>
      <c r="J87" s="143"/>
      <c r="K87" s="143"/>
      <c r="L87" s="143"/>
      <c r="M87" s="143"/>
      <c r="N87" s="100"/>
      <c r="O87" s="95"/>
      <c r="P87" s="96"/>
      <c r="Q87" s="72"/>
    </row>
    <row r="88" spans="5:17">
      <c r="E88" s="70"/>
      <c r="F88" s="93"/>
      <c r="G88" s="49"/>
      <c r="J88" s="143"/>
      <c r="K88" s="143"/>
      <c r="L88" s="143"/>
      <c r="M88" s="143"/>
      <c r="N88" s="100"/>
      <c r="O88" s="95"/>
      <c r="P88" s="96"/>
      <c r="Q88" s="72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2">
    <mergeCell ref="A40:G40"/>
    <mergeCell ref="J40:Q40"/>
    <mergeCell ref="J41:M41"/>
    <mergeCell ref="J42:M42"/>
    <mergeCell ref="J43:M43"/>
    <mergeCell ref="J44:M44"/>
    <mergeCell ref="B5:B6"/>
    <mergeCell ref="C5:C6"/>
    <mergeCell ref="E5:G5"/>
    <mergeCell ref="I5:K5"/>
    <mergeCell ref="M5:M6"/>
    <mergeCell ref="N5:N6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7:M67"/>
    <mergeCell ref="J68:M68"/>
    <mergeCell ref="J69:M69"/>
    <mergeCell ref="J70:M70"/>
    <mergeCell ref="J71:M71"/>
    <mergeCell ref="J72:M72"/>
    <mergeCell ref="J57:M57"/>
    <mergeCell ref="J58:M58"/>
    <mergeCell ref="J59:M59"/>
    <mergeCell ref="J60:M60"/>
    <mergeCell ref="J61:M61"/>
    <mergeCell ref="J66:M66"/>
    <mergeCell ref="J79:M79"/>
    <mergeCell ref="J80:M80"/>
    <mergeCell ref="J81:M81"/>
    <mergeCell ref="J82:M82"/>
    <mergeCell ref="J83:M83"/>
    <mergeCell ref="J84:M84"/>
    <mergeCell ref="J73:M73"/>
    <mergeCell ref="J74:M74"/>
    <mergeCell ref="J75:M75"/>
    <mergeCell ref="J76:M76"/>
    <mergeCell ref="J77:M77"/>
    <mergeCell ref="J78:M78"/>
    <mergeCell ref="J94:M94"/>
    <mergeCell ref="J95:M95"/>
    <mergeCell ref="J96:M96"/>
    <mergeCell ref="J97:M97"/>
    <mergeCell ref="J98:M98"/>
    <mergeCell ref="J99:M99"/>
    <mergeCell ref="J85:M85"/>
    <mergeCell ref="J89:M89"/>
    <mergeCell ref="J90:M90"/>
    <mergeCell ref="J91:M91"/>
    <mergeCell ref="J92:M92"/>
    <mergeCell ref="J93:M93"/>
    <mergeCell ref="J106:M106"/>
    <mergeCell ref="J107:M107"/>
    <mergeCell ref="J108:M108"/>
    <mergeCell ref="J109:M109"/>
    <mergeCell ref="J110:M110"/>
    <mergeCell ref="J111:M111"/>
    <mergeCell ref="J100:M100"/>
    <mergeCell ref="J101:M101"/>
    <mergeCell ref="J102:M102"/>
    <mergeCell ref="J103:M103"/>
    <mergeCell ref="J104:M104"/>
    <mergeCell ref="J105:M105"/>
    <mergeCell ref="J118:M118"/>
    <mergeCell ref="J119:M119"/>
    <mergeCell ref="J120:M120"/>
    <mergeCell ref="J121:M121"/>
    <mergeCell ref="J122:M122"/>
    <mergeCell ref="J123:M123"/>
    <mergeCell ref="J112:M112"/>
    <mergeCell ref="J113:M113"/>
    <mergeCell ref="J114:M114"/>
    <mergeCell ref="J115:M115"/>
    <mergeCell ref="J116:M116"/>
    <mergeCell ref="J117:M117"/>
    <mergeCell ref="J130:M130"/>
    <mergeCell ref="J131:M131"/>
    <mergeCell ref="J132:M132"/>
    <mergeCell ref="J133:M133"/>
    <mergeCell ref="J134:M134"/>
    <mergeCell ref="J135:M135"/>
    <mergeCell ref="J124:M124"/>
    <mergeCell ref="J125:M125"/>
    <mergeCell ref="J126:M126"/>
    <mergeCell ref="J127:M127"/>
    <mergeCell ref="J128:M128"/>
    <mergeCell ref="J129:M129"/>
    <mergeCell ref="J142:M142"/>
    <mergeCell ref="J143:M143"/>
    <mergeCell ref="J144:M144"/>
    <mergeCell ref="J145:M145"/>
    <mergeCell ref="J146:M146"/>
    <mergeCell ref="J147:M147"/>
    <mergeCell ref="J136:M136"/>
    <mergeCell ref="J137:M137"/>
    <mergeCell ref="J138:M138"/>
    <mergeCell ref="J139:M139"/>
    <mergeCell ref="J140:M140"/>
    <mergeCell ref="J141:M141"/>
    <mergeCell ref="J154:M154"/>
    <mergeCell ref="J155:M155"/>
    <mergeCell ref="J156:M156"/>
    <mergeCell ref="J157:M157"/>
    <mergeCell ref="J158:M158"/>
    <mergeCell ref="J159:M159"/>
    <mergeCell ref="J148:M148"/>
    <mergeCell ref="J149:M149"/>
    <mergeCell ref="J150:M150"/>
    <mergeCell ref="J151:M151"/>
    <mergeCell ref="J152:M152"/>
    <mergeCell ref="J153:M153"/>
    <mergeCell ref="J166:M166"/>
    <mergeCell ref="J167:M167"/>
    <mergeCell ref="J168:M168"/>
    <mergeCell ref="J169:M169"/>
    <mergeCell ref="J170:M170"/>
    <mergeCell ref="J171:M171"/>
    <mergeCell ref="J160:M160"/>
    <mergeCell ref="J161:M161"/>
    <mergeCell ref="J162:M162"/>
    <mergeCell ref="J163:M163"/>
    <mergeCell ref="J164:M164"/>
    <mergeCell ref="J165:M165"/>
    <mergeCell ref="J178:M178"/>
    <mergeCell ref="J179:M179"/>
    <mergeCell ref="J180:M180"/>
    <mergeCell ref="J181:M181"/>
    <mergeCell ref="J182:M182"/>
    <mergeCell ref="J183:M183"/>
    <mergeCell ref="J172:M172"/>
    <mergeCell ref="J173:M173"/>
    <mergeCell ref="J174:M174"/>
    <mergeCell ref="J175:M175"/>
    <mergeCell ref="J176:M176"/>
    <mergeCell ref="J177:M177"/>
    <mergeCell ref="J190:M190"/>
    <mergeCell ref="J191:M191"/>
    <mergeCell ref="J192:M192"/>
    <mergeCell ref="J193:M193"/>
    <mergeCell ref="J194:M194"/>
    <mergeCell ref="J195:M195"/>
    <mergeCell ref="J184:M184"/>
    <mergeCell ref="J185:M185"/>
    <mergeCell ref="J186:M186"/>
    <mergeCell ref="J187:M187"/>
    <mergeCell ref="J188:M188"/>
    <mergeCell ref="J189:M189"/>
    <mergeCell ref="J202:M202"/>
    <mergeCell ref="J203:M203"/>
    <mergeCell ref="J204:M204"/>
    <mergeCell ref="J205:M205"/>
    <mergeCell ref="J206:M206"/>
    <mergeCell ref="J207:M207"/>
    <mergeCell ref="J196:M196"/>
    <mergeCell ref="J197:M197"/>
    <mergeCell ref="J198:M198"/>
    <mergeCell ref="J199:M199"/>
    <mergeCell ref="J200:M200"/>
    <mergeCell ref="J201:M201"/>
    <mergeCell ref="J214:M214"/>
    <mergeCell ref="J215:M215"/>
    <mergeCell ref="J216:M216"/>
    <mergeCell ref="J217:M217"/>
    <mergeCell ref="J218:M218"/>
    <mergeCell ref="J219:M219"/>
    <mergeCell ref="J208:M208"/>
    <mergeCell ref="J209:M209"/>
    <mergeCell ref="J210:M210"/>
    <mergeCell ref="J211:M211"/>
    <mergeCell ref="J212:M212"/>
    <mergeCell ref="J213:M213"/>
    <mergeCell ref="J226:M226"/>
    <mergeCell ref="J227:M227"/>
    <mergeCell ref="J228:M228"/>
    <mergeCell ref="J229:M229"/>
    <mergeCell ref="J230:M230"/>
    <mergeCell ref="J231:M231"/>
    <mergeCell ref="J220:M220"/>
    <mergeCell ref="J221:M221"/>
    <mergeCell ref="J222:M222"/>
    <mergeCell ref="J223:M223"/>
    <mergeCell ref="J224:M224"/>
    <mergeCell ref="J225:M225"/>
    <mergeCell ref="J238:M238"/>
    <mergeCell ref="J239:M239"/>
    <mergeCell ref="J240:M240"/>
    <mergeCell ref="J241:M241"/>
    <mergeCell ref="J242:M242"/>
    <mergeCell ref="J243:M243"/>
    <mergeCell ref="J232:M232"/>
    <mergeCell ref="J233:M233"/>
    <mergeCell ref="J234:M234"/>
    <mergeCell ref="J235:M235"/>
    <mergeCell ref="J236:M236"/>
    <mergeCell ref="J237:M237"/>
    <mergeCell ref="J250:M250"/>
    <mergeCell ref="J251:M251"/>
    <mergeCell ref="J252:M252"/>
    <mergeCell ref="J253:M253"/>
    <mergeCell ref="J254:M254"/>
    <mergeCell ref="J255:M255"/>
    <mergeCell ref="J244:M244"/>
    <mergeCell ref="J245:M245"/>
    <mergeCell ref="J246:M246"/>
    <mergeCell ref="J247:M247"/>
    <mergeCell ref="J248:M248"/>
    <mergeCell ref="J249:M249"/>
    <mergeCell ref="J262:M262"/>
    <mergeCell ref="J263:M263"/>
    <mergeCell ref="J264:M264"/>
    <mergeCell ref="J265:M265"/>
    <mergeCell ref="J266:M266"/>
    <mergeCell ref="J267:M267"/>
    <mergeCell ref="J256:M256"/>
    <mergeCell ref="J257:M257"/>
    <mergeCell ref="J258:M258"/>
    <mergeCell ref="J259:M259"/>
    <mergeCell ref="J260:M260"/>
    <mergeCell ref="J261:M261"/>
    <mergeCell ref="J274:M274"/>
    <mergeCell ref="J275:M275"/>
    <mergeCell ref="J276:M276"/>
    <mergeCell ref="J277:M277"/>
    <mergeCell ref="J278:M278"/>
    <mergeCell ref="J279:M279"/>
    <mergeCell ref="J268:M268"/>
    <mergeCell ref="J269:M269"/>
    <mergeCell ref="J270:M270"/>
    <mergeCell ref="J271:M271"/>
    <mergeCell ref="J272:M272"/>
    <mergeCell ref="J273:M273"/>
    <mergeCell ref="J286:M286"/>
    <mergeCell ref="J287:M287"/>
    <mergeCell ref="J288:M288"/>
    <mergeCell ref="J289:M289"/>
    <mergeCell ref="J290:M290"/>
    <mergeCell ref="J291:M291"/>
    <mergeCell ref="J280:M280"/>
    <mergeCell ref="J281:M281"/>
    <mergeCell ref="J282:M282"/>
    <mergeCell ref="J283:M283"/>
    <mergeCell ref="J284:M284"/>
    <mergeCell ref="J285:M285"/>
    <mergeCell ref="J298:M298"/>
    <mergeCell ref="J299:M299"/>
    <mergeCell ref="J300:M300"/>
    <mergeCell ref="J301:M301"/>
    <mergeCell ref="J302:M302"/>
    <mergeCell ref="J303:M303"/>
    <mergeCell ref="J292:M292"/>
    <mergeCell ref="J293:M293"/>
    <mergeCell ref="J294:M294"/>
    <mergeCell ref="J295:M295"/>
    <mergeCell ref="J296:M296"/>
    <mergeCell ref="J297:M297"/>
    <mergeCell ref="J310:M310"/>
    <mergeCell ref="J311:M311"/>
    <mergeCell ref="J312:M312"/>
    <mergeCell ref="J313:M313"/>
    <mergeCell ref="J314:M314"/>
    <mergeCell ref="J315:M315"/>
    <mergeCell ref="J304:M304"/>
    <mergeCell ref="J305:M305"/>
    <mergeCell ref="J306:M306"/>
    <mergeCell ref="J307:M307"/>
    <mergeCell ref="J308:M308"/>
    <mergeCell ref="J309:M309"/>
    <mergeCell ref="J322:M322"/>
    <mergeCell ref="J323:M323"/>
    <mergeCell ref="J324:M324"/>
    <mergeCell ref="J325:M325"/>
    <mergeCell ref="J326:M326"/>
    <mergeCell ref="J327:M327"/>
    <mergeCell ref="J316:M316"/>
    <mergeCell ref="J317:M317"/>
    <mergeCell ref="J318:M318"/>
    <mergeCell ref="J319:M319"/>
    <mergeCell ref="J320:M320"/>
    <mergeCell ref="J321:M321"/>
    <mergeCell ref="J334:M334"/>
    <mergeCell ref="J335:M335"/>
    <mergeCell ref="J336:M336"/>
    <mergeCell ref="J337:M337"/>
    <mergeCell ref="J338:M338"/>
    <mergeCell ref="J339:M339"/>
    <mergeCell ref="J328:M328"/>
    <mergeCell ref="J329:M329"/>
    <mergeCell ref="J330:M330"/>
    <mergeCell ref="J331:M331"/>
    <mergeCell ref="J332:M332"/>
    <mergeCell ref="J333:M333"/>
    <mergeCell ref="J346:M346"/>
    <mergeCell ref="J347:M347"/>
    <mergeCell ref="J348:M348"/>
    <mergeCell ref="J349:M349"/>
    <mergeCell ref="J350:M350"/>
    <mergeCell ref="J351:M351"/>
    <mergeCell ref="J340:M340"/>
    <mergeCell ref="J341:M341"/>
    <mergeCell ref="J342:M342"/>
    <mergeCell ref="J343:M343"/>
    <mergeCell ref="J344:M344"/>
    <mergeCell ref="J345:M345"/>
    <mergeCell ref="J358:M358"/>
    <mergeCell ref="J359:M359"/>
    <mergeCell ref="J360:M360"/>
    <mergeCell ref="J361:M361"/>
    <mergeCell ref="J362:M362"/>
    <mergeCell ref="J363:M363"/>
    <mergeCell ref="J352:M352"/>
    <mergeCell ref="J353:M353"/>
    <mergeCell ref="J354:M354"/>
    <mergeCell ref="J355:M355"/>
    <mergeCell ref="J356:M356"/>
    <mergeCell ref="J357:M357"/>
    <mergeCell ref="J370:M370"/>
    <mergeCell ref="J371:M371"/>
    <mergeCell ref="J372:M372"/>
    <mergeCell ref="J373:M373"/>
    <mergeCell ref="J374:M374"/>
    <mergeCell ref="J375:M375"/>
    <mergeCell ref="J364:M364"/>
    <mergeCell ref="J365:M365"/>
    <mergeCell ref="J366:M366"/>
    <mergeCell ref="J367:M367"/>
    <mergeCell ref="J368:M368"/>
    <mergeCell ref="J369:M369"/>
    <mergeCell ref="J382:M382"/>
    <mergeCell ref="J383:M383"/>
    <mergeCell ref="J384:M384"/>
    <mergeCell ref="J385:M385"/>
    <mergeCell ref="J386:M386"/>
    <mergeCell ref="J387:M387"/>
    <mergeCell ref="J376:M376"/>
    <mergeCell ref="J377:M377"/>
    <mergeCell ref="J378:M378"/>
    <mergeCell ref="J379:M379"/>
    <mergeCell ref="J380:M380"/>
    <mergeCell ref="J381:M381"/>
    <mergeCell ref="J394:M394"/>
    <mergeCell ref="J395:M395"/>
    <mergeCell ref="J396:M396"/>
    <mergeCell ref="J397:M397"/>
    <mergeCell ref="J398:M398"/>
    <mergeCell ref="J399:M399"/>
    <mergeCell ref="J388:M388"/>
    <mergeCell ref="J389:M389"/>
    <mergeCell ref="J390:M390"/>
    <mergeCell ref="J391:M391"/>
    <mergeCell ref="J392:M392"/>
    <mergeCell ref="J393:M393"/>
    <mergeCell ref="J406:M406"/>
    <mergeCell ref="J407:M407"/>
    <mergeCell ref="J408:M408"/>
    <mergeCell ref="J409:M409"/>
    <mergeCell ref="J410:M410"/>
    <mergeCell ref="J411:M411"/>
    <mergeCell ref="J400:M400"/>
    <mergeCell ref="J401:M401"/>
    <mergeCell ref="J402:M402"/>
    <mergeCell ref="J403:M403"/>
    <mergeCell ref="J404:M404"/>
    <mergeCell ref="J405:M405"/>
    <mergeCell ref="J418:M418"/>
    <mergeCell ref="J419:M419"/>
    <mergeCell ref="J420:M420"/>
    <mergeCell ref="J421:M421"/>
    <mergeCell ref="J422:M422"/>
    <mergeCell ref="J423:M423"/>
    <mergeCell ref="J412:M412"/>
    <mergeCell ref="J413:M413"/>
    <mergeCell ref="J414:M414"/>
    <mergeCell ref="J415:M415"/>
    <mergeCell ref="J416:M416"/>
    <mergeCell ref="J417:M417"/>
    <mergeCell ref="J430:M430"/>
    <mergeCell ref="J431:M431"/>
    <mergeCell ref="J432:M432"/>
    <mergeCell ref="J433:M433"/>
    <mergeCell ref="J434:M434"/>
    <mergeCell ref="J435:M435"/>
    <mergeCell ref="J424:M424"/>
    <mergeCell ref="J425:M425"/>
    <mergeCell ref="J426:M426"/>
    <mergeCell ref="J427:M427"/>
    <mergeCell ref="J428:M428"/>
    <mergeCell ref="J429:M429"/>
    <mergeCell ref="J442:M442"/>
    <mergeCell ref="J443:M443"/>
    <mergeCell ref="J444:M444"/>
    <mergeCell ref="J445:M445"/>
    <mergeCell ref="J446:M446"/>
    <mergeCell ref="J447:M447"/>
    <mergeCell ref="J436:M436"/>
    <mergeCell ref="J437:M437"/>
    <mergeCell ref="J438:M438"/>
    <mergeCell ref="J439:M439"/>
    <mergeCell ref="J440:M440"/>
    <mergeCell ref="J441:M441"/>
    <mergeCell ref="J454:M454"/>
    <mergeCell ref="J455:M455"/>
    <mergeCell ref="J456:M456"/>
    <mergeCell ref="J457:M457"/>
    <mergeCell ref="J458:M458"/>
    <mergeCell ref="J459:M459"/>
    <mergeCell ref="J448:M448"/>
    <mergeCell ref="J449:M449"/>
    <mergeCell ref="J450:M450"/>
    <mergeCell ref="J451:M451"/>
    <mergeCell ref="J452:M452"/>
    <mergeCell ref="J453:M453"/>
    <mergeCell ref="J466:M466"/>
    <mergeCell ref="J467:M467"/>
    <mergeCell ref="J468:M468"/>
    <mergeCell ref="J469:M469"/>
    <mergeCell ref="J470:M470"/>
    <mergeCell ref="J471:M471"/>
    <mergeCell ref="J460:M460"/>
    <mergeCell ref="J461:M461"/>
    <mergeCell ref="J462:M462"/>
    <mergeCell ref="J463:M463"/>
    <mergeCell ref="J464:M464"/>
    <mergeCell ref="J465:M465"/>
    <mergeCell ref="J478:M478"/>
    <mergeCell ref="J479:M479"/>
    <mergeCell ref="J480:M480"/>
    <mergeCell ref="J481:M481"/>
    <mergeCell ref="J482:M482"/>
    <mergeCell ref="J483:M483"/>
    <mergeCell ref="J472:M472"/>
    <mergeCell ref="J473:M473"/>
    <mergeCell ref="J474:M474"/>
    <mergeCell ref="J475:M475"/>
    <mergeCell ref="J476:M476"/>
    <mergeCell ref="J477:M477"/>
    <mergeCell ref="J490:M490"/>
    <mergeCell ref="J491:M491"/>
    <mergeCell ref="J492:M492"/>
    <mergeCell ref="J493:M493"/>
    <mergeCell ref="J494:M494"/>
    <mergeCell ref="J495:M495"/>
    <mergeCell ref="J484:M484"/>
    <mergeCell ref="J485:M485"/>
    <mergeCell ref="J486:M486"/>
    <mergeCell ref="J487:M487"/>
    <mergeCell ref="J488:M488"/>
    <mergeCell ref="J489:M489"/>
    <mergeCell ref="J502:M502"/>
    <mergeCell ref="J503:M503"/>
    <mergeCell ref="J504:M504"/>
    <mergeCell ref="J505:M505"/>
    <mergeCell ref="J506:M506"/>
    <mergeCell ref="J507:M507"/>
    <mergeCell ref="J496:M496"/>
    <mergeCell ref="J497:M497"/>
    <mergeCell ref="J498:M498"/>
    <mergeCell ref="J499:M499"/>
    <mergeCell ref="J500:M500"/>
    <mergeCell ref="J501:M501"/>
    <mergeCell ref="J514:M514"/>
    <mergeCell ref="J515:M515"/>
    <mergeCell ref="J516:M516"/>
    <mergeCell ref="J517:M517"/>
    <mergeCell ref="J518:M518"/>
    <mergeCell ref="J519:M519"/>
    <mergeCell ref="J508:M508"/>
    <mergeCell ref="J509:M509"/>
    <mergeCell ref="J510:M510"/>
    <mergeCell ref="J511:M511"/>
    <mergeCell ref="J512:M512"/>
    <mergeCell ref="J513:M513"/>
    <mergeCell ref="J526:M526"/>
    <mergeCell ref="J527:M527"/>
    <mergeCell ref="J528:M528"/>
    <mergeCell ref="J529:M529"/>
    <mergeCell ref="J530:M530"/>
    <mergeCell ref="J531:M531"/>
    <mergeCell ref="J520:M520"/>
    <mergeCell ref="J521:M521"/>
    <mergeCell ref="J522:M522"/>
    <mergeCell ref="J523:M523"/>
    <mergeCell ref="J524:M524"/>
    <mergeCell ref="J525:M525"/>
    <mergeCell ref="J538:M538"/>
    <mergeCell ref="J539:M539"/>
    <mergeCell ref="J540:M540"/>
    <mergeCell ref="J541:M541"/>
    <mergeCell ref="J542:M542"/>
    <mergeCell ref="J543:M543"/>
    <mergeCell ref="J532:M532"/>
    <mergeCell ref="J533:M533"/>
    <mergeCell ref="J534:M534"/>
    <mergeCell ref="J535:M535"/>
    <mergeCell ref="J536:M536"/>
    <mergeCell ref="J537:M537"/>
    <mergeCell ref="J550:M550"/>
    <mergeCell ref="J551:M551"/>
    <mergeCell ref="J552:M552"/>
    <mergeCell ref="J553:M553"/>
    <mergeCell ref="J554:M554"/>
    <mergeCell ref="J555:M555"/>
    <mergeCell ref="J544:M544"/>
    <mergeCell ref="J545:M545"/>
    <mergeCell ref="J546:M546"/>
    <mergeCell ref="J547:M547"/>
    <mergeCell ref="J548:M548"/>
    <mergeCell ref="J549:M549"/>
    <mergeCell ref="J562:M562"/>
    <mergeCell ref="J563:M563"/>
    <mergeCell ref="J564:M564"/>
    <mergeCell ref="J565:M565"/>
    <mergeCell ref="J566:M566"/>
    <mergeCell ref="J567:M567"/>
    <mergeCell ref="J556:M556"/>
    <mergeCell ref="J557:M557"/>
    <mergeCell ref="J558:M558"/>
    <mergeCell ref="J559:M559"/>
    <mergeCell ref="J560:M560"/>
    <mergeCell ref="J561:M561"/>
    <mergeCell ref="J574:M574"/>
    <mergeCell ref="J575:M575"/>
    <mergeCell ref="J576:M576"/>
    <mergeCell ref="J577:M577"/>
    <mergeCell ref="J578:M578"/>
    <mergeCell ref="J579:M579"/>
    <mergeCell ref="J568:M568"/>
    <mergeCell ref="J569:M569"/>
    <mergeCell ref="J570:M570"/>
    <mergeCell ref="J571:M571"/>
    <mergeCell ref="J572:M572"/>
    <mergeCell ref="J573:M573"/>
    <mergeCell ref="J586:M586"/>
    <mergeCell ref="J587:M587"/>
    <mergeCell ref="J588:M588"/>
    <mergeCell ref="J589:M589"/>
    <mergeCell ref="J590:M590"/>
    <mergeCell ref="J591:M591"/>
    <mergeCell ref="J580:M580"/>
    <mergeCell ref="J581:M581"/>
    <mergeCell ref="J582:M582"/>
    <mergeCell ref="J583:M583"/>
    <mergeCell ref="J584:M584"/>
    <mergeCell ref="J585:M585"/>
    <mergeCell ref="J598:M598"/>
    <mergeCell ref="J599:M599"/>
    <mergeCell ref="J600:M600"/>
    <mergeCell ref="J601:M601"/>
    <mergeCell ref="J602:M602"/>
    <mergeCell ref="J603:M603"/>
    <mergeCell ref="J592:M592"/>
    <mergeCell ref="J593:M593"/>
    <mergeCell ref="J594:M594"/>
    <mergeCell ref="J595:M595"/>
    <mergeCell ref="J596:M596"/>
    <mergeCell ref="J597:M597"/>
    <mergeCell ref="J610:M610"/>
    <mergeCell ref="J611:M611"/>
    <mergeCell ref="J612:M612"/>
    <mergeCell ref="J613:M613"/>
    <mergeCell ref="J614:M614"/>
    <mergeCell ref="J615:M615"/>
    <mergeCell ref="J604:M604"/>
    <mergeCell ref="J605:M605"/>
    <mergeCell ref="J606:M606"/>
    <mergeCell ref="J607:M607"/>
    <mergeCell ref="J608:M608"/>
    <mergeCell ref="J609:M609"/>
    <mergeCell ref="J622:M622"/>
    <mergeCell ref="J623:M623"/>
    <mergeCell ref="J624:M624"/>
    <mergeCell ref="J625:M625"/>
    <mergeCell ref="J626:M626"/>
    <mergeCell ref="J627:M627"/>
    <mergeCell ref="J616:M616"/>
    <mergeCell ref="J617:M617"/>
    <mergeCell ref="J618:M618"/>
    <mergeCell ref="J619:M619"/>
    <mergeCell ref="J620:M620"/>
    <mergeCell ref="J621:M621"/>
    <mergeCell ref="J634:M634"/>
    <mergeCell ref="J635:M635"/>
    <mergeCell ref="J636:M636"/>
    <mergeCell ref="J637:M637"/>
    <mergeCell ref="J638:M638"/>
    <mergeCell ref="J639:M639"/>
    <mergeCell ref="J628:M628"/>
    <mergeCell ref="J629:M629"/>
    <mergeCell ref="J630:M630"/>
    <mergeCell ref="J631:M631"/>
    <mergeCell ref="J632:M632"/>
    <mergeCell ref="J633:M633"/>
    <mergeCell ref="J646:M646"/>
    <mergeCell ref="J647:M647"/>
    <mergeCell ref="J648:M648"/>
    <mergeCell ref="J649:M649"/>
    <mergeCell ref="J650:M650"/>
    <mergeCell ref="J651:M651"/>
    <mergeCell ref="J640:M640"/>
    <mergeCell ref="J641:M641"/>
    <mergeCell ref="J642:M642"/>
    <mergeCell ref="J643:M643"/>
    <mergeCell ref="J644:M644"/>
    <mergeCell ref="J645:M645"/>
    <mergeCell ref="J658:M658"/>
    <mergeCell ref="J659:M659"/>
    <mergeCell ref="J660:M660"/>
    <mergeCell ref="J661:M661"/>
    <mergeCell ref="J662:M662"/>
    <mergeCell ref="J663:M663"/>
    <mergeCell ref="J652:M652"/>
    <mergeCell ref="J653:M653"/>
    <mergeCell ref="J654:M654"/>
    <mergeCell ref="J655:M655"/>
    <mergeCell ref="J656:M656"/>
    <mergeCell ref="J657:M657"/>
    <mergeCell ref="J670:M670"/>
    <mergeCell ref="J671:M671"/>
    <mergeCell ref="J672:M672"/>
    <mergeCell ref="J673:M673"/>
    <mergeCell ref="J674:M674"/>
    <mergeCell ref="J675:M675"/>
    <mergeCell ref="J664:M664"/>
    <mergeCell ref="J665:M665"/>
    <mergeCell ref="J666:M666"/>
    <mergeCell ref="J667:M667"/>
    <mergeCell ref="J668:M668"/>
    <mergeCell ref="J669:M669"/>
    <mergeCell ref="J682:M682"/>
    <mergeCell ref="J683:M683"/>
    <mergeCell ref="J684:M684"/>
    <mergeCell ref="J685:M685"/>
    <mergeCell ref="J686:M686"/>
    <mergeCell ref="J687:M687"/>
    <mergeCell ref="J676:M676"/>
    <mergeCell ref="J677:M677"/>
    <mergeCell ref="J678:M678"/>
    <mergeCell ref="J679:M679"/>
    <mergeCell ref="J680:M680"/>
    <mergeCell ref="J681:M681"/>
    <mergeCell ref="J706:M706"/>
    <mergeCell ref="J707:M707"/>
    <mergeCell ref="J708:M708"/>
    <mergeCell ref="J709:M709"/>
    <mergeCell ref="B11:C11"/>
    <mergeCell ref="B23:C23"/>
    <mergeCell ref="J700:M700"/>
    <mergeCell ref="J701:M701"/>
    <mergeCell ref="J702:M702"/>
    <mergeCell ref="J703:M703"/>
    <mergeCell ref="J704:M704"/>
    <mergeCell ref="J705:M705"/>
    <mergeCell ref="J694:M694"/>
    <mergeCell ref="J695:M695"/>
    <mergeCell ref="J696:M696"/>
    <mergeCell ref="J697:M697"/>
    <mergeCell ref="J698:M698"/>
    <mergeCell ref="J699:M699"/>
    <mergeCell ref="J688:M688"/>
    <mergeCell ref="J689:M689"/>
    <mergeCell ref="J690:M690"/>
    <mergeCell ref="J691:M691"/>
    <mergeCell ref="J692:M692"/>
    <mergeCell ref="J693:M693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</mergeCells>
  <conditionalFormatting sqref="F38">
    <cfRule type="containsText" dxfId="125" priority="10" operator="containsText" text="ERROR">
      <formula>NOT(ISERROR(SEARCH("ERROR",F38)))</formula>
    </cfRule>
  </conditionalFormatting>
  <conditionalFormatting sqref="J38">
    <cfRule type="containsText" dxfId="124" priority="9" operator="containsText" text="ERROR">
      <formula>NOT(ISERROR(SEARCH("ERROR",J38)))</formula>
    </cfRule>
  </conditionalFormatting>
  <conditionalFormatting sqref="T14">
    <cfRule type="containsText" dxfId="123" priority="8" operator="containsText" text="ERROR">
      <formula>NOT(ISERROR(SEARCH("ERROR",T14)))</formula>
    </cfRule>
  </conditionalFormatting>
  <conditionalFormatting sqref="O12:O18 O23 O29 O31:O35">
    <cfRule type="containsText" dxfId="122" priority="7" operator="containsText" text="ERROR">
      <formula>NOT(ISERROR(SEARCH("ERROR",O12)))</formula>
    </cfRule>
  </conditionalFormatting>
  <conditionalFormatting sqref="O36">
    <cfRule type="containsText" dxfId="121" priority="6" operator="containsText" text="ERROR">
      <formula>NOT(ISERROR(SEARCH("ERROR",O36)))</formula>
    </cfRule>
  </conditionalFormatting>
  <conditionalFormatting sqref="O9">
    <cfRule type="containsText" dxfId="120" priority="4" operator="containsText" text="ERROR">
      <formula>NOT(ISERROR(SEARCH("ERROR",O9)))</formula>
    </cfRule>
  </conditionalFormatting>
  <conditionalFormatting sqref="O19:O22">
    <cfRule type="containsText" dxfId="119" priority="3" operator="containsText" text="ERROR">
      <formula>NOT(ISERROR(SEARCH("ERROR",O19)))</formula>
    </cfRule>
  </conditionalFormatting>
  <conditionalFormatting sqref="O24:O28">
    <cfRule type="containsText" dxfId="118" priority="2" operator="containsText" text="ERROR">
      <formula>NOT(ISERROR(SEARCH("ERROR",O24)))</formula>
    </cfRule>
  </conditionalFormatting>
  <conditionalFormatting sqref="O30">
    <cfRule type="containsText" dxfId="117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5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114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135</v>
      </c>
      <c r="F3" s="90"/>
      <c r="J3" s="13" t="s">
        <v>39</v>
      </c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8474513432.1200008</v>
      </c>
      <c r="F10" s="63">
        <v>222339169.84</v>
      </c>
      <c r="G10" s="63">
        <v>8696852601.960001</v>
      </c>
      <c r="I10" s="63">
        <v>8709886466.0200005</v>
      </c>
      <c r="J10" s="63">
        <v>0</v>
      </c>
      <c r="K10" s="63">
        <v>8709886466.0200005</v>
      </c>
      <c r="M10" s="63">
        <v>-13033864.059999987</v>
      </c>
      <c r="N10" s="160"/>
    </row>
    <row r="11" spans="2:15" ht="44.25" customHeight="1">
      <c r="B11" s="163" t="s">
        <v>80</v>
      </c>
      <c r="C11" s="163"/>
      <c r="E11" s="39">
        <v>8474513432.1200008</v>
      </c>
      <c r="F11" s="39">
        <v>65754795</v>
      </c>
      <c r="G11" s="39">
        <v>8540268227.1200008</v>
      </c>
      <c r="I11" s="39">
        <v>8545421384.7600012</v>
      </c>
      <c r="J11" s="39">
        <v>0</v>
      </c>
      <c r="K11" s="39">
        <v>8545421384.7600012</v>
      </c>
      <c r="M11" s="39">
        <v>-5153157.6399999708</v>
      </c>
      <c r="N11" s="38"/>
    </row>
    <row r="12" spans="2:15" ht="10.5">
      <c r="B12" s="8">
        <v>1</v>
      </c>
      <c r="C12" s="9" t="s">
        <v>81</v>
      </c>
      <c r="E12" s="141">
        <v>5493450</v>
      </c>
      <c r="F12" s="141">
        <v>67968200</v>
      </c>
      <c r="G12" s="141">
        <v>73461650</v>
      </c>
      <c r="I12" s="141"/>
      <c r="J12" s="141">
        <v>73461650</v>
      </c>
      <c r="K12" s="141">
        <v>73461650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/>
      <c r="F13" s="49">
        <v>0</v>
      </c>
      <c r="G13" s="49">
        <v>0</v>
      </c>
      <c r="I13" s="49">
        <v>73461650</v>
      </c>
      <c r="J13" s="49">
        <v>-73461650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3836880006.7000003</v>
      </c>
      <c r="F14" s="141">
        <v>0</v>
      </c>
      <c r="G14" s="141">
        <v>3836880006.7000003</v>
      </c>
      <c r="I14" s="141">
        <v>3872030356.7000003</v>
      </c>
      <c r="J14" s="141">
        <v>0</v>
      </c>
      <c r="K14" s="141">
        <v>3872030356.7000003</v>
      </c>
      <c r="M14" s="141">
        <v>-35150350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1200665653.78</v>
      </c>
      <c r="F15" s="49">
        <v>0</v>
      </c>
      <c r="G15" s="49">
        <v>1200665653.78</v>
      </c>
      <c r="I15" s="49">
        <v>1200665653.78</v>
      </c>
      <c r="J15" s="49">
        <v>0</v>
      </c>
      <c r="K15" s="49">
        <v>1200665653.78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514570801.24000001</v>
      </c>
      <c r="F16" s="141">
        <v>0</v>
      </c>
      <c r="G16" s="141">
        <v>514570801.24000001</v>
      </c>
      <c r="I16" s="141">
        <v>514570801.24000001</v>
      </c>
      <c r="J16" s="141">
        <v>0</v>
      </c>
      <c r="K16" s="141">
        <v>514570801.24000001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/>
      <c r="F17" s="49">
        <v>0</v>
      </c>
      <c r="G17" s="49">
        <v>0</v>
      </c>
      <c r="I17" s="49"/>
      <c r="J17" s="49">
        <v>0</v>
      </c>
      <c r="K17" s="49">
        <v>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/>
      <c r="F18" s="141">
        <v>154370969.84</v>
      </c>
      <c r="G18" s="141">
        <v>154370969.84</v>
      </c>
      <c r="I18" s="141">
        <v>154370969.84</v>
      </c>
      <c r="J18" s="141">
        <v>0</v>
      </c>
      <c r="K18" s="141">
        <v>154370969.84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2605946823.0599999</v>
      </c>
      <c r="F19" s="49">
        <v>0</v>
      </c>
      <c r="G19" s="49">
        <v>2605946823.0599999</v>
      </c>
      <c r="I19" s="49">
        <v>2610227535.0599999</v>
      </c>
      <c r="J19" s="49">
        <v>0</v>
      </c>
      <c r="K19" s="49">
        <v>2610227535.0599999</v>
      </c>
      <c r="M19" s="49">
        <v>-4280712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310956697.34000003</v>
      </c>
      <c r="F22" s="141">
        <v>-156584374.84</v>
      </c>
      <c r="G22" s="141">
        <v>154372322.50000003</v>
      </c>
      <c r="I22" s="141">
        <v>120094418.14</v>
      </c>
      <c r="J22" s="141">
        <v>0</v>
      </c>
      <c r="K22" s="141">
        <v>120094418.14</v>
      </c>
      <c r="M22" s="141">
        <v>34277904.360000029</v>
      </c>
      <c r="N22" s="43" t="s">
        <v>31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2503145</v>
      </c>
      <c r="J23" s="39">
        <v>0</v>
      </c>
      <c r="K23" s="39">
        <v>2503145</v>
      </c>
      <c r="M23" s="39">
        <v>-2503145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2503145</v>
      </c>
      <c r="J24" s="49">
        <v>0</v>
      </c>
      <c r="K24" s="49">
        <v>2503145</v>
      </c>
      <c r="M24" s="49">
        <v>-2503145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/>
      <c r="J25" s="141">
        <v>0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0</v>
      </c>
      <c r="J26" s="49">
        <v>0</v>
      </c>
      <c r="K26" s="49">
        <v>0</v>
      </c>
      <c r="M26" s="49">
        <v>0</v>
      </c>
      <c r="N26" s="44"/>
      <c r="O26" s="40" t="s">
        <v>199</v>
      </c>
    </row>
    <row r="27" spans="2:15" ht="10.5">
      <c r="B27" s="8">
        <v>15</v>
      </c>
      <c r="C27" s="9" t="s">
        <v>95</v>
      </c>
      <c r="E27" s="141"/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156584374.84</v>
      </c>
      <c r="G29" s="39">
        <v>156584374.84</v>
      </c>
      <c r="I29" s="39">
        <v>161961936.26000002</v>
      </c>
      <c r="J29" s="39">
        <v>0</v>
      </c>
      <c r="K29" s="39">
        <v>161961936.26000002</v>
      </c>
      <c r="M29" s="39">
        <v>-5377561.4200000167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156584374.84</v>
      </c>
      <c r="G30" s="141">
        <v>156584374.84</v>
      </c>
      <c r="I30" s="141">
        <v>161961936.26000002</v>
      </c>
      <c r="J30" s="141">
        <v>0</v>
      </c>
      <c r="K30" s="141">
        <v>161961936.26000002</v>
      </c>
      <c r="M30" s="141">
        <v>-5377561.4200000167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8474513432.1200008</v>
      </c>
      <c r="F37" s="23">
        <v>222339169.84</v>
      </c>
      <c r="G37" s="23">
        <v>8696852601.960001</v>
      </c>
      <c r="I37" s="23">
        <v>8709886466.0200005</v>
      </c>
      <c r="J37" s="23">
        <v>0</v>
      </c>
      <c r="K37" s="23">
        <v>8709886466.0200005</v>
      </c>
      <c r="M37" s="23">
        <v>-13033864.059999987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11"/>
      <c r="G39" s="238"/>
      <c r="J39" s="221"/>
      <c r="K39" s="221"/>
      <c r="L39" s="221"/>
      <c r="M39" s="221"/>
      <c r="N39" s="208"/>
      <c r="O39" s="204"/>
    </row>
    <row r="40" spans="1:15" s="108" customFormat="1">
      <c r="A40" s="106"/>
      <c r="B40" s="107"/>
      <c r="E40" s="204"/>
      <c r="F40" s="211"/>
      <c r="G40" s="238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11"/>
      <c r="G41" s="238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8" spans="1:15">
      <c r="G708" s="141">
        <v>-8952922</v>
      </c>
      <c r="I708" s="54"/>
    </row>
    <row r="709" spans="1:15">
      <c r="G709" s="49">
        <v>-134148040</v>
      </c>
    </row>
  </sheetData>
  <mergeCells count="673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40:M40"/>
    <mergeCell ref="J41:M41"/>
    <mergeCell ref="B11:C11"/>
    <mergeCell ref="B23:C23"/>
    <mergeCell ref="B8:C8"/>
  </mergeCells>
  <conditionalFormatting sqref="F38">
    <cfRule type="containsText" dxfId="558" priority="25" operator="containsText" text="ERROR">
      <formula>NOT(ISERROR(SEARCH("ERROR",F38)))</formula>
    </cfRule>
  </conditionalFormatting>
  <conditionalFormatting sqref="J38">
    <cfRule type="containsText" dxfId="557" priority="24" operator="containsText" text="ERROR">
      <formula>NOT(ISERROR(SEARCH("ERROR",J38)))</formula>
    </cfRule>
  </conditionalFormatting>
  <conditionalFormatting sqref="O12:O18 O23 O29 O31:O35">
    <cfRule type="containsText" dxfId="556" priority="21" operator="containsText" text="ERROR">
      <formula>NOT(ISERROR(SEARCH("ERROR",O12)))</formula>
    </cfRule>
  </conditionalFormatting>
  <conditionalFormatting sqref="O36">
    <cfRule type="containsText" dxfId="555" priority="7" operator="containsText" text="ERROR">
      <formula>NOT(ISERROR(SEARCH("ERROR",O36)))</formula>
    </cfRule>
  </conditionalFormatting>
  <conditionalFormatting sqref="O9">
    <cfRule type="containsText" dxfId="554" priority="4" operator="containsText" text="ERROR">
      <formula>NOT(ISERROR(SEARCH("ERROR",O9)))</formula>
    </cfRule>
  </conditionalFormatting>
  <conditionalFormatting sqref="O19:O22">
    <cfRule type="containsText" dxfId="553" priority="3" operator="containsText" text="ERROR">
      <formula>NOT(ISERROR(SEARCH("ERROR",O19)))</formula>
    </cfRule>
  </conditionalFormatting>
  <conditionalFormatting sqref="O24:O28">
    <cfRule type="containsText" dxfId="552" priority="2" operator="containsText" text="ERROR">
      <formula>NOT(ISERROR(SEARCH("ERROR",O24)))</formula>
    </cfRule>
  </conditionalFormatting>
  <conditionalFormatting sqref="O30">
    <cfRule type="containsText" dxfId="55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3" zoomScaleNormal="100" workbookViewId="0">
      <selection activeCell="E35" sqref="E35:E36"/>
    </sheetView>
  </sheetViews>
  <sheetFormatPr defaultColWidth="11.54296875" defaultRowHeight="10"/>
  <cols>
    <col min="1" max="1" width="32.269531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167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16" priority="10" operator="containsText" text="ERROR">
      <formula>NOT(ISERROR(SEARCH("ERROR",F38)))</formula>
    </cfRule>
  </conditionalFormatting>
  <conditionalFormatting sqref="J38">
    <cfRule type="containsText" dxfId="115" priority="9" operator="containsText" text="ERROR">
      <formula>NOT(ISERROR(SEARCH("ERROR",J38)))</formula>
    </cfRule>
  </conditionalFormatting>
  <conditionalFormatting sqref="T14">
    <cfRule type="containsText" dxfId="114" priority="8" operator="containsText" text="ERROR">
      <formula>NOT(ISERROR(SEARCH("ERROR",T14)))</formula>
    </cfRule>
  </conditionalFormatting>
  <conditionalFormatting sqref="O12:O18 O23 O29 O31:O35">
    <cfRule type="containsText" dxfId="113" priority="7" operator="containsText" text="ERROR">
      <formula>NOT(ISERROR(SEARCH("ERROR",O12)))</formula>
    </cfRule>
  </conditionalFormatting>
  <conditionalFormatting sqref="O36">
    <cfRule type="containsText" dxfId="112" priority="6" operator="containsText" text="ERROR">
      <formula>NOT(ISERROR(SEARCH("ERROR",O36)))</formula>
    </cfRule>
  </conditionalFormatting>
  <conditionalFormatting sqref="O9">
    <cfRule type="containsText" dxfId="111" priority="4" operator="containsText" text="ERROR">
      <formula>NOT(ISERROR(SEARCH("ERROR",O9)))</formula>
    </cfRule>
  </conditionalFormatting>
  <conditionalFormatting sqref="O19:O22">
    <cfRule type="containsText" dxfId="110" priority="3" operator="containsText" text="ERROR">
      <formula>NOT(ISERROR(SEARCH("ERROR",O19)))</formula>
    </cfRule>
  </conditionalFormatting>
  <conditionalFormatting sqref="O24:O28">
    <cfRule type="containsText" dxfId="109" priority="2" operator="containsText" text="ERROR">
      <formula>NOT(ISERROR(SEARCH("ERROR",O24)))</formula>
    </cfRule>
  </conditionalFormatting>
  <conditionalFormatting sqref="O30">
    <cfRule type="containsText" dxfId="108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11"/>
  <sheetViews>
    <sheetView showGridLines="0" topLeftCell="A10" zoomScaleNormal="100" workbookViewId="0">
      <selection activeCell="E35" sqref="E35:E36"/>
    </sheetView>
  </sheetViews>
  <sheetFormatPr defaultColWidth="11.54296875" defaultRowHeight="10"/>
  <cols>
    <col min="1" max="1" width="8" style="20" customWidth="1"/>
    <col min="2" max="2" width="7.81640625" style="5" customWidth="1"/>
    <col min="3" max="3" width="51.453125" style="27" customWidth="1"/>
    <col min="4" max="4" width="0.81640625" style="6" customWidth="1"/>
    <col min="5" max="5" width="12.81640625" style="27" customWidth="1"/>
    <col min="6" max="6" width="12.81640625" style="5" customWidth="1"/>
    <col min="7" max="7" width="12.81640625" style="27" customWidth="1"/>
    <col min="8" max="8" width="1" style="6" customWidth="1"/>
    <col min="9" max="11" width="12.81640625" style="27" customWidth="1"/>
    <col min="12" max="12" width="0.81640625" style="6" customWidth="1"/>
    <col min="13" max="13" width="12.81640625" style="27" customWidth="1"/>
    <col min="14" max="14" width="41.7265625" style="20" bestFit="1" customWidth="1"/>
    <col min="15" max="15" width="11.54296875" style="27"/>
    <col min="16" max="16" width="11.54296875" style="5"/>
    <col min="17" max="17" width="11.54296875" style="27"/>
    <col min="18" max="18" width="38.26953125" style="65" bestFit="1" customWidth="1"/>
    <col min="19" max="19" width="11.54296875" style="27"/>
    <col min="20" max="20" width="7.81640625" style="27" customWidth="1"/>
    <col min="21" max="21" width="41.7265625" style="65" bestFit="1" customWidth="1"/>
    <col min="22" max="24" width="11.54296875" style="27"/>
    <col min="25" max="25" width="5.1796875" style="2" customWidth="1"/>
    <col min="26" max="26" width="53.453125" style="81" customWidth="1"/>
    <col min="27" max="37" width="11.7265625" style="3" customWidth="1"/>
    <col min="38" max="39" width="11.54296875" style="27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27"/>
    <col min="53" max="53" width="5.453125" style="27" customWidth="1"/>
    <col min="54" max="54" width="54.54296875" style="76" customWidth="1"/>
    <col min="55" max="56" width="11.54296875" style="27"/>
    <col min="57" max="57" width="12.7265625" style="27" customWidth="1"/>
    <col min="58" max="16384" width="11.54296875" style="27"/>
  </cols>
  <sheetData>
    <row r="1" spans="1:65" ht="53" thickBot="1">
      <c r="Y1" s="22" t="s">
        <v>12</v>
      </c>
      <c r="Z1" s="77" t="s">
        <v>32</v>
      </c>
      <c r="AA1" s="22" t="e">
        <f>#REF!</f>
        <v>#REF!</v>
      </c>
      <c r="AB1" s="22" t="e">
        <f>#REF!</f>
        <v>#REF!</v>
      </c>
      <c r="AC1" s="22" t="e">
        <f>#REF!</f>
        <v>#REF!</v>
      </c>
      <c r="AD1" s="22" t="e">
        <f>#REF!</f>
        <v>#REF!</v>
      </c>
      <c r="AE1" s="22" t="e">
        <f>#REF!</f>
        <v>#REF!</v>
      </c>
      <c r="AF1" s="22" t="e">
        <f>#REF!</f>
        <v>#REF!</v>
      </c>
      <c r="AG1" s="22" t="e">
        <f>#REF!</f>
        <v>#REF!</v>
      </c>
      <c r="AH1" s="22" t="e">
        <f>#REF!</f>
        <v>#REF!</v>
      </c>
      <c r="AI1" s="87" t="e">
        <f>#REF!</f>
        <v>#REF!</v>
      </c>
      <c r="AJ1" s="22" t="e">
        <f>#REF!</f>
        <v>#REF!</v>
      </c>
      <c r="AK1" s="22" t="s">
        <v>16</v>
      </c>
      <c r="AN1" s="22" t="s">
        <v>12</v>
      </c>
      <c r="AO1" s="77" t="s">
        <v>32</v>
      </c>
      <c r="AP1" s="22" t="e">
        <f>#REF!</f>
        <v>#REF!</v>
      </c>
      <c r="AQ1" s="22" t="e">
        <f>#REF!</f>
        <v>#REF!</v>
      </c>
      <c r="AR1" s="22" t="e">
        <f>#REF!</f>
        <v>#REF!</v>
      </c>
      <c r="AS1" s="22" t="e">
        <f>#REF!</f>
        <v>#REF!</v>
      </c>
      <c r="AT1" s="22" t="e">
        <f>#REF!</f>
        <v>#REF!</v>
      </c>
      <c r="AU1" s="22" t="e">
        <f>#REF!</f>
        <v>#REF!</v>
      </c>
      <c r="AV1" s="22" t="e">
        <f>#REF!</f>
        <v>#REF!</v>
      </c>
      <c r="AW1" s="22" t="e">
        <f>#REF!</f>
        <v>#REF!</v>
      </c>
      <c r="AX1" s="22" t="s">
        <v>17</v>
      </c>
      <c r="BA1" s="52" t="s">
        <v>12</v>
      </c>
      <c r="BB1" s="84" t="s">
        <v>36</v>
      </c>
      <c r="BC1" s="45" t="e">
        <f>#REF!</f>
        <v>#REF!</v>
      </c>
      <c r="BD1" s="45" t="e">
        <f>#REF!</f>
        <v>#REF!</v>
      </c>
      <c r="BE1" s="45" t="e">
        <f>#REF!</f>
        <v>#REF!</v>
      </c>
      <c r="BF1" s="45" t="e">
        <f>#REF!</f>
        <v>#REF!</v>
      </c>
      <c r="BG1" s="45" t="e">
        <f>#REF!</f>
        <v>#REF!</v>
      </c>
      <c r="BH1" s="45" t="e">
        <f>#REF!</f>
        <v>#REF!</v>
      </c>
      <c r="BI1" s="45" t="e">
        <f>#REF!</f>
        <v>#REF!</v>
      </c>
      <c r="BJ1" s="45" t="e">
        <f>#REF!</f>
        <v>#REF!</v>
      </c>
      <c r="BK1" s="45" t="e">
        <f>#REF!</f>
        <v>#REF!</v>
      </c>
      <c r="BL1" s="45" t="e">
        <f>#REF!</f>
        <v>#REF!</v>
      </c>
      <c r="BM1" s="45" t="e">
        <f>#REF!</f>
        <v>#REF!</v>
      </c>
    </row>
    <row r="2" spans="1:65" s="33" customFormat="1" ht="11" thickTop="1">
      <c r="A2" s="20"/>
      <c r="B2" s="5"/>
      <c r="C2" s="13" t="s">
        <v>21</v>
      </c>
      <c r="D2" s="6"/>
      <c r="E2" s="12" t="e">
        <f>#REF!</f>
        <v>#REF!</v>
      </c>
      <c r="F2" s="5"/>
      <c r="H2" s="6"/>
      <c r="J2" s="13" t="s">
        <v>18</v>
      </c>
      <c r="K2" s="12" t="e">
        <f>#REF!</f>
        <v>#REF!</v>
      </c>
      <c r="L2" s="6"/>
      <c r="N2" s="20"/>
      <c r="P2" s="5"/>
      <c r="R2" s="65"/>
      <c r="U2" s="65"/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90"/>
      <c r="AM2" s="90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AY2" s="90"/>
      <c r="AZ2" s="90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1:65" ht="34.5" customHeight="1">
      <c r="C3" s="13" t="s">
        <v>52</v>
      </c>
      <c r="E3" s="27" t="s">
        <v>168</v>
      </c>
      <c r="F3" s="27"/>
      <c r="J3" s="13" t="s">
        <v>39</v>
      </c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90"/>
      <c r="AM3" s="90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AY3" s="90"/>
      <c r="AZ3" s="90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1:65" ht="10.5">
      <c r="C4" s="4"/>
      <c r="F4" s="27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L4" s="90"/>
      <c r="AM4" s="90"/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AY4" s="90"/>
      <c r="AZ4" s="90"/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1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65" t="e">
        <f>#REF!</f>
        <v>#REF!</v>
      </c>
      <c r="S5" s="27">
        <f t="shared" ref="S5:S14" si="8">SUMIF($C$42:$C$709,R5,$G$42:$G$709)</f>
        <v>0</v>
      </c>
      <c r="U5" s="65" t="e">
        <f>#REF!</f>
        <v>#REF!</v>
      </c>
      <c r="V5" s="27">
        <f t="shared" ref="V5:V15" si="9">SUMIF($N$11:$N$36,U5,$M$11:$M$36)</f>
        <v>0</v>
      </c>
      <c r="Y5" s="51" t="e">
        <f t="shared" si="0"/>
        <v>#REF!</v>
      </c>
      <c r="Z5" s="78"/>
      <c r="AA5" s="34"/>
      <c r="AB5" s="34"/>
      <c r="AC5" s="34"/>
      <c r="AD5" s="34"/>
      <c r="AE5" s="34"/>
      <c r="AF5" s="34"/>
      <c r="AG5" s="34"/>
      <c r="AH5" s="34"/>
      <c r="AI5" s="86"/>
      <c r="AJ5" s="34"/>
      <c r="AK5" s="34"/>
      <c r="AL5" s="33"/>
      <c r="AM5" s="33"/>
      <c r="AN5" s="51" t="e">
        <f t="shared" si="1"/>
        <v>#REF!</v>
      </c>
      <c r="AO5" s="78"/>
      <c r="AP5" s="55"/>
      <c r="AQ5" s="55"/>
      <c r="AR5" s="55"/>
      <c r="AS5" s="55"/>
      <c r="AT5" s="55"/>
      <c r="AU5" s="55"/>
      <c r="AV5" s="55"/>
      <c r="AW5" s="55"/>
      <c r="AX5" s="55"/>
      <c r="AY5" s="33"/>
      <c r="AZ5" s="33"/>
      <c r="BA5" s="51" t="e">
        <f t="shared" si="2"/>
        <v>#REF!</v>
      </c>
      <c r="BB5" s="78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</row>
    <row r="6" spans="1:65" ht="44.25" customHeight="1" thickBot="1">
      <c r="B6" s="172"/>
      <c r="C6" s="174"/>
      <c r="E6" s="22" t="s">
        <v>3</v>
      </c>
      <c r="F6" s="22" t="s">
        <v>4</v>
      </c>
      <c r="G6" s="22" t="s">
        <v>5</v>
      </c>
      <c r="I6" s="22" t="s">
        <v>3</v>
      </c>
      <c r="J6" s="22" t="s">
        <v>4</v>
      </c>
      <c r="K6" s="22" t="s">
        <v>5</v>
      </c>
      <c r="M6" s="168"/>
      <c r="N6" s="170"/>
      <c r="Q6" s="17"/>
      <c r="R6" s="65" t="e">
        <f>#REF!</f>
        <v>#REF!</v>
      </c>
      <c r="S6" s="27">
        <f t="shared" si="8"/>
        <v>0</v>
      </c>
      <c r="U6" s="65" t="e">
        <f>#REF!</f>
        <v>#REF!</v>
      </c>
      <c r="V6" s="33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1:65" ht="11" thickTop="1">
      <c r="A7" s="89"/>
      <c r="B7" s="147" t="e">
        <f>#REF!</f>
        <v>#REF!</v>
      </c>
      <c r="C7" s="147"/>
      <c r="D7" s="73"/>
      <c r="E7" s="63">
        <f>+E8</f>
        <v>0</v>
      </c>
      <c r="F7" s="63">
        <f>+F8</f>
        <v>0</v>
      </c>
      <c r="G7" s="63">
        <f>+G8</f>
        <v>0</v>
      </c>
      <c r="H7" s="73"/>
      <c r="I7" s="63">
        <f>+I8</f>
        <v>0</v>
      </c>
      <c r="J7" s="63">
        <f>+J8</f>
        <v>0</v>
      </c>
      <c r="K7" s="63">
        <f>+K8</f>
        <v>0</v>
      </c>
      <c r="L7" s="73"/>
      <c r="M7" s="63">
        <f>+M8</f>
        <v>0</v>
      </c>
      <c r="N7" s="146"/>
      <c r="O7" s="90"/>
      <c r="P7" s="91"/>
      <c r="Q7" s="17"/>
      <c r="R7" s="65" t="e">
        <f>#REF!</f>
        <v>#REF!</v>
      </c>
      <c r="S7" s="27">
        <f t="shared" si="8"/>
        <v>0</v>
      </c>
      <c r="U7" s="65" t="e">
        <f>#REF!</f>
        <v>#REF!</v>
      </c>
      <c r="V7" s="33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0" t="e">
        <f>+AA8+AA9</f>
        <v>#REF!</v>
      </c>
      <c r="AB7" s="50" t="e">
        <f t="shared" ref="AB7:AK7" si="11">+AB8+AB9</f>
        <v>#REF!</v>
      </c>
      <c r="AC7" s="50" t="e">
        <f t="shared" si="11"/>
        <v>#REF!</v>
      </c>
      <c r="AD7" s="50" t="e">
        <f t="shared" si="11"/>
        <v>#REF!</v>
      </c>
      <c r="AE7" s="50" t="e">
        <f t="shared" si="11"/>
        <v>#REF!</v>
      </c>
      <c r="AF7" s="50" t="e">
        <f t="shared" si="11"/>
        <v>#REF!</v>
      </c>
      <c r="AG7" s="50" t="e">
        <f t="shared" si="11"/>
        <v>#REF!</v>
      </c>
      <c r="AH7" s="50" t="e">
        <f t="shared" si="11"/>
        <v>#REF!</v>
      </c>
      <c r="AI7" s="50" t="e">
        <f t="shared" si="11"/>
        <v>#REF!</v>
      </c>
      <c r="AJ7" s="50" t="e">
        <f t="shared" si="11"/>
        <v>#REF!</v>
      </c>
      <c r="AK7" s="50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50" t="e">
        <f>+AP8+AP9</f>
        <v>#REF!</v>
      </c>
      <c r="AQ7" s="50" t="e">
        <f t="shared" ref="AQ7:AX7" si="13">+AQ8+AQ9</f>
        <v>#REF!</v>
      </c>
      <c r="AR7" s="50" t="e">
        <f t="shared" si="13"/>
        <v>#REF!</v>
      </c>
      <c r="AS7" s="50" t="e">
        <f t="shared" si="13"/>
        <v>#REF!</v>
      </c>
      <c r="AT7" s="50" t="e">
        <f t="shared" si="13"/>
        <v>#REF!</v>
      </c>
      <c r="AU7" s="50" t="e">
        <f t="shared" si="13"/>
        <v>#REF!</v>
      </c>
      <c r="AV7" s="50" t="e">
        <f t="shared" si="13"/>
        <v>#REF!</v>
      </c>
      <c r="AW7" s="50" t="e">
        <f t="shared" si="13"/>
        <v>#REF!</v>
      </c>
      <c r="AX7" s="50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50" t="e">
        <f ca="1">+BC8+BC9</f>
        <v>#REF!</v>
      </c>
      <c r="BD7" s="50" t="e">
        <f t="shared" ref="BD7:BM7" ca="1" si="15">+BD8+BD9</f>
        <v>#REF!</v>
      </c>
      <c r="BE7" s="50" t="e">
        <f t="shared" ca="1" si="15"/>
        <v>#REF!</v>
      </c>
      <c r="BF7" s="50" t="e">
        <f t="shared" ca="1" si="15"/>
        <v>#REF!</v>
      </c>
      <c r="BG7" s="50" t="e">
        <f t="shared" ca="1" si="15"/>
        <v>#REF!</v>
      </c>
      <c r="BH7" s="50" t="e">
        <f t="shared" ca="1" si="15"/>
        <v>#REF!</v>
      </c>
      <c r="BI7" s="50" t="e">
        <f t="shared" ca="1" si="15"/>
        <v>#REF!</v>
      </c>
      <c r="BJ7" s="50" t="e">
        <f t="shared" ca="1" si="15"/>
        <v>#REF!</v>
      </c>
      <c r="BK7" s="50" t="e">
        <f t="shared" ca="1" si="15"/>
        <v>#REF!</v>
      </c>
      <c r="BL7" s="50" t="e">
        <f t="shared" ca="1" si="15"/>
        <v>#REF!</v>
      </c>
      <c r="BM7" s="50" t="e">
        <f t="shared" ca="1" si="15"/>
        <v>#REF!</v>
      </c>
    </row>
    <row r="8" spans="1:65" ht="33.75" customHeight="1">
      <c r="A8" s="89"/>
      <c r="B8" s="163" t="e">
        <f>#REF!</f>
        <v>#REF!</v>
      </c>
      <c r="C8" s="163"/>
      <c r="D8" s="7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H8" s="73"/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L8" s="73"/>
      <c r="M8" s="39">
        <f t="shared" ref="M8" si="21">SUM(M9:M9)</f>
        <v>0</v>
      </c>
      <c r="N8" s="38"/>
      <c r="O8" s="90"/>
      <c r="P8" s="91"/>
      <c r="Q8" s="17"/>
      <c r="R8" s="65" t="e">
        <f>#REF!</f>
        <v>#REF!</v>
      </c>
      <c r="S8" s="27">
        <f t="shared" si="8"/>
        <v>0</v>
      </c>
      <c r="U8" s="65" t="e">
        <f>#REF!</f>
        <v>#REF!</v>
      </c>
      <c r="V8" s="33">
        <f t="shared" si="9"/>
        <v>0</v>
      </c>
      <c r="Y8" s="1" t="e">
        <f t="shared" si="0"/>
        <v>#REF!</v>
      </c>
      <c r="Z8" s="80" t="e">
        <f t="shared" si="10"/>
        <v>#REF!</v>
      </c>
      <c r="AA8" s="11" t="e">
        <f t="shared" ref="AA8:AJ17" si="22">SUMPRODUCT(($A$42:$A$709=$Y8&amp;"- "&amp;$Z8)*($C$42:$C$709=AA$1)*($G$42:$G$709))</f>
        <v>#REF!</v>
      </c>
      <c r="AB8" s="11" t="e">
        <f t="shared" si="22"/>
        <v>#REF!</v>
      </c>
      <c r="AC8" s="11" t="e">
        <f t="shared" si="22"/>
        <v>#REF!</v>
      </c>
      <c r="AD8" s="11" t="e">
        <f t="shared" si="22"/>
        <v>#REF!</v>
      </c>
      <c r="AE8" s="11" t="e">
        <f t="shared" si="22"/>
        <v>#REF!</v>
      </c>
      <c r="AF8" s="11" t="e">
        <f t="shared" si="22"/>
        <v>#REF!</v>
      </c>
      <c r="AG8" s="11" t="e">
        <f t="shared" si="22"/>
        <v>#REF!</v>
      </c>
      <c r="AH8" s="11" t="e">
        <f t="shared" si="22"/>
        <v>#REF!</v>
      </c>
      <c r="AI8" s="49" t="e">
        <f t="shared" si="22"/>
        <v>#REF!</v>
      </c>
      <c r="AJ8" s="11" t="e">
        <f t="shared" si="22"/>
        <v>#REF!</v>
      </c>
      <c r="AK8" s="11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1:65" ht="10.5">
      <c r="A9" s="89"/>
      <c r="B9" s="1" t="e">
        <f>#REF!</f>
        <v>#REF!</v>
      </c>
      <c r="C9" s="7" t="e">
        <f>#REF!</f>
        <v>#REF!</v>
      </c>
      <c r="D9" s="73"/>
      <c r="E9" s="49"/>
      <c r="F9" s="49"/>
      <c r="G9" s="49">
        <f t="shared" ref="G9" si="27">E9+F9</f>
        <v>0</v>
      </c>
      <c r="H9" s="73"/>
      <c r="I9" s="49"/>
      <c r="J9" s="49"/>
      <c r="K9" s="49">
        <f t="shared" ref="K9" si="28">I9+J9</f>
        <v>0</v>
      </c>
      <c r="L9" s="73"/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27">
        <f t="shared" si="8"/>
        <v>0</v>
      </c>
      <c r="U9" s="65" t="e">
        <f>#REF!</f>
        <v>#REF!</v>
      </c>
      <c r="V9" s="33">
        <f t="shared" si="9"/>
        <v>0</v>
      </c>
      <c r="Y9" s="8" t="e">
        <f t="shared" si="0"/>
        <v>#REF!</v>
      </c>
      <c r="Z9" s="79" t="e">
        <f t="shared" si="10"/>
        <v>#REF!</v>
      </c>
      <c r="AA9" s="10" t="e">
        <f t="shared" si="22"/>
        <v>#REF!</v>
      </c>
      <c r="AB9" s="10" t="e">
        <f t="shared" si="22"/>
        <v>#REF!</v>
      </c>
      <c r="AC9" s="10" t="e">
        <f t="shared" si="22"/>
        <v>#REF!</v>
      </c>
      <c r="AD9" s="10" t="e">
        <f t="shared" si="22"/>
        <v>#REF!</v>
      </c>
      <c r="AE9" s="10" t="e">
        <f t="shared" si="22"/>
        <v>#REF!</v>
      </c>
      <c r="AF9" s="10" t="e">
        <f t="shared" si="22"/>
        <v>#REF!</v>
      </c>
      <c r="AG9" s="10" t="e">
        <f t="shared" si="22"/>
        <v>#REF!</v>
      </c>
      <c r="AH9" s="10" t="e">
        <f t="shared" si="22"/>
        <v>#REF!</v>
      </c>
      <c r="AI9" s="50" t="e">
        <f t="shared" si="22"/>
        <v>#REF!</v>
      </c>
      <c r="AJ9" s="10" t="e">
        <f t="shared" si="22"/>
        <v>#REF!</v>
      </c>
      <c r="AK9" s="10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50" t="e">
        <f t="shared" si="24"/>
        <v>#REF!</v>
      </c>
      <c r="AQ9" s="50" t="e">
        <f t="shared" si="24"/>
        <v>#REF!</v>
      </c>
      <c r="AR9" s="50" t="e">
        <f t="shared" si="24"/>
        <v>#REF!</v>
      </c>
      <c r="AS9" s="50" t="e">
        <f t="shared" si="24"/>
        <v>#REF!</v>
      </c>
      <c r="AT9" s="50" t="e">
        <f t="shared" si="24"/>
        <v>#REF!</v>
      </c>
      <c r="AU9" s="50" t="e">
        <f t="shared" si="24"/>
        <v>#REF!</v>
      </c>
      <c r="AV9" s="50" t="e">
        <f t="shared" si="24"/>
        <v>#REF!</v>
      </c>
      <c r="AW9" s="50" t="e">
        <f t="shared" si="24"/>
        <v>#REF!</v>
      </c>
      <c r="AX9" s="50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50" t="e">
        <f t="shared" ca="1" si="26"/>
        <v>#REF!</v>
      </c>
      <c r="BD9" s="50" t="e">
        <f t="shared" ca="1" si="26"/>
        <v>#REF!</v>
      </c>
      <c r="BE9" s="50" t="e">
        <f t="shared" ca="1" si="26"/>
        <v>#REF!</v>
      </c>
      <c r="BF9" s="50" t="e">
        <f t="shared" ca="1" si="26"/>
        <v>#REF!</v>
      </c>
      <c r="BG9" s="50" t="e">
        <f t="shared" ca="1" si="26"/>
        <v>#REF!</v>
      </c>
      <c r="BH9" s="50" t="e">
        <f t="shared" ca="1" si="26"/>
        <v>#REF!</v>
      </c>
      <c r="BI9" s="50" t="e">
        <f t="shared" ca="1" si="26"/>
        <v>#REF!</v>
      </c>
      <c r="BJ9" s="50" t="e">
        <f t="shared" ca="1" si="26"/>
        <v>#REF!</v>
      </c>
      <c r="BK9" s="50" t="e">
        <f t="shared" ca="1" si="26"/>
        <v>#REF!</v>
      </c>
      <c r="BL9" s="50" t="e">
        <f t="shared" ca="1" si="26"/>
        <v>#REF!</v>
      </c>
      <c r="BM9" s="50" t="e">
        <f t="shared" ca="1" si="26"/>
        <v>#REF!</v>
      </c>
    </row>
    <row r="10" spans="1:65" ht="10.5">
      <c r="A10" s="47"/>
      <c r="B10" s="57" t="e">
        <f>#REF!</f>
        <v>#REF!</v>
      </c>
      <c r="C10" s="57"/>
      <c r="D10" s="42"/>
      <c r="E10" s="63">
        <f>+E11+E23+E29+E31</f>
        <v>0</v>
      </c>
      <c r="F10" s="63">
        <f>+F11+F23+F29+F31</f>
        <v>0</v>
      </c>
      <c r="G10" s="63">
        <f>+G11+G23+G29+G31</f>
        <v>0</v>
      </c>
      <c r="H10" s="42"/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L10" s="42"/>
      <c r="M10" s="63">
        <f t="shared" ca="1" si="31"/>
        <v>0</v>
      </c>
      <c r="N10" s="67"/>
      <c r="O10" s="56"/>
      <c r="P10" s="46"/>
      <c r="Q10" s="17"/>
      <c r="R10" s="65" t="e">
        <f>#REF!</f>
        <v>#REF!</v>
      </c>
      <c r="S10" s="27">
        <f t="shared" si="8"/>
        <v>0</v>
      </c>
      <c r="U10" s="65" t="e">
        <f>#REF!</f>
        <v>#REF!</v>
      </c>
      <c r="V10" s="33">
        <f t="shared" si="9"/>
        <v>0</v>
      </c>
      <c r="Y10" s="1" t="e">
        <f t="shared" si="0"/>
        <v>#REF!</v>
      </c>
      <c r="Z10" s="80" t="e">
        <f t="shared" si="10"/>
        <v>#REF!</v>
      </c>
      <c r="AA10" s="11" t="e">
        <f t="shared" si="22"/>
        <v>#REF!</v>
      </c>
      <c r="AB10" s="11" t="e">
        <f t="shared" si="22"/>
        <v>#REF!</v>
      </c>
      <c r="AC10" s="11" t="e">
        <f t="shared" si="22"/>
        <v>#REF!</v>
      </c>
      <c r="AD10" s="11" t="e">
        <f t="shared" si="22"/>
        <v>#REF!</v>
      </c>
      <c r="AE10" s="11" t="e">
        <f t="shared" si="22"/>
        <v>#REF!</v>
      </c>
      <c r="AF10" s="11" t="e">
        <f t="shared" si="22"/>
        <v>#REF!</v>
      </c>
      <c r="AG10" s="11" t="e">
        <f t="shared" si="22"/>
        <v>#REF!</v>
      </c>
      <c r="AH10" s="11" t="e">
        <f t="shared" si="22"/>
        <v>#REF!</v>
      </c>
      <c r="AI10" s="49" t="e">
        <f t="shared" si="22"/>
        <v>#REF!</v>
      </c>
      <c r="AJ10" s="11" t="e">
        <f t="shared" si="22"/>
        <v>#REF!</v>
      </c>
      <c r="AK10" s="11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1:65" ht="44.25" customHeight="1">
      <c r="B11" s="163" t="e">
        <f>#REF!</f>
        <v>#REF!</v>
      </c>
      <c r="C11" s="163"/>
      <c r="D11" s="42"/>
      <c r="E11" s="39">
        <f>SUM(E12:E22)</f>
        <v>0</v>
      </c>
      <c r="F11" s="39">
        <f>SUM(F12:F22)</f>
        <v>0</v>
      </c>
      <c r="G11" s="39">
        <f>SUM(G12:G22)</f>
        <v>0</v>
      </c>
      <c r="H11" s="42"/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L11" s="42"/>
      <c r="M11" s="39">
        <f t="shared" ca="1" si="32"/>
        <v>0</v>
      </c>
      <c r="N11" s="38"/>
      <c r="O11" s="32"/>
      <c r="Q11" s="17"/>
      <c r="R11" s="65" t="e">
        <f>#REF!</f>
        <v>#REF!</v>
      </c>
      <c r="S11" s="27">
        <f t="shared" si="8"/>
        <v>0</v>
      </c>
      <c r="U11" s="65" t="e">
        <f>#REF!</f>
        <v>#REF!</v>
      </c>
      <c r="V11" s="33">
        <f t="shared" si="9"/>
        <v>0</v>
      </c>
      <c r="Y11" s="8" t="e">
        <f t="shared" si="0"/>
        <v>#REF!</v>
      </c>
      <c r="Z11" s="79" t="e">
        <f t="shared" si="10"/>
        <v>#REF!</v>
      </c>
      <c r="AA11" s="10" t="e">
        <f t="shared" si="22"/>
        <v>#REF!</v>
      </c>
      <c r="AB11" s="10" t="e">
        <f t="shared" si="22"/>
        <v>#REF!</v>
      </c>
      <c r="AC11" s="10" t="e">
        <f t="shared" si="22"/>
        <v>#REF!</v>
      </c>
      <c r="AD11" s="10" t="e">
        <f t="shared" si="22"/>
        <v>#REF!</v>
      </c>
      <c r="AE11" s="10" t="e">
        <f t="shared" si="22"/>
        <v>#REF!</v>
      </c>
      <c r="AF11" s="10" t="e">
        <f t="shared" si="22"/>
        <v>#REF!</v>
      </c>
      <c r="AG11" s="10" t="e">
        <f t="shared" si="22"/>
        <v>#REF!</v>
      </c>
      <c r="AH11" s="10" t="e">
        <f t="shared" si="22"/>
        <v>#REF!</v>
      </c>
      <c r="AI11" s="50" t="e">
        <f t="shared" si="22"/>
        <v>#REF!</v>
      </c>
      <c r="AJ11" s="10" t="e">
        <f t="shared" si="22"/>
        <v>#REF!</v>
      </c>
      <c r="AK11" s="10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50" t="e">
        <f t="shared" si="24"/>
        <v>#REF!</v>
      </c>
      <c r="AQ11" s="50" t="e">
        <f t="shared" si="24"/>
        <v>#REF!</v>
      </c>
      <c r="AR11" s="50" t="e">
        <f t="shared" si="24"/>
        <v>#REF!</v>
      </c>
      <c r="AS11" s="50" t="e">
        <f t="shared" si="24"/>
        <v>#REF!</v>
      </c>
      <c r="AT11" s="50" t="e">
        <f t="shared" si="24"/>
        <v>#REF!</v>
      </c>
      <c r="AU11" s="50" t="e">
        <f t="shared" si="24"/>
        <v>#REF!</v>
      </c>
      <c r="AV11" s="50" t="e">
        <f t="shared" si="24"/>
        <v>#REF!</v>
      </c>
      <c r="AW11" s="50" t="e">
        <f t="shared" si="24"/>
        <v>#REF!</v>
      </c>
      <c r="AX11" s="50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50" t="e">
        <f t="shared" ca="1" si="26"/>
        <v>#REF!</v>
      </c>
      <c r="BD11" s="50" t="e">
        <f t="shared" ca="1" si="26"/>
        <v>#REF!</v>
      </c>
      <c r="BE11" s="50" t="e">
        <f t="shared" ca="1" si="26"/>
        <v>#REF!</v>
      </c>
      <c r="BF11" s="50" t="e">
        <f t="shared" ca="1" si="26"/>
        <v>#REF!</v>
      </c>
      <c r="BG11" s="50" t="e">
        <f t="shared" ca="1" si="26"/>
        <v>#REF!</v>
      </c>
      <c r="BH11" s="50" t="e">
        <f t="shared" ca="1" si="26"/>
        <v>#REF!</v>
      </c>
      <c r="BI11" s="50" t="e">
        <f t="shared" ca="1" si="26"/>
        <v>#REF!</v>
      </c>
      <c r="BJ11" s="50" t="e">
        <f t="shared" ca="1" si="26"/>
        <v>#REF!</v>
      </c>
      <c r="BK11" s="50" t="e">
        <f t="shared" ca="1" si="26"/>
        <v>#REF!</v>
      </c>
      <c r="BL11" s="50" t="e">
        <f t="shared" ca="1" si="26"/>
        <v>#REF!</v>
      </c>
      <c r="BM11" s="50" t="e">
        <f t="shared" ca="1" si="26"/>
        <v>#REF!</v>
      </c>
    </row>
    <row r="12" spans="1:65" ht="10.5">
      <c r="B12" s="8" t="e">
        <f>#REF!</f>
        <v>#REF!</v>
      </c>
      <c r="C12" s="9" t="e">
        <f>#REF!</f>
        <v>#REF!</v>
      </c>
      <c r="E12" s="50"/>
      <c r="F12" s="50">
        <f t="shared" ref="F12:F22" si="33">SUMIF($A$42:$A$709,B12&amp;"- "&amp;C12,$G$42:$G$709)</f>
        <v>0</v>
      </c>
      <c r="G12" s="50">
        <f>E12+F12</f>
        <v>0</v>
      </c>
      <c r="H12" s="42"/>
      <c r="I12" s="50"/>
      <c r="J12" s="50">
        <f t="shared" ref="J12:J18" ca="1" si="34">SUMIF($J$42:$M$709,B12&amp;"- "&amp;C12,$Q$42:$Q$709)</f>
        <v>0</v>
      </c>
      <c r="K12" s="50">
        <f ca="1">I12+J12</f>
        <v>0</v>
      </c>
      <c r="L12" s="42"/>
      <c r="M12" s="50">
        <f ca="1">G12-K12</f>
        <v>0</v>
      </c>
      <c r="N12" s="43"/>
      <c r="O12" s="30" t="str">
        <f ca="1">IF(M12=0,"",IF(N12=0,"ERROR",""))</f>
        <v/>
      </c>
      <c r="P12" s="31" t="str">
        <f t="shared" ref="P12:P32" ca="1" si="35">IF(O12="ERROR","Please insert comment","")</f>
        <v/>
      </c>
      <c r="Q12" s="17"/>
      <c r="R12" s="65" t="e">
        <f>#REF!</f>
        <v>#REF!</v>
      </c>
      <c r="S12" s="27">
        <f t="shared" si="8"/>
        <v>0</v>
      </c>
      <c r="U12" s="65" t="e">
        <f>#REF!</f>
        <v>#REF!</v>
      </c>
      <c r="V12" s="33">
        <f t="shared" si="9"/>
        <v>0</v>
      </c>
      <c r="Y12" s="1" t="e">
        <f t="shared" si="0"/>
        <v>#REF!</v>
      </c>
      <c r="Z12" s="80" t="e">
        <f t="shared" si="10"/>
        <v>#REF!</v>
      </c>
      <c r="AA12" s="11" t="e">
        <f t="shared" si="22"/>
        <v>#REF!</v>
      </c>
      <c r="AB12" s="11" t="e">
        <f t="shared" si="22"/>
        <v>#REF!</v>
      </c>
      <c r="AC12" s="11" t="e">
        <f t="shared" si="22"/>
        <v>#REF!</v>
      </c>
      <c r="AD12" s="11" t="e">
        <f t="shared" si="22"/>
        <v>#REF!</v>
      </c>
      <c r="AE12" s="11" t="e">
        <f t="shared" si="22"/>
        <v>#REF!</v>
      </c>
      <c r="AF12" s="11" t="e">
        <f t="shared" si="22"/>
        <v>#REF!</v>
      </c>
      <c r="AG12" s="11" t="e">
        <f t="shared" si="22"/>
        <v>#REF!</v>
      </c>
      <c r="AH12" s="11" t="e">
        <f t="shared" si="22"/>
        <v>#REF!</v>
      </c>
      <c r="AI12" s="49" t="e">
        <f t="shared" si="22"/>
        <v>#REF!</v>
      </c>
      <c r="AJ12" s="11" t="e">
        <f t="shared" si="22"/>
        <v>#REF!</v>
      </c>
      <c r="AK12" s="11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1:65" ht="10.5">
      <c r="B13" s="1" t="e">
        <f>#REF!</f>
        <v>#REF!</v>
      </c>
      <c r="C13" s="7" t="e">
        <f>#REF!</f>
        <v>#REF!</v>
      </c>
      <c r="E13" s="49"/>
      <c r="F13" s="49">
        <f t="shared" si="33"/>
        <v>0</v>
      </c>
      <c r="G13" s="49">
        <f t="shared" ref="G13:G32" si="36">E13+F13</f>
        <v>0</v>
      </c>
      <c r="H13" s="42"/>
      <c r="I13" s="49"/>
      <c r="J13" s="49">
        <f t="shared" ca="1" si="34"/>
        <v>0</v>
      </c>
      <c r="K13" s="49">
        <f t="shared" ref="K13:K32" ca="1" si="37">I13+J13</f>
        <v>0</v>
      </c>
      <c r="L13" s="42"/>
      <c r="M13" s="49">
        <f t="shared" ref="M13:M32" ca="1" si="38">G13-K13</f>
        <v>0</v>
      </c>
      <c r="N13" s="44"/>
      <c r="O13" s="30" t="str">
        <f t="shared" ref="O13:O33" ca="1" si="39">IF(M13=0,"",IF(N13=0,"ERROR",""))</f>
        <v/>
      </c>
      <c r="P13" s="31" t="str">
        <f t="shared" ca="1" si="35"/>
        <v/>
      </c>
      <c r="Q13" s="17"/>
      <c r="R13" s="65" t="e">
        <f>#REF!</f>
        <v>#REF!</v>
      </c>
      <c r="S13" s="88">
        <f t="shared" si="8"/>
        <v>0</v>
      </c>
      <c r="U13" s="65" t="e">
        <f>#REF!</f>
        <v>#REF!</v>
      </c>
      <c r="V13" s="33">
        <f t="shared" si="9"/>
        <v>0</v>
      </c>
      <c r="Y13" s="8" t="e">
        <f t="shared" si="0"/>
        <v>#REF!</v>
      </c>
      <c r="Z13" s="79" t="e">
        <f t="shared" si="10"/>
        <v>#REF!</v>
      </c>
      <c r="AA13" s="10" t="e">
        <f t="shared" si="22"/>
        <v>#REF!</v>
      </c>
      <c r="AB13" s="10" t="e">
        <f t="shared" si="22"/>
        <v>#REF!</v>
      </c>
      <c r="AC13" s="10" t="e">
        <f t="shared" si="22"/>
        <v>#REF!</v>
      </c>
      <c r="AD13" s="10" t="e">
        <f t="shared" si="22"/>
        <v>#REF!</v>
      </c>
      <c r="AE13" s="10" t="e">
        <f t="shared" si="22"/>
        <v>#REF!</v>
      </c>
      <c r="AF13" s="10" t="e">
        <f t="shared" si="22"/>
        <v>#REF!</v>
      </c>
      <c r="AG13" s="10" t="e">
        <f t="shared" si="22"/>
        <v>#REF!</v>
      </c>
      <c r="AH13" s="10" t="e">
        <f t="shared" si="22"/>
        <v>#REF!</v>
      </c>
      <c r="AI13" s="50" t="e">
        <f t="shared" si="22"/>
        <v>#REF!</v>
      </c>
      <c r="AJ13" s="10" t="e">
        <f t="shared" si="22"/>
        <v>#REF!</v>
      </c>
      <c r="AK13" s="10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50" t="e">
        <f t="shared" si="24"/>
        <v>#REF!</v>
      </c>
      <c r="AQ13" s="50" t="e">
        <f t="shared" si="24"/>
        <v>#REF!</v>
      </c>
      <c r="AR13" s="50" t="e">
        <f t="shared" si="24"/>
        <v>#REF!</v>
      </c>
      <c r="AS13" s="50" t="e">
        <f t="shared" si="24"/>
        <v>#REF!</v>
      </c>
      <c r="AT13" s="50" t="e">
        <f t="shared" si="24"/>
        <v>#REF!</v>
      </c>
      <c r="AU13" s="50" t="e">
        <f t="shared" si="24"/>
        <v>#REF!</v>
      </c>
      <c r="AV13" s="50" t="e">
        <f t="shared" si="24"/>
        <v>#REF!</v>
      </c>
      <c r="AW13" s="50" t="e">
        <f t="shared" si="24"/>
        <v>#REF!</v>
      </c>
      <c r="AX13" s="50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50" t="e">
        <f t="shared" ca="1" si="26"/>
        <v>#REF!</v>
      </c>
      <c r="BD13" s="50" t="e">
        <f t="shared" ca="1" si="26"/>
        <v>#REF!</v>
      </c>
      <c r="BE13" s="50" t="e">
        <f t="shared" ca="1" si="26"/>
        <v>#REF!</v>
      </c>
      <c r="BF13" s="50" t="e">
        <f t="shared" ca="1" si="26"/>
        <v>#REF!</v>
      </c>
      <c r="BG13" s="50" t="e">
        <f t="shared" ca="1" si="26"/>
        <v>#REF!</v>
      </c>
      <c r="BH13" s="50" t="e">
        <f t="shared" ca="1" si="26"/>
        <v>#REF!</v>
      </c>
      <c r="BI13" s="50" t="e">
        <f t="shared" ca="1" si="26"/>
        <v>#REF!</v>
      </c>
      <c r="BJ13" s="50" t="e">
        <f t="shared" ca="1" si="26"/>
        <v>#REF!</v>
      </c>
      <c r="BK13" s="50" t="e">
        <f t="shared" ca="1" si="26"/>
        <v>#REF!</v>
      </c>
      <c r="BL13" s="50" t="e">
        <f t="shared" ca="1" si="26"/>
        <v>#REF!</v>
      </c>
      <c r="BM13" s="50" t="e">
        <f t="shared" ca="1" si="26"/>
        <v>#REF!</v>
      </c>
    </row>
    <row r="14" spans="1:65" ht="10.5">
      <c r="B14" s="8" t="e">
        <f>#REF!</f>
        <v>#REF!</v>
      </c>
      <c r="C14" s="9" t="e">
        <f>#REF!</f>
        <v>#REF!</v>
      </c>
      <c r="E14" s="50"/>
      <c r="F14" s="50">
        <f t="shared" si="33"/>
        <v>0</v>
      </c>
      <c r="G14" s="50">
        <f t="shared" si="36"/>
        <v>0</v>
      </c>
      <c r="H14" s="42"/>
      <c r="I14" s="50"/>
      <c r="J14" s="50">
        <f t="shared" ca="1" si="34"/>
        <v>0</v>
      </c>
      <c r="K14" s="50">
        <f t="shared" ca="1" si="37"/>
        <v>0</v>
      </c>
      <c r="L14" s="42"/>
      <c r="M14" s="50">
        <f t="shared" ca="1" si="38"/>
        <v>0</v>
      </c>
      <c r="N14" s="43"/>
      <c r="O14" s="30" t="str">
        <f t="shared" ca="1" si="39"/>
        <v/>
      </c>
      <c r="P14" s="31" t="str">
        <f t="shared" ca="1" si="35"/>
        <v/>
      </c>
      <c r="Q14" s="17"/>
      <c r="R14" s="65" t="e">
        <f>#REF!</f>
        <v>#REF!</v>
      </c>
      <c r="S14" s="27">
        <f t="shared" si="8"/>
        <v>0</v>
      </c>
      <c r="T14" s="2" t="str">
        <f>IF(F37=S15,"","ERROR")</f>
        <v/>
      </c>
      <c r="U14" s="65" t="e">
        <f>#REF!</f>
        <v>#REF!</v>
      </c>
      <c r="V14" s="33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L14" s="90"/>
      <c r="AM14" s="90"/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AY14" s="90"/>
      <c r="AZ14" s="90"/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1:65" ht="10.5">
      <c r="B15" s="1" t="e">
        <f>#REF!</f>
        <v>#REF!</v>
      </c>
      <c r="C15" s="7" t="e">
        <f>#REF!</f>
        <v>#REF!</v>
      </c>
      <c r="E15" s="49"/>
      <c r="F15" s="49">
        <f t="shared" si="33"/>
        <v>0</v>
      </c>
      <c r="G15" s="49">
        <f t="shared" si="36"/>
        <v>0</v>
      </c>
      <c r="H15" s="42"/>
      <c r="I15" s="49"/>
      <c r="J15" s="49">
        <f t="shared" ca="1" si="34"/>
        <v>0</v>
      </c>
      <c r="K15" s="49">
        <f t="shared" ca="1" si="37"/>
        <v>0</v>
      </c>
      <c r="L15" s="42"/>
      <c r="M15" s="49">
        <f t="shared" ca="1" si="38"/>
        <v>0</v>
      </c>
      <c r="N15" s="44"/>
      <c r="O15" s="30" t="str">
        <f t="shared" ca="1" si="39"/>
        <v/>
      </c>
      <c r="P15" s="31" t="str">
        <f t="shared" ca="1" si="35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33">
        <f t="shared" si="9"/>
        <v>0</v>
      </c>
      <c r="W15" s="27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L15" s="90"/>
      <c r="AM15" s="90"/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AY15" s="90"/>
      <c r="AZ15" s="90"/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1:65" ht="10.5">
      <c r="B16" s="8" t="e">
        <f>#REF!</f>
        <v>#REF!</v>
      </c>
      <c r="C16" s="9" t="e">
        <f>#REF!</f>
        <v>#REF!</v>
      </c>
      <c r="E16" s="50"/>
      <c r="F16" s="50">
        <f t="shared" si="33"/>
        <v>0</v>
      </c>
      <c r="G16" s="50">
        <f t="shared" si="36"/>
        <v>0</v>
      </c>
      <c r="H16" s="42"/>
      <c r="I16" s="50"/>
      <c r="J16" s="50">
        <f t="shared" ca="1" si="34"/>
        <v>0</v>
      </c>
      <c r="K16" s="50">
        <f t="shared" ca="1" si="37"/>
        <v>0</v>
      </c>
      <c r="L16" s="42"/>
      <c r="M16" s="50">
        <f t="shared" ca="1" si="38"/>
        <v>0</v>
      </c>
      <c r="N16" s="43"/>
      <c r="O16" s="30" t="str">
        <f t="shared" ca="1" si="39"/>
        <v/>
      </c>
      <c r="P16" s="31" t="str">
        <f t="shared" ca="1" si="35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L16" s="90"/>
      <c r="AM16" s="90"/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AY16" s="90"/>
      <c r="AZ16" s="90"/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1:80" ht="10.5">
      <c r="B17" s="1" t="e">
        <f>#REF!</f>
        <v>#REF!</v>
      </c>
      <c r="C17" s="7" t="e">
        <f>#REF!</f>
        <v>#REF!</v>
      </c>
      <c r="E17" s="49"/>
      <c r="F17" s="49">
        <f t="shared" si="33"/>
        <v>0</v>
      </c>
      <c r="G17" s="49">
        <f t="shared" si="36"/>
        <v>0</v>
      </c>
      <c r="H17" s="42"/>
      <c r="I17" s="49"/>
      <c r="J17" s="49">
        <f t="shared" ca="1" si="34"/>
        <v>0</v>
      </c>
      <c r="K17" s="49">
        <f t="shared" ca="1" si="37"/>
        <v>0</v>
      </c>
      <c r="L17" s="42"/>
      <c r="M17" s="49">
        <f t="shared" ca="1" si="38"/>
        <v>0</v>
      </c>
      <c r="N17" s="44"/>
      <c r="O17" s="30" t="str">
        <f t="shared" ca="1" si="39"/>
        <v/>
      </c>
      <c r="P17" s="31" t="str">
        <f t="shared" ca="1" si="35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L17" s="90"/>
      <c r="AM17" s="90"/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AY17" s="90"/>
      <c r="AZ17" s="90"/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1:80" ht="33.75" customHeight="1">
      <c r="B18" s="8" t="e">
        <f>#REF!</f>
        <v>#REF!</v>
      </c>
      <c r="C18" s="9" t="e">
        <f>#REF!</f>
        <v>#REF!</v>
      </c>
      <c r="E18" s="50"/>
      <c r="F18" s="141">
        <f t="shared" si="33"/>
        <v>0</v>
      </c>
      <c r="G18" s="50">
        <f t="shared" si="36"/>
        <v>0</v>
      </c>
      <c r="H18" s="42"/>
      <c r="I18" s="50"/>
      <c r="J18" s="50">
        <f t="shared" ca="1" si="34"/>
        <v>0</v>
      </c>
      <c r="K18" s="50">
        <f t="shared" ca="1" si="37"/>
        <v>0</v>
      </c>
      <c r="L18" s="42"/>
      <c r="M18" s="50">
        <f t="shared" ca="1" si="38"/>
        <v>0</v>
      </c>
      <c r="N18" s="43"/>
      <c r="O18" s="30" t="str">
        <f t="shared" ca="1" si="39"/>
        <v/>
      </c>
      <c r="P18" s="31" t="str">
        <f t="shared" ca="1" si="35"/>
        <v/>
      </c>
      <c r="Q18" s="17"/>
      <c r="S18" s="56"/>
      <c r="T18" s="56"/>
      <c r="V18" s="56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90"/>
      <c r="AM18" s="90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AY18" s="90"/>
      <c r="AZ18" s="90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1:80" s="33" customFormat="1" ht="10.5">
      <c r="A19" s="89"/>
      <c r="B19" s="1" t="e">
        <f>#REF!</f>
        <v>#REF!</v>
      </c>
      <c r="C19" s="7" t="e">
        <f>#REF!</f>
        <v>#REF!</v>
      </c>
      <c r="D19" s="73"/>
      <c r="E19" s="49"/>
      <c r="F19" s="49">
        <f t="shared" si="33"/>
        <v>0</v>
      </c>
      <c r="G19" s="49">
        <f t="shared" si="36"/>
        <v>0</v>
      </c>
      <c r="H19" s="73"/>
      <c r="I19" s="49"/>
      <c r="J19" s="49"/>
      <c r="K19" s="49">
        <f t="shared" si="37"/>
        <v>0</v>
      </c>
      <c r="L19" s="73"/>
      <c r="M19" s="49">
        <f t="shared" si="38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U19" s="65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L19" s="90"/>
      <c r="AM19" s="90"/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AY19" s="90"/>
      <c r="AZ19" s="90"/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1:80" s="33" customFormat="1" ht="10.5">
      <c r="A20" s="89"/>
      <c r="B20" s="8" t="e">
        <f>#REF!</f>
        <v>#REF!</v>
      </c>
      <c r="C20" s="9" t="e">
        <f>#REF!</f>
        <v>#REF!</v>
      </c>
      <c r="D20" s="73"/>
      <c r="E20" s="141"/>
      <c r="F20" s="141">
        <f t="shared" si="33"/>
        <v>0</v>
      </c>
      <c r="G20" s="141">
        <f t="shared" si="36"/>
        <v>0</v>
      </c>
      <c r="H20" s="73"/>
      <c r="I20" s="141"/>
      <c r="J20" s="141"/>
      <c r="K20" s="141">
        <f t="shared" si="37"/>
        <v>0</v>
      </c>
      <c r="L20" s="73"/>
      <c r="M20" s="141">
        <f t="shared" si="38"/>
        <v>0</v>
      </c>
      <c r="N20" s="43"/>
      <c r="O20" s="40" t="str">
        <f t="shared" si="39"/>
        <v/>
      </c>
      <c r="P20" s="41" t="str">
        <f t="shared" si="42"/>
        <v/>
      </c>
      <c r="Q20" s="17"/>
      <c r="T20" s="56"/>
      <c r="U20" s="82" t="s">
        <v>28</v>
      </c>
      <c r="V20" s="18" t="s">
        <v>7</v>
      </c>
      <c r="W20" s="56"/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L20" s="90"/>
      <c r="AM20" s="90"/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AY20" s="90"/>
      <c r="AZ20" s="90"/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1:80" s="33" customFormat="1" ht="10.5">
      <c r="A21" s="89"/>
      <c r="B21" s="1" t="e">
        <f>#REF!</f>
        <v>#REF!</v>
      </c>
      <c r="C21" s="7" t="e">
        <f>#REF!</f>
        <v>#REF!</v>
      </c>
      <c r="D21" s="73"/>
      <c r="E21" s="49"/>
      <c r="F21" s="49">
        <f t="shared" si="33"/>
        <v>0</v>
      </c>
      <c r="G21" s="49">
        <f t="shared" si="36"/>
        <v>0</v>
      </c>
      <c r="H21" s="73"/>
      <c r="I21" s="49"/>
      <c r="J21" s="49"/>
      <c r="K21" s="49">
        <f t="shared" si="37"/>
        <v>0</v>
      </c>
      <c r="L21" s="73"/>
      <c r="M21" s="49">
        <f t="shared" si="38"/>
        <v>0</v>
      </c>
      <c r="N21" s="44"/>
      <c r="O21" s="40" t="str">
        <f t="shared" si="39"/>
        <v/>
      </c>
      <c r="P21" s="41" t="str">
        <f t="shared" si="42"/>
        <v/>
      </c>
      <c r="Q21" s="17"/>
      <c r="U21" s="65" t="e">
        <f>#REF!</f>
        <v>#REF!</v>
      </c>
      <c r="V21" s="27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L21" s="90"/>
      <c r="AM21" s="90"/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AY21" s="90"/>
      <c r="AZ21" s="90"/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1:80" ht="10.5">
      <c r="A22" s="89"/>
      <c r="B22" s="8" t="e">
        <f>#REF!</f>
        <v>#REF!</v>
      </c>
      <c r="C22" s="9" t="e">
        <f>#REF!</f>
        <v>#REF!</v>
      </c>
      <c r="D22" s="73"/>
      <c r="E22" s="141"/>
      <c r="F22" s="141">
        <f t="shared" si="33"/>
        <v>0</v>
      </c>
      <c r="G22" s="141">
        <f t="shared" si="36"/>
        <v>0</v>
      </c>
      <c r="H22" s="73"/>
      <c r="I22" s="141"/>
      <c r="J22" s="141"/>
      <c r="K22" s="141">
        <f t="shared" si="37"/>
        <v>0</v>
      </c>
      <c r="L22" s="73"/>
      <c r="M22" s="141">
        <f t="shared" si="38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27"/>
      <c r="U22" s="76" t="e">
        <f>#REF!</f>
        <v>#REF!</v>
      </c>
      <c r="V22" s="27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L22" s="90"/>
      <c r="AM22" s="90"/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AY22" s="90"/>
      <c r="AZ22" s="90"/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1:80" ht="32.25" customHeight="1">
      <c r="A23" s="89"/>
      <c r="B23" s="163" t="e">
        <f>#REF!</f>
        <v>#REF!</v>
      </c>
      <c r="C23" s="163"/>
      <c r="D23" s="7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H23" s="73"/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L23" s="73"/>
      <c r="M23" s="39">
        <f>SUM(M24:M28)</f>
        <v>0</v>
      </c>
      <c r="N23" s="38"/>
      <c r="O23" s="40"/>
      <c r="P23" s="41"/>
      <c r="Q23" s="17"/>
      <c r="R23" s="27"/>
      <c r="U23" s="76" t="e">
        <f>#REF!</f>
        <v>#REF!</v>
      </c>
      <c r="V23" s="27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L23" s="90"/>
      <c r="AM23" s="90"/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AY23" s="90"/>
      <c r="AZ23" s="90"/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1:80" ht="10.5">
      <c r="A24" s="89"/>
      <c r="B24" s="1" t="e">
        <f>#REF!</f>
        <v>#REF!</v>
      </c>
      <c r="C24" s="7" t="e">
        <f>#REF!</f>
        <v>#REF!</v>
      </c>
      <c r="D24" s="73"/>
      <c r="E24" s="49"/>
      <c r="F24" s="49">
        <f>SUMIF($A$42:$A$709,B24&amp;"- "&amp;C24,$G$42:$G$709)</f>
        <v>0</v>
      </c>
      <c r="G24" s="49">
        <f t="shared" si="36"/>
        <v>0</v>
      </c>
      <c r="H24" s="73"/>
      <c r="I24" s="49"/>
      <c r="J24" s="49"/>
      <c r="K24" s="49">
        <f t="shared" si="37"/>
        <v>0</v>
      </c>
      <c r="L24" s="73"/>
      <c r="M24" s="49">
        <f t="shared" si="38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27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90"/>
      <c r="AM24" s="90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90"/>
      <c r="AZ24" s="90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</row>
    <row r="25" spans="1:80" ht="10.5">
      <c r="A25" s="89"/>
      <c r="B25" s="8" t="e">
        <f>#REF!</f>
        <v>#REF!</v>
      </c>
      <c r="C25" s="9" t="e">
        <f>#REF!</f>
        <v>#REF!</v>
      </c>
      <c r="D25" s="73"/>
      <c r="E25" s="141"/>
      <c r="F25" s="141">
        <f>SUMIF($A$42:$A$709,B25&amp;"- "&amp;C25,$G$42:$G$709)</f>
        <v>0</v>
      </c>
      <c r="G25" s="141">
        <f t="shared" si="36"/>
        <v>0</v>
      </c>
      <c r="H25" s="73"/>
      <c r="I25" s="141"/>
      <c r="J25" s="141"/>
      <c r="K25" s="141">
        <f t="shared" si="37"/>
        <v>0</v>
      </c>
      <c r="L25" s="73"/>
      <c r="M25" s="141">
        <f t="shared" si="38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27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L25" s="90"/>
      <c r="AM25" s="90"/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AY25" s="90"/>
      <c r="AZ25" s="90"/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1:80" ht="10.5">
      <c r="A26" s="89"/>
      <c r="B26" s="1" t="e">
        <f>#REF!</f>
        <v>#REF!</v>
      </c>
      <c r="C26" s="7" t="e">
        <f>#REF!</f>
        <v>#REF!</v>
      </c>
      <c r="D26" s="73"/>
      <c r="E26" s="49"/>
      <c r="F26" s="49">
        <f>SUMIF($A$42:$A$709,B26&amp;"- "&amp;C26,$G$42:$G$709)</f>
        <v>0</v>
      </c>
      <c r="G26" s="49">
        <f t="shared" si="36"/>
        <v>0</v>
      </c>
      <c r="H26" s="73"/>
      <c r="I26" s="49"/>
      <c r="J26" s="49"/>
      <c r="K26" s="49">
        <f t="shared" si="37"/>
        <v>0</v>
      </c>
      <c r="L26" s="73"/>
      <c r="M26" s="49">
        <f t="shared" si="38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27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1:80" ht="11" thickBot="1">
      <c r="A27" s="89"/>
      <c r="B27" s="8" t="e">
        <f>#REF!</f>
        <v>#REF!</v>
      </c>
      <c r="C27" s="9" t="e">
        <f>#REF!</f>
        <v>#REF!</v>
      </c>
      <c r="D27" s="73"/>
      <c r="E27" s="141"/>
      <c r="F27" s="141">
        <f>SUMIF($A$42:$A$709,B27&amp;"- "&amp;C27,$G$42:$G$709)</f>
        <v>0</v>
      </c>
      <c r="G27" s="141">
        <f t="shared" si="36"/>
        <v>0</v>
      </c>
      <c r="H27" s="73"/>
      <c r="I27" s="141"/>
      <c r="J27" s="141"/>
      <c r="K27" s="141">
        <f t="shared" si="37"/>
        <v>0</v>
      </c>
      <c r="L27" s="73"/>
      <c r="M27" s="141">
        <f t="shared" si="38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27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1:80" ht="11" thickTop="1">
      <c r="A28" s="89"/>
      <c r="B28" s="1" t="e">
        <f>#REF!</f>
        <v>#REF!</v>
      </c>
      <c r="C28" s="7" t="e">
        <f>#REF!</f>
        <v>#REF!</v>
      </c>
      <c r="D28" s="73"/>
      <c r="E28" s="49"/>
      <c r="F28" s="49">
        <f>SUMIF($A$42:$A$709,B28&amp;"- "&amp;C28,$G$42:$G$709)</f>
        <v>0</v>
      </c>
      <c r="G28" s="49">
        <f t="shared" si="36"/>
        <v>0</v>
      </c>
      <c r="H28" s="73"/>
      <c r="I28" s="49"/>
      <c r="J28" s="49"/>
      <c r="K28" s="49">
        <f t="shared" si="37"/>
        <v>0</v>
      </c>
      <c r="L28" s="73"/>
      <c r="M28" s="49">
        <f t="shared" si="38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27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55"/>
      <c r="AQ28" s="55"/>
      <c r="AR28" s="55"/>
      <c r="AS28" s="55"/>
      <c r="AT28" s="55"/>
      <c r="AU28" s="55"/>
      <c r="AV28" s="55"/>
      <c r="AW28" s="55"/>
      <c r="AX28" s="55"/>
      <c r="BA28" s="51" t="e">
        <f t="shared" si="2"/>
        <v>#REF!</v>
      </c>
      <c r="BB28" s="7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</row>
    <row r="29" spans="1:80" ht="10.5">
      <c r="A29" s="89"/>
      <c r="B29" s="37" t="e">
        <f>#REF!</f>
        <v>#REF!</v>
      </c>
      <c r="C29" s="36"/>
      <c r="D29" s="73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H29" s="73"/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L29" s="73"/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3"/>
      <c r="AM29" s="33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3"/>
      <c r="AZ29" s="33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1:80" ht="10.5">
      <c r="A30" s="89"/>
      <c r="B30" s="8" t="e">
        <f>#REF!</f>
        <v>#REF!</v>
      </c>
      <c r="C30" s="9" t="e">
        <f>#REF!</f>
        <v>#REF!</v>
      </c>
      <c r="D30" s="73"/>
      <c r="E30" s="141"/>
      <c r="F30" s="141"/>
      <c r="G30" s="141">
        <f t="shared" si="36"/>
        <v>0</v>
      </c>
      <c r="H30" s="73"/>
      <c r="I30" s="141"/>
      <c r="J30" s="141"/>
      <c r="K30" s="141">
        <f t="shared" si="37"/>
        <v>0</v>
      </c>
      <c r="L30" s="73"/>
      <c r="M30" s="141">
        <f t="shared" si="38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27"/>
      <c r="Y30" s="1" t="e">
        <f t="shared" si="0"/>
        <v>#REF!</v>
      </c>
      <c r="Z30" s="80" t="e">
        <f>C35</f>
        <v>#REF!</v>
      </c>
      <c r="AA30" s="11" t="e">
        <f t="shared" ref="AA30:AH31" si="69">SUMPRODUCT(($A$42:$A$709=$Y30&amp;"- "&amp;$Z30)*($C$42:$C$709=AA$1)*($G$42:$G$709))</f>
        <v>#REF!</v>
      </c>
      <c r="AB30" s="11" t="e">
        <f t="shared" si="69"/>
        <v>#REF!</v>
      </c>
      <c r="AC30" s="11" t="e">
        <f t="shared" si="69"/>
        <v>#REF!</v>
      </c>
      <c r="AD30" s="11" t="e">
        <f t="shared" si="69"/>
        <v>#REF!</v>
      </c>
      <c r="AE30" s="11" t="e">
        <f t="shared" si="69"/>
        <v>#REF!</v>
      </c>
      <c r="AF30" s="11" t="e">
        <f t="shared" si="69"/>
        <v>#REF!</v>
      </c>
      <c r="AG30" s="11" t="e">
        <f t="shared" si="69"/>
        <v>#REF!</v>
      </c>
      <c r="AH30" s="11" t="e">
        <f t="shared" si="69"/>
        <v>#REF!</v>
      </c>
      <c r="AI30" s="49"/>
      <c r="AJ30" s="11" t="e">
        <f>SUMPRODUCT(($A$42:$A$709=$Y30&amp;"- "&amp;$Z30)*($C$42:$C$709=AJ$1)*($G$42:$G$709))</f>
        <v>#REF!</v>
      </c>
      <c r="AK30" s="11" t="e">
        <f t="shared" ref="AK30" si="70">SUM(AA30:AJ30)</f>
        <v>#REF!</v>
      </c>
      <c r="AL30" s="33"/>
      <c r="AM30" s="33"/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AY30" s="33"/>
      <c r="AZ30" s="33"/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1:80" ht="11" thickBot="1">
      <c r="B31" s="37" t="e">
        <f>#REF!</f>
        <v>#REF!</v>
      </c>
      <c r="C31" s="85"/>
      <c r="D31" s="42"/>
      <c r="E31" s="39">
        <f>SUM(E32:E32)</f>
        <v>0</v>
      </c>
      <c r="F31" s="39">
        <f>SUM(F32:F32)</f>
        <v>0</v>
      </c>
      <c r="G31" s="39">
        <f>SUM(G32:G32)</f>
        <v>0</v>
      </c>
      <c r="H31" s="42"/>
      <c r="I31" s="39">
        <f>SUM(I32:I32)</f>
        <v>0</v>
      </c>
      <c r="J31" s="39">
        <f ca="1">SUM(J32:J32)</f>
        <v>0</v>
      </c>
      <c r="K31" s="39">
        <f ca="1">SUM(K32:K32)</f>
        <v>0</v>
      </c>
      <c r="L31" s="42"/>
      <c r="M31" s="39">
        <f ca="1">SUM(M32:M32)</f>
        <v>0</v>
      </c>
      <c r="N31" s="38"/>
      <c r="O31" s="30" t="str">
        <f t="shared" ca="1" si="39"/>
        <v/>
      </c>
      <c r="P31" s="31" t="str">
        <f t="shared" ca="1" si="35"/>
        <v/>
      </c>
      <c r="Q31" s="17"/>
      <c r="U31" s="27"/>
      <c r="Y31" s="8" t="e">
        <f t="shared" si="0"/>
        <v>#REF!</v>
      </c>
      <c r="Z31" s="79" t="e">
        <f>C36</f>
        <v>#REF!</v>
      </c>
      <c r="AA31" s="50" t="e">
        <f t="shared" si="69"/>
        <v>#REF!</v>
      </c>
      <c r="AB31" s="50" t="e">
        <f t="shared" si="69"/>
        <v>#REF!</v>
      </c>
      <c r="AC31" s="50" t="e">
        <f t="shared" si="69"/>
        <v>#REF!</v>
      </c>
      <c r="AD31" s="50" t="e">
        <f t="shared" si="69"/>
        <v>#REF!</v>
      </c>
      <c r="AE31" s="50" t="e">
        <f t="shared" si="69"/>
        <v>#REF!</v>
      </c>
      <c r="AF31" s="50" t="e">
        <f t="shared" si="69"/>
        <v>#REF!</v>
      </c>
      <c r="AG31" s="50" t="e">
        <f t="shared" si="69"/>
        <v>#REF!</v>
      </c>
      <c r="AH31" s="50" t="e">
        <f t="shared" si="69"/>
        <v>#REF!</v>
      </c>
      <c r="AI31" s="50"/>
      <c r="AJ31" s="50" t="e">
        <f>SUMPRODUCT(($A$42:$A$709=$Y31&amp;"- "&amp;$Z31)*($C$42:$C$709=AJ$1)*($G$42:$G$709))</f>
        <v>#REF!</v>
      </c>
      <c r="AK31" s="10" t="e">
        <f>SUM(AA31:AJ31)</f>
        <v>#REF!</v>
      </c>
      <c r="AL31" s="33"/>
      <c r="AM31" s="33"/>
      <c r="AN31" s="8" t="e">
        <f t="shared" si="1"/>
        <v>#REF!</v>
      </c>
      <c r="AO31" s="79" t="e">
        <f>C36</f>
        <v>#REF!</v>
      </c>
      <c r="AP31" s="50" t="e">
        <f t="shared" si="71"/>
        <v>#REF!</v>
      </c>
      <c r="AQ31" s="50" t="e">
        <f t="shared" si="71"/>
        <v>#REF!</v>
      </c>
      <c r="AR31" s="50" t="e">
        <f t="shared" si="71"/>
        <v>#REF!</v>
      </c>
      <c r="AS31" s="50" t="e">
        <f t="shared" si="71"/>
        <v>#REF!</v>
      </c>
      <c r="AT31" s="50" t="e">
        <f t="shared" si="71"/>
        <v>#REF!</v>
      </c>
      <c r="AU31" s="50" t="e">
        <f t="shared" si="71"/>
        <v>#REF!</v>
      </c>
      <c r="AV31" s="50" t="e">
        <f t="shared" si="71"/>
        <v>#REF!</v>
      </c>
      <c r="AW31" s="50" t="e">
        <f t="shared" si="71"/>
        <v>#REF!</v>
      </c>
      <c r="AX31" s="50" t="e">
        <f>SUM(AP31:AW31)</f>
        <v>#REF!</v>
      </c>
      <c r="AY31" s="33"/>
      <c r="AZ31" s="33"/>
      <c r="BA31" s="8" t="e">
        <f t="shared" si="2"/>
        <v>#REF!</v>
      </c>
      <c r="BB31" s="79" t="e">
        <f>C36</f>
        <v>#REF!</v>
      </c>
      <c r="BC31" s="50" t="e">
        <f t="shared" ca="1" si="73"/>
        <v>#REF!</v>
      </c>
      <c r="BD31" s="50" t="e">
        <f t="shared" ca="1" si="73"/>
        <v>#REF!</v>
      </c>
      <c r="BE31" s="50" t="e">
        <f t="shared" ca="1" si="73"/>
        <v>#REF!</v>
      </c>
      <c r="BF31" s="50" t="e">
        <f t="shared" ca="1" si="73"/>
        <v>#REF!</v>
      </c>
      <c r="BG31" s="50" t="e">
        <f t="shared" ca="1" si="73"/>
        <v>#REF!</v>
      </c>
      <c r="BH31" s="50" t="e">
        <f t="shared" ca="1" si="73"/>
        <v>#REF!</v>
      </c>
      <c r="BI31" s="50" t="e">
        <f t="shared" ca="1" si="73"/>
        <v>#REF!</v>
      </c>
      <c r="BJ31" s="50" t="e">
        <f t="shared" ca="1" si="73"/>
        <v>#REF!</v>
      </c>
      <c r="BK31" s="50" t="e">
        <f t="shared" ca="1" si="73"/>
        <v>#REF!</v>
      </c>
      <c r="BL31" s="50" t="e">
        <f t="shared" ca="1" si="73"/>
        <v>#REF!</v>
      </c>
      <c r="BM31" s="50" t="e">
        <f t="shared" ca="1" si="73"/>
        <v>#REF!</v>
      </c>
    </row>
    <row r="32" spans="1:80" ht="11" thickTop="1">
      <c r="B32" s="1" t="e">
        <f>#REF!</f>
        <v>#REF!</v>
      </c>
      <c r="C32" s="7" t="e">
        <f>#REF!</f>
        <v>#REF!</v>
      </c>
      <c r="D32" s="73"/>
      <c r="E32" s="49"/>
      <c r="F32" s="49">
        <f>SUMIF($A$42:$A$709,B32&amp;"- "&amp;C32,$G$42:$G$709)</f>
        <v>0</v>
      </c>
      <c r="G32" s="49">
        <f t="shared" si="36"/>
        <v>0</v>
      </c>
      <c r="H32" s="73"/>
      <c r="I32" s="49"/>
      <c r="J32" s="49">
        <f ca="1">SUMIF($J$42:$M$709,B32&amp;"- "&amp;C32,$Q$42:$Q$709)</f>
        <v>0</v>
      </c>
      <c r="K32" s="49">
        <f t="shared" ca="1" si="37"/>
        <v>0</v>
      </c>
      <c r="L32" s="73"/>
      <c r="M32" s="49">
        <f t="shared" ca="1" si="38"/>
        <v>0</v>
      </c>
      <c r="N32" s="44"/>
      <c r="O32" s="30" t="str">
        <f t="shared" ca="1" si="39"/>
        <v/>
      </c>
      <c r="P32" s="31" t="str">
        <f t="shared" ca="1" si="35"/>
        <v/>
      </c>
      <c r="Q32" s="17"/>
      <c r="U32" s="27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33"/>
      <c r="AM32" s="33"/>
      <c r="AN32" s="25"/>
      <c r="AO32" s="78"/>
      <c r="AP32" s="55"/>
      <c r="AQ32" s="55"/>
      <c r="AR32" s="55"/>
      <c r="AS32" s="55"/>
      <c r="AT32" s="55"/>
      <c r="AU32" s="55"/>
      <c r="AV32" s="55"/>
      <c r="AW32" s="55"/>
      <c r="AX32" s="55"/>
      <c r="AY32" s="33"/>
      <c r="AZ32" s="33"/>
      <c r="BA32" s="51"/>
      <c r="BB32" s="7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</row>
    <row r="33" spans="1:65" ht="10.5">
      <c r="B33" s="61" t="e">
        <f>#REF!</f>
        <v>#REF!</v>
      </c>
      <c r="C33" s="62"/>
      <c r="D33" s="4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H33" s="42"/>
      <c r="I33" s="63">
        <f t="shared" si="74"/>
        <v>0</v>
      </c>
      <c r="J33" s="63">
        <f t="shared" ca="1" si="74"/>
        <v>0</v>
      </c>
      <c r="K33" s="63">
        <f t="shared" ca="1" si="74"/>
        <v>0</v>
      </c>
      <c r="L33" s="42"/>
      <c r="M33" s="63">
        <f t="shared" ca="1" si="74"/>
        <v>0</v>
      </c>
      <c r="N33" s="62"/>
      <c r="O33" s="30" t="str">
        <f t="shared" ca="1" si="39"/>
        <v/>
      </c>
      <c r="P33" s="31" t="str">
        <f t="shared" ref="P33" ca="1" si="75">IF(O33="ERROR","Please insert comment","")</f>
        <v/>
      </c>
      <c r="U33" s="27"/>
      <c r="Y33" s="8"/>
      <c r="Z33" s="79"/>
      <c r="AA33" s="10"/>
      <c r="AB33" s="10"/>
      <c r="AC33" s="10"/>
      <c r="AD33" s="10"/>
      <c r="AE33" s="10"/>
      <c r="AF33" s="10"/>
      <c r="AG33" s="10"/>
      <c r="AH33" s="10"/>
      <c r="AI33" s="50"/>
      <c r="AJ33" s="10"/>
      <c r="AK33" s="10"/>
      <c r="AN33" s="8"/>
      <c r="AO33" s="79"/>
      <c r="AP33" s="50"/>
      <c r="AQ33" s="50"/>
      <c r="AR33" s="50"/>
      <c r="AS33" s="50"/>
      <c r="AT33" s="50"/>
      <c r="AU33" s="50"/>
      <c r="AV33" s="50"/>
      <c r="AW33" s="50"/>
      <c r="AX33" s="50"/>
      <c r="BA33" s="8"/>
      <c r="BB33" s="79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</row>
    <row r="34" spans="1:65" ht="10.5">
      <c r="B34" s="37" t="e">
        <f>#REF!</f>
        <v>#REF!</v>
      </c>
      <c r="C34" s="36"/>
      <c r="D34" s="42"/>
      <c r="E34" s="39">
        <f>SUM(E35:E36)</f>
        <v>0</v>
      </c>
      <c r="F34" s="39">
        <f>SUM(F35:F36)</f>
        <v>0</v>
      </c>
      <c r="G34" s="39">
        <f>SUM(G35:G36)</f>
        <v>0</v>
      </c>
      <c r="H34" s="42"/>
      <c r="I34" s="39">
        <f>SUM(I35:I36)</f>
        <v>0</v>
      </c>
      <c r="J34" s="39">
        <f ca="1">SUM(J35:J36)</f>
        <v>0</v>
      </c>
      <c r="K34" s="39">
        <f ca="1">SUM(K35:K36)</f>
        <v>0</v>
      </c>
      <c r="L34" s="42"/>
      <c r="M34" s="39">
        <f ca="1">SUM(M35:M36)</f>
        <v>0</v>
      </c>
      <c r="N34" s="38"/>
      <c r="O34" s="30" t="str">
        <f t="shared" ref="O34:O35" ca="1" si="76">IF(M34=0,"",IF(N34=0,"ERROR",""))</f>
        <v/>
      </c>
      <c r="P34" s="31" t="str">
        <f t="shared" ref="P34:P35" ca="1" si="77">IF(O34="ERROR","Please insert comment","")</f>
        <v/>
      </c>
      <c r="Q34" s="33"/>
      <c r="U34" s="27"/>
      <c r="Y34" s="8"/>
      <c r="Z34" s="79"/>
      <c r="AA34" s="10"/>
      <c r="AB34" s="10"/>
      <c r="AC34" s="10"/>
      <c r="AD34" s="10"/>
      <c r="AE34" s="10"/>
      <c r="AF34" s="10"/>
      <c r="AG34" s="10"/>
      <c r="AH34" s="10"/>
      <c r="AI34" s="50"/>
      <c r="AJ34" s="10"/>
      <c r="AK34" s="10"/>
      <c r="AL34" s="33"/>
      <c r="AM34" s="33"/>
      <c r="AN34" s="8"/>
      <c r="AO34" s="79"/>
      <c r="AP34" s="50"/>
      <c r="AQ34" s="50"/>
      <c r="AR34" s="50"/>
      <c r="AS34" s="50"/>
      <c r="AT34" s="50"/>
      <c r="AU34" s="50"/>
      <c r="AV34" s="50"/>
      <c r="AW34" s="50"/>
      <c r="AX34" s="50"/>
      <c r="AY34" s="33"/>
      <c r="AZ34" s="33"/>
      <c r="BA34" s="8"/>
      <c r="BB34" s="79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</row>
    <row r="35" spans="1:65" ht="10.5">
      <c r="B35" s="8" t="e">
        <f>#REF!</f>
        <v>#REF!</v>
      </c>
      <c r="C35" s="9" t="e">
        <f>#REF!</f>
        <v>#REF!</v>
      </c>
      <c r="D35" s="42"/>
      <c r="E35" s="50"/>
      <c r="F35" s="50">
        <f>SUMIF($A$42:$A$709,B35&amp;"- "&amp;C35,$G$42:$G$709)</f>
        <v>0</v>
      </c>
      <c r="G35" s="50">
        <f>E35+F35</f>
        <v>0</v>
      </c>
      <c r="H35" s="42"/>
      <c r="I35" s="50"/>
      <c r="J35" s="50">
        <f ca="1">SUMIF($J$42:$M$709,B35&amp;"- "&amp;C35,$Q$42:$Q$709)</f>
        <v>0</v>
      </c>
      <c r="K35" s="50">
        <f ca="1">I35+J35</f>
        <v>0</v>
      </c>
      <c r="L35" s="42"/>
      <c r="M35" s="50">
        <f ca="1">G35-K35</f>
        <v>0</v>
      </c>
      <c r="N35" s="43"/>
      <c r="O35" s="30" t="str">
        <f t="shared" ca="1" si="76"/>
        <v/>
      </c>
      <c r="P35" s="31" t="str">
        <f t="shared" ca="1" si="77"/>
        <v/>
      </c>
      <c r="Q35" s="33"/>
      <c r="U35" s="27"/>
      <c r="Y35" s="1"/>
      <c r="Z35" s="80"/>
      <c r="AA35" s="11"/>
      <c r="AB35" s="11"/>
      <c r="AC35" s="11"/>
      <c r="AD35" s="11"/>
      <c r="AE35" s="11"/>
      <c r="AF35" s="11"/>
      <c r="AG35" s="11"/>
      <c r="AH35" s="11"/>
      <c r="AI35" s="49"/>
      <c r="AJ35" s="11"/>
      <c r="AK35" s="11"/>
      <c r="AL35" s="33"/>
      <c r="AM35" s="33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AY35" s="33"/>
      <c r="AZ35" s="33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H36" s="42"/>
      <c r="I36" s="49"/>
      <c r="J36" s="49">
        <f ca="1">SUMIF($J$42:$M$709,B36&amp;"- "&amp;C36,$Q$42:$Q$709)</f>
        <v>0</v>
      </c>
      <c r="K36" s="49">
        <f ca="1">I36+J36</f>
        <v>0</v>
      </c>
      <c r="L36" s="42"/>
      <c r="M36" s="49">
        <f ca="1">G36-K36</f>
        <v>0</v>
      </c>
      <c r="N36" s="44"/>
      <c r="O36" s="40" t="str">
        <f ca="1">IF(M36=0,"",IF(N36=0,"ERROR",""))</f>
        <v/>
      </c>
      <c r="P36" s="41" t="str">
        <f ca="1">IF(O36="ERROR","Please insert comment","")</f>
        <v/>
      </c>
      <c r="Q36" s="33"/>
      <c r="Y36" s="8"/>
      <c r="Z36" s="79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33"/>
      <c r="AM36" s="33"/>
      <c r="AN36" s="8"/>
      <c r="AO36" s="79"/>
      <c r="AP36" s="50"/>
      <c r="AQ36" s="50"/>
      <c r="AR36" s="50"/>
      <c r="AS36" s="50"/>
      <c r="AT36" s="50"/>
      <c r="AU36" s="50"/>
      <c r="AV36" s="50"/>
      <c r="AW36" s="50"/>
      <c r="AX36" s="50"/>
      <c r="AY36" s="33"/>
      <c r="AZ36" s="33"/>
      <c r="BA36" s="8"/>
      <c r="BB36" s="79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27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26" t="s">
        <v>8</v>
      </c>
      <c r="F41" s="26" t="s">
        <v>1</v>
      </c>
      <c r="G41" s="26" t="s">
        <v>7</v>
      </c>
      <c r="J41" s="165" t="s">
        <v>2</v>
      </c>
      <c r="K41" s="165"/>
      <c r="L41" s="165"/>
      <c r="M41" s="165"/>
      <c r="N41" s="21" t="s">
        <v>25</v>
      </c>
      <c r="O41" s="26" t="s">
        <v>8</v>
      </c>
      <c r="P41" s="26" t="s">
        <v>1</v>
      </c>
      <c r="Q41" s="26" t="s">
        <v>7</v>
      </c>
    </row>
    <row r="42" spans="1:65">
      <c r="A42" s="47"/>
      <c r="B42" s="69"/>
      <c r="C42" s="68"/>
      <c r="D42" s="73"/>
      <c r="E42" s="92"/>
      <c r="F42" s="93"/>
      <c r="G42" s="94"/>
      <c r="J42" s="164"/>
      <c r="K42" s="164"/>
      <c r="L42" s="164"/>
      <c r="M42" s="164"/>
      <c r="N42" s="100"/>
      <c r="O42" s="70"/>
      <c r="P42" s="93"/>
      <c r="Q42" s="49"/>
    </row>
    <row r="43" spans="1:65">
      <c r="A43" s="47"/>
      <c r="B43" s="69"/>
      <c r="C43" s="68"/>
      <c r="D43" s="73"/>
      <c r="E43" s="92"/>
      <c r="F43" s="93"/>
      <c r="G43" s="94"/>
      <c r="J43" s="164"/>
      <c r="K43" s="164"/>
      <c r="L43" s="164"/>
      <c r="M43" s="164"/>
      <c r="N43" s="100"/>
      <c r="O43" s="70"/>
      <c r="P43" s="93"/>
      <c r="Q43" s="49"/>
    </row>
    <row r="44" spans="1:65">
      <c r="A44" s="47"/>
      <c r="B44" s="69"/>
      <c r="C44" s="68"/>
      <c r="D44" s="73"/>
      <c r="E44" s="92"/>
      <c r="F44" s="71"/>
      <c r="G44" s="94"/>
      <c r="J44" s="164"/>
      <c r="K44" s="164"/>
      <c r="L44" s="164"/>
      <c r="M44" s="164"/>
      <c r="N44" s="100"/>
      <c r="O44" s="70"/>
      <c r="P44" s="93"/>
      <c r="Q44" s="49"/>
    </row>
    <row r="45" spans="1:65">
      <c r="A45" s="47"/>
      <c r="B45" s="69"/>
      <c r="C45" s="68"/>
      <c r="D45" s="73"/>
      <c r="E45" s="92"/>
      <c r="F45" s="71"/>
      <c r="G45" s="94"/>
      <c r="J45" s="164"/>
      <c r="K45" s="164"/>
      <c r="L45" s="164"/>
      <c r="M45" s="164"/>
      <c r="N45" s="100"/>
      <c r="O45" s="70"/>
      <c r="P45" s="93"/>
      <c r="Q45" s="49"/>
    </row>
    <row r="46" spans="1:65">
      <c r="A46" s="47"/>
      <c r="B46" s="46"/>
      <c r="C46" s="53"/>
      <c r="D46" s="73"/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D47" s="73"/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D48" s="73"/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4:17">
      <c r="D49" s="73"/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4:17">
      <c r="D50" s="73"/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4:17">
      <c r="D51" s="73"/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4:17">
      <c r="D52" s="73"/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4:17">
      <c r="D53" s="73"/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4:17">
      <c r="D54" s="73"/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4:17">
      <c r="D55" s="73"/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4:17">
      <c r="D56" s="73"/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4:17">
      <c r="D57" s="73"/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4:17">
      <c r="D58" s="73"/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4:17">
      <c r="D59" s="73"/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4:17">
      <c r="D60" s="73"/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4:17">
      <c r="D61" s="73"/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4:17">
      <c r="D62" s="73"/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4:17">
      <c r="D63" s="73"/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4:17">
      <c r="D64" s="73"/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4:17">
      <c r="D65" s="73"/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4:17">
      <c r="D66" s="73"/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4:17">
      <c r="D67" s="73"/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4:17">
      <c r="D68" s="73"/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4:17">
      <c r="D69" s="73"/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4:17">
      <c r="D70" s="73"/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4:17">
      <c r="D71" s="73"/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4:17">
      <c r="D72" s="73"/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4:17">
      <c r="D73" s="73"/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4:17">
      <c r="D74" s="73"/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4:17">
      <c r="D75" s="73"/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4:17">
      <c r="D76" s="73"/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4:17">
      <c r="D77" s="73"/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4:17">
      <c r="D78" s="73"/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4:17">
      <c r="D79" s="73"/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4:17">
      <c r="D80" s="73"/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4:17">
      <c r="D81" s="73"/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4:17">
      <c r="D82" s="73"/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4:17">
      <c r="D83" s="73"/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4:17">
      <c r="D84" s="73"/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4:17">
      <c r="D85" s="73"/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4:17">
      <c r="D86" s="73"/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4:17">
      <c r="D87" s="73"/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4:17">
      <c r="D88" s="73"/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4:17">
      <c r="D89" s="73"/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4:17">
      <c r="D90" s="73"/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4:17">
      <c r="D91" s="73"/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4:17">
      <c r="D92" s="73"/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4:17">
      <c r="D93" s="73"/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4:17">
      <c r="D94" s="73"/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4:17">
      <c r="D95" s="73"/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4:17">
      <c r="D96" s="73"/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4:17">
      <c r="D97" s="73"/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4:17">
      <c r="D98" s="73"/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4:17">
      <c r="D99" s="73"/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4:17">
      <c r="D100" s="73"/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4:17">
      <c r="D101" s="73"/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4:17">
      <c r="D102" s="73"/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4:17">
      <c r="D103" s="73"/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4:17">
      <c r="D104" s="73"/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4:17">
      <c r="D105" s="73"/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4:17">
      <c r="D106" s="73"/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4:17">
      <c r="D107" s="73"/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4:17">
      <c r="D108" s="73"/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4:17">
      <c r="D109" s="73"/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4:17">
      <c r="D110" s="73"/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4:17">
      <c r="D111" s="73"/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4:17">
      <c r="D112" s="73"/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4:17">
      <c r="D113" s="73"/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4:17">
      <c r="D114" s="73"/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4:17">
      <c r="D115" s="73"/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4:17">
      <c r="D116" s="73"/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4:17">
      <c r="D117" s="73"/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4:17">
      <c r="D118" s="73"/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4:17">
      <c r="D119" s="73"/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4:17">
      <c r="D120" s="73"/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4:17">
      <c r="D121" s="73"/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4:17">
      <c r="D122" s="73"/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4:17">
      <c r="D123" s="73"/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4:17">
      <c r="D124" s="73"/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4:17">
      <c r="D125" s="73"/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4:17">
      <c r="D126" s="73"/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4:17">
      <c r="D127" s="73"/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4:17">
      <c r="D128" s="73"/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4:17">
      <c r="D129" s="73"/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4:17">
      <c r="D130" s="73"/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4:17">
      <c r="D131" s="73"/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4:17">
      <c r="D132" s="73"/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4:17">
      <c r="D133" s="73"/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4:17">
      <c r="D134" s="73"/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4:17">
      <c r="D135" s="73"/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4:17">
      <c r="D136" s="73"/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4:17">
      <c r="D137" s="73"/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4:17">
      <c r="D138" s="73"/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4:17">
      <c r="D139" s="73"/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4:17">
      <c r="D140" s="73"/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4:17">
      <c r="D141" s="73"/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4:17">
      <c r="D142" s="73"/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4:17">
      <c r="D143" s="73"/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4:17">
      <c r="D144" s="73"/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4:17">
      <c r="D145" s="73"/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4:17">
      <c r="D146" s="73"/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4:17">
      <c r="D147" s="73"/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4:17">
      <c r="D148" s="73"/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4:17">
      <c r="D149" s="73"/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4:17">
      <c r="D150" s="73"/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4:17">
      <c r="D151" s="73"/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4:17">
      <c r="D152" s="73"/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4:17">
      <c r="D153" s="73"/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4:17">
      <c r="D154" s="73"/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4:17">
      <c r="D155" s="73"/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4:17">
      <c r="D156" s="73"/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4:17">
      <c r="D157" s="73"/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4:17">
      <c r="D158" s="73"/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4:17">
      <c r="D159" s="73"/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4:17">
      <c r="D160" s="73"/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4:17">
      <c r="D161" s="73"/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4:17">
      <c r="D162" s="73"/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4:17">
      <c r="D163" s="73"/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4:17">
      <c r="D164" s="73"/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4:17">
      <c r="D165" s="73"/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4:17">
      <c r="D166" s="73"/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4:17">
      <c r="D167" s="73"/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4:17">
      <c r="D168" s="73"/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4:17">
      <c r="D169" s="73"/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4:17">
      <c r="D170" s="73"/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4:17">
      <c r="D171" s="73"/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4:17">
      <c r="D172" s="73"/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4:17">
      <c r="D173" s="73"/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4:17">
      <c r="D174" s="73"/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4:17">
      <c r="D175" s="73"/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4:17">
      <c r="D176" s="73"/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4:17">
      <c r="D177" s="73"/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4:17">
      <c r="D178" s="73"/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4:17">
      <c r="D179" s="73"/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4:17">
      <c r="D180" s="73"/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4:17">
      <c r="D181" s="73"/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4:17">
      <c r="D182" s="73"/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4:17">
      <c r="D183" s="73"/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4:17">
      <c r="D184" s="73"/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4:17">
      <c r="D185" s="73"/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4:17">
      <c r="D186" s="73"/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4:17">
      <c r="D187" s="73"/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4:17">
      <c r="D188" s="73"/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4:17">
      <c r="D189" s="73"/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4:17">
      <c r="D190" s="73"/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4:17">
      <c r="D191" s="73"/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4:17">
      <c r="D192" s="73"/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4:17">
      <c r="D193" s="73"/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4:17">
      <c r="D194" s="73"/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4:17">
      <c r="D195" s="73"/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4:17">
      <c r="D196" s="73"/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4:17">
      <c r="D197" s="73"/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4:17">
      <c r="D198" s="73"/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4:17">
      <c r="D199" s="73"/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4:17">
      <c r="D200" s="73"/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4:17">
      <c r="D201" s="73"/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4:17">
      <c r="D202" s="73"/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4:17">
      <c r="D203" s="73"/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4:17">
      <c r="D204" s="73"/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4:17">
      <c r="D205" s="73"/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4:17">
      <c r="D206" s="73"/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4:17">
      <c r="D207" s="73"/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4:17">
      <c r="D208" s="73"/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4:17">
      <c r="D209" s="73"/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4:17">
      <c r="D210" s="73"/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4:17">
      <c r="D211" s="73"/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4:17">
      <c r="D212" s="73"/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4:17">
      <c r="D213" s="73"/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4:17">
      <c r="D214" s="73"/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4:17">
      <c r="D215" s="73"/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4:17">
      <c r="D216" s="73"/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4:17">
      <c r="D217" s="73"/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4:17">
      <c r="D218" s="73"/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4:17">
      <c r="D219" s="73"/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4:17">
      <c r="D220" s="73"/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4:17">
      <c r="D221" s="73"/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4:17">
      <c r="D222" s="73"/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4:17">
      <c r="D223" s="73"/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4:17">
      <c r="D224" s="73"/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4:17">
      <c r="D225" s="73"/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4:17">
      <c r="D226" s="73"/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4:17">
      <c r="D227" s="73"/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4:17">
      <c r="D228" s="73"/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4:17">
      <c r="D229" s="73"/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4:17">
      <c r="D230" s="73"/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4:17">
      <c r="D231" s="73"/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4:17">
      <c r="D232" s="73"/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4:17">
      <c r="D233" s="73"/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4:17">
      <c r="D234" s="73"/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4:17">
      <c r="D235" s="73"/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4:17">
      <c r="D236" s="73"/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4:17">
      <c r="D237" s="73"/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4:17">
      <c r="D238" s="73"/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4:17">
      <c r="D239" s="73"/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4:17">
      <c r="D240" s="73"/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4:17">
      <c r="D241" s="73"/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4:17">
      <c r="D242" s="73"/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4:17">
      <c r="D243" s="73"/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4:17">
      <c r="D244" s="73"/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4:17">
      <c r="D245" s="73"/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4:17">
      <c r="D246" s="73"/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4:17">
      <c r="D247" s="73"/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4:17">
      <c r="D248" s="73"/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4:17">
      <c r="D249" s="73"/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4:17">
      <c r="D250" s="73"/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4:17">
      <c r="D251" s="73"/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4:17">
      <c r="D252" s="73"/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4:17">
      <c r="D253" s="73"/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4:17">
      <c r="D254" s="73"/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4:17">
      <c r="D255" s="73"/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4:17">
      <c r="D256" s="73"/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4:17">
      <c r="D257" s="73"/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4:17">
      <c r="D258" s="73"/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4:17">
      <c r="D259" s="73"/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4:17">
      <c r="D260" s="73"/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4:17">
      <c r="D261" s="73"/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4:17">
      <c r="D262" s="73"/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4:17">
      <c r="D263" s="73"/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4:17">
      <c r="D264" s="73"/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4:17">
      <c r="D265" s="73"/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4:17">
      <c r="D266" s="73"/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4:17">
      <c r="D267" s="73"/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4:17">
      <c r="D268" s="73"/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4:17">
      <c r="D269" s="73"/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4:17">
      <c r="D270" s="73"/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4:17">
      <c r="D271" s="73"/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4:17">
      <c r="D272" s="73"/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4:17">
      <c r="D273" s="73"/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4:17">
      <c r="D274" s="73"/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4:17">
      <c r="D275" s="73"/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4:17">
      <c r="D276" s="73"/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4:17">
      <c r="D277" s="73"/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4:17">
      <c r="D278" s="73"/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4:17">
      <c r="D279" s="73"/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4:17">
      <c r="D280" s="73"/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4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4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4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4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4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4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4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4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99"/>
      <c r="K710" s="99"/>
      <c r="L710" s="99"/>
      <c r="M710" s="99"/>
      <c r="N710" s="100"/>
      <c r="O710" s="99"/>
      <c r="P710" s="70"/>
      <c r="Q710" s="99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705:M705"/>
    <mergeCell ref="J706:M706"/>
    <mergeCell ref="J707:M707"/>
    <mergeCell ref="J708:M708"/>
    <mergeCell ref="J709:M709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45:M45"/>
    <mergeCell ref="J46:M46"/>
    <mergeCell ref="J47:M47"/>
    <mergeCell ref="B11:C11"/>
    <mergeCell ref="B23:C23"/>
    <mergeCell ref="B8:C8"/>
    <mergeCell ref="Y3:Z3"/>
    <mergeCell ref="Y6:Z6"/>
    <mergeCell ref="Y18:Z18"/>
    <mergeCell ref="AN3:AO3"/>
    <mergeCell ref="AN6:AO6"/>
    <mergeCell ref="AN18:AO18"/>
    <mergeCell ref="BA3:BB3"/>
    <mergeCell ref="BA6:BB6"/>
    <mergeCell ref="BA18:BB18"/>
  </mergeCells>
  <conditionalFormatting sqref="F38">
    <cfRule type="containsText" dxfId="107" priority="25" operator="containsText" text="ERROR">
      <formula>NOT(ISERROR(SEARCH("ERROR",F38)))</formula>
    </cfRule>
  </conditionalFormatting>
  <conditionalFormatting sqref="J38">
    <cfRule type="containsText" dxfId="106" priority="24" operator="containsText" text="ERROR">
      <formula>NOT(ISERROR(SEARCH("ERROR",J38)))</formula>
    </cfRule>
  </conditionalFormatting>
  <conditionalFormatting sqref="T14">
    <cfRule type="containsText" dxfId="105" priority="23" operator="containsText" text="ERROR">
      <formula>NOT(ISERROR(SEARCH("ERROR",T14)))</formula>
    </cfRule>
  </conditionalFormatting>
  <conditionalFormatting sqref="O12:O18 O23 O29 O31:O35">
    <cfRule type="containsText" dxfId="104" priority="21" operator="containsText" text="ERROR">
      <formula>NOT(ISERROR(SEARCH("ERROR",O12)))</formula>
    </cfRule>
  </conditionalFormatting>
  <conditionalFormatting sqref="O36">
    <cfRule type="containsText" dxfId="103" priority="7" operator="containsText" text="ERROR">
      <formula>NOT(ISERROR(SEARCH("ERROR",O36)))</formula>
    </cfRule>
  </conditionalFormatting>
  <conditionalFormatting sqref="O9">
    <cfRule type="containsText" dxfId="102" priority="4" operator="containsText" text="ERROR">
      <formula>NOT(ISERROR(SEARCH("ERROR",O9)))</formula>
    </cfRule>
  </conditionalFormatting>
  <conditionalFormatting sqref="O19:O22">
    <cfRule type="containsText" dxfId="101" priority="3" operator="containsText" text="ERROR">
      <formula>NOT(ISERROR(SEARCH("ERROR",O19)))</formula>
    </cfRule>
  </conditionalFormatting>
  <conditionalFormatting sqref="O24:O28">
    <cfRule type="containsText" dxfId="100" priority="2" operator="containsText" text="ERROR">
      <formula>NOT(ISERROR(SEARCH("ERROR",O24)))</formula>
    </cfRule>
  </conditionalFormatting>
  <conditionalFormatting sqref="O30">
    <cfRule type="containsText" dxfId="99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A10" zoomScaleNormal="100" workbookViewId="0">
      <selection activeCell="E35" sqref="E35:E36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169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>E18+F18</f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72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72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72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72"/>
    </row>
    <row r="46" spans="1:65">
      <c r="E46" s="70"/>
      <c r="F46" s="93"/>
      <c r="G46" s="72"/>
      <c r="J46" s="164"/>
      <c r="K46" s="164"/>
      <c r="L46" s="164"/>
      <c r="M46" s="164"/>
      <c r="N46" s="100"/>
      <c r="O46" s="70"/>
      <c r="P46" s="93"/>
      <c r="Q46" s="72"/>
    </row>
    <row r="47" spans="1:65">
      <c r="E47" s="70"/>
      <c r="F47" s="93"/>
      <c r="G47" s="72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72"/>
      <c r="J48" s="164"/>
      <c r="K48" s="164"/>
      <c r="L48" s="164"/>
      <c r="M48" s="164"/>
      <c r="N48" s="100"/>
      <c r="O48" s="70"/>
      <c r="P48" s="93"/>
      <c r="Q48" s="49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</row>
    <row r="49" spans="1:50">
      <c r="E49" s="70"/>
      <c r="F49" s="93"/>
      <c r="G49" s="72"/>
      <c r="J49" s="164"/>
      <c r="K49" s="164"/>
      <c r="L49" s="164"/>
      <c r="M49" s="164"/>
      <c r="N49" s="100"/>
      <c r="O49" s="70"/>
      <c r="P49" s="93"/>
      <c r="Q49" s="49"/>
      <c r="R49" s="90"/>
      <c r="U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</row>
    <row r="50" spans="1:50">
      <c r="E50" s="70"/>
      <c r="F50" s="93"/>
      <c r="G50" s="72"/>
      <c r="J50" s="164"/>
      <c r="K50" s="164"/>
      <c r="L50" s="164"/>
      <c r="M50" s="164"/>
      <c r="N50" s="100"/>
      <c r="O50" s="70"/>
      <c r="P50" s="93"/>
      <c r="Q50" s="49"/>
      <c r="R50" s="90"/>
      <c r="U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</row>
    <row r="51" spans="1:50">
      <c r="E51" s="70"/>
      <c r="F51" s="93"/>
      <c r="G51" s="72"/>
      <c r="J51" s="164"/>
      <c r="K51" s="164"/>
      <c r="L51" s="164"/>
      <c r="M51" s="164"/>
      <c r="N51" s="100"/>
      <c r="O51" s="70"/>
      <c r="P51" s="93"/>
      <c r="Q51" s="49"/>
      <c r="R51" s="90"/>
      <c r="U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</row>
    <row r="52" spans="1:50">
      <c r="E52" s="70"/>
      <c r="F52" s="93"/>
      <c r="G52" s="72"/>
      <c r="J52" s="164"/>
      <c r="K52" s="164"/>
      <c r="L52" s="164"/>
      <c r="M52" s="164"/>
      <c r="N52" s="100"/>
      <c r="O52" s="70"/>
      <c r="P52" s="93"/>
      <c r="Q52" s="49"/>
      <c r="R52" s="90"/>
      <c r="U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</row>
    <row r="53" spans="1:50">
      <c r="E53" s="70"/>
      <c r="F53" s="93"/>
      <c r="G53" s="72"/>
      <c r="J53" s="164"/>
      <c r="K53" s="164"/>
      <c r="L53" s="164"/>
      <c r="M53" s="164"/>
      <c r="N53" s="100"/>
      <c r="O53" s="70"/>
      <c r="P53" s="93"/>
      <c r="Q53" s="49"/>
      <c r="R53" s="90"/>
      <c r="U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</row>
    <row r="54" spans="1:50">
      <c r="E54" s="70"/>
      <c r="F54" s="93"/>
      <c r="G54" s="72"/>
      <c r="J54" s="164"/>
      <c r="K54" s="164"/>
      <c r="L54" s="164"/>
      <c r="M54" s="164"/>
      <c r="N54" s="100"/>
      <c r="O54" s="70"/>
      <c r="P54" s="93"/>
      <c r="Q54" s="49"/>
      <c r="R54" s="90"/>
      <c r="U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</row>
    <row r="55" spans="1:50">
      <c r="E55" s="70"/>
      <c r="F55" s="93"/>
      <c r="G55" s="72"/>
      <c r="J55" s="164"/>
      <c r="K55" s="164"/>
      <c r="L55" s="164"/>
      <c r="M55" s="164"/>
      <c r="N55" s="100"/>
      <c r="O55" s="70"/>
      <c r="P55" s="93"/>
      <c r="Q55" s="49"/>
      <c r="R55" s="90"/>
      <c r="U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</row>
    <row r="56" spans="1:50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  <c r="R56" s="90"/>
      <c r="U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</row>
    <row r="57" spans="1:50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  <c r="R57" s="90"/>
      <c r="U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</row>
    <row r="58" spans="1:50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  <c r="R58" s="90"/>
      <c r="U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</row>
    <row r="59" spans="1:50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  <c r="R59" s="90"/>
      <c r="U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</row>
    <row r="60" spans="1:50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  <c r="R60" s="90"/>
      <c r="U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</row>
    <row r="61" spans="1:50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  <c r="R61" s="90"/>
      <c r="U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</row>
    <row r="62" spans="1:50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  <c r="R62" s="90"/>
      <c r="U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</row>
    <row r="63" spans="1:50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  <c r="R63" s="90"/>
      <c r="U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</row>
    <row r="64" spans="1:50">
      <c r="A64" s="90"/>
      <c r="B64" s="90"/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  <c r="R64" s="90"/>
      <c r="U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</row>
    <row r="65" spans="4:17" s="90" customFormat="1">
      <c r="D65" s="73"/>
      <c r="E65" s="70"/>
      <c r="F65" s="93"/>
      <c r="G65" s="49"/>
      <c r="H65" s="73"/>
      <c r="J65" s="164"/>
      <c r="K65" s="164"/>
      <c r="L65" s="164"/>
      <c r="M65" s="164"/>
      <c r="N65" s="100"/>
      <c r="O65" s="70"/>
      <c r="P65" s="93"/>
      <c r="Q65" s="49"/>
    </row>
    <row r="66" spans="4:17" s="90" customFormat="1">
      <c r="D66" s="73"/>
      <c r="E66" s="70"/>
      <c r="F66" s="93"/>
      <c r="G66" s="49"/>
      <c r="H66" s="73"/>
      <c r="J66" s="164"/>
      <c r="K66" s="164"/>
      <c r="L66" s="164"/>
      <c r="M66" s="164"/>
      <c r="N66" s="100"/>
      <c r="O66" s="70"/>
      <c r="P66" s="93"/>
      <c r="Q66" s="49"/>
    </row>
    <row r="67" spans="4:17" s="90" customFormat="1">
      <c r="D67" s="73"/>
      <c r="E67" s="70"/>
      <c r="F67" s="93"/>
      <c r="G67" s="49"/>
      <c r="H67" s="73"/>
      <c r="J67" s="164"/>
      <c r="K67" s="164"/>
      <c r="L67" s="164"/>
      <c r="M67" s="164"/>
      <c r="N67" s="100"/>
      <c r="O67" s="70"/>
      <c r="P67" s="93"/>
      <c r="Q67" s="49"/>
    </row>
    <row r="68" spans="4:17" s="90" customFormat="1">
      <c r="D68" s="73"/>
      <c r="E68" s="70"/>
      <c r="F68" s="93"/>
      <c r="G68" s="49"/>
      <c r="H68" s="73"/>
      <c r="J68" s="164"/>
      <c r="K68" s="164"/>
      <c r="L68" s="164"/>
      <c r="M68" s="164"/>
      <c r="N68" s="100"/>
      <c r="O68" s="70"/>
      <c r="P68" s="93"/>
      <c r="Q68" s="49"/>
    </row>
    <row r="69" spans="4:17" s="90" customFormat="1">
      <c r="D69" s="73"/>
      <c r="E69" s="70"/>
      <c r="F69" s="93"/>
      <c r="G69" s="49"/>
      <c r="H69" s="73"/>
      <c r="J69" s="164"/>
      <c r="K69" s="164"/>
      <c r="L69" s="164"/>
      <c r="M69" s="164"/>
      <c r="N69" s="100"/>
      <c r="O69" s="70"/>
      <c r="P69" s="93"/>
      <c r="Q69" s="49"/>
    </row>
    <row r="70" spans="4:17" s="90" customFormat="1">
      <c r="D70" s="73"/>
      <c r="E70" s="70"/>
      <c r="F70" s="93"/>
      <c r="G70" s="49"/>
      <c r="H70" s="73"/>
      <c r="J70" s="164"/>
      <c r="K70" s="164"/>
      <c r="L70" s="164"/>
      <c r="M70" s="164"/>
      <c r="N70" s="100"/>
      <c r="O70" s="70"/>
      <c r="P70" s="93"/>
      <c r="Q70" s="49"/>
    </row>
    <row r="71" spans="4:17" s="90" customFormat="1">
      <c r="D71" s="73"/>
      <c r="E71" s="70"/>
      <c r="F71" s="93"/>
      <c r="G71" s="49"/>
      <c r="H71" s="73"/>
      <c r="J71" s="164"/>
      <c r="K71" s="164"/>
      <c r="L71" s="164"/>
      <c r="M71" s="164"/>
      <c r="N71" s="100"/>
      <c r="O71" s="70"/>
      <c r="P71" s="93"/>
      <c r="Q71" s="49"/>
    </row>
    <row r="72" spans="4:17" s="90" customFormat="1">
      <c r="D72" s="73"/>
      <c r="E72" s="70"/>
      <c r="F72" s="93"/>
      <c r="G72" s="49"/>
      <c r="H72" s="73"/>
      <c r="J72" s="164"/>
      <c r="K72" s="164"/>
      <c r="L72" s="164"/>
      <c r="M72" s="164"/>
      <c r="N72" s="100"/>
      <c r="O72" s="70"/>
      <c r="P72" s="93"/>
      <c r="Q72" s="49"/>
    </row>
    <row r="73" spans="4:17" s="90" customFormat="1">
      <c r="D73" s="73"/>
      <c r="E73" s="70"/>
      <c r="F73" s="93"/>
      <c r="G73" s="49"/>
      <c r="H73" s="73"/>
      <c r="J73" s="164"/>
      <c r="K73" s="164"/>
      <c r="L73" s="164"/>
      <c r="M73" s="164"/>
      <c r="N73" s="100"/>
      <c r="O73" s="70"/>
      <c r="P73" s="93"/>
      <c r="Q73" s="49"/>
    </row>
    <row r="74" spans="4:17" s="90" customFormat="1">
      <c r="D74" s="73"/>
      <c r="E74" s="70"/>
      <c r="F74" s="93"/>
      <c r="G74" s="49"/>
      <c r="H74" s="73"/>
      <c r="J74" s="164"/>
      <c r="K74" s="164"/>
      <c r="L74" s="164"/>
      <c r="M74" s="164"/>
      <c r="N74" s="100"/>
      <c r="O74" s="70"/>
      <c r="P74" s="93"/>
      <c r="Q74" s="49"/>
    </row>
    <row r="75" spans="4:17" s="90" customFormat="1">
      <c r="D75" s="73"/>
      <c r="E75" s="70"/>
      <c r="F75" s="93"/>
      <c r="G75" s="49"/>
      <c r="H75" s="73"/>
      <c r="J75" s="164"/>
      <c r="K75" s="164"/>
      <c r="L75" s="164"/>
      <c r="M75" s="164"/>
      <c r="N75" s="100"/>
      <c r="O75" s="70"/>
      <c r="P75" s="93"/>
      <c r="Q75" s="49"/>
    </row>
    <row r="76" spans="4:17" s="90" customFormat="1">
      <c r="D76" s="73"/>
      <c r="E76" s="70"/>
      <c r="F76" s="93"/>
      <c r="G76" s="49"/>
      <c r="H76" s="73"/>
      <c r="J76" s="164"/>
      <c r="K76" s="164"/>
      <c r="L76" s="164"/>
      <c r="M76" s="164"/>
      <c r="N76" s="100"/>
      <c r="O76" s="70"/>
      <c r="P76" s="93"/>
      <c r="Q76" s="49"/>
    </row>
    <row r="77" spans="4:17" s="90" customFormat="1">
      <c r="D77" s="73"/>
      <c r="E77" s="70"/>
      <c r="F77" s="93"/>
      <c r="G77" s="49"/>
      <c r="H77" s="73"/>
      <c r="J77" s="164"/>
      <c r="K77" s="164"/>
      <c r="L77" s="164"/>
      <c r="M77" s="164"/>
      <c r="N77" s="100"/>
      <c r="O77" s="70"/>
      <c r="P77" s="93"/>
      <c r="Q77" s="49"/>
    </row>
    <row r="78" spans="4:17" s="90" customFormat="1">
      <c r="D78" s="73"/>
      <c r="E78" s="70"/>
      <c r="F78" s="93"/>
      <c r="G78" s="49"/>
      <c r="H78" s="73"/>
      <c r="J78" s="164"/>
      <c r="K78" s="164"/>
      <c r="L78" s="164"/>
      <c r="M78" s="164"/>
      <c r="N78" s="100"/>
      <c r="O78" s="70"/>
      <c r="P78" s="93"/>
      <c r="Q78" s="49"/>
    </row>
    <row r="79" spans="4:17" s="90" customFormat="1">
      <c r="D79" s="73"/>
      <c r="E79" s="70"/>
      <c r="F79" s="93"/>
      <c r="G79" s="49"/>
      <c r="H79" s="73"/>
      <c r="J79" s="164"/>
      <c r="K79" s="164"/>
      <c r="L79" s="164"/>
      <c r="M79" s="164"/>
      <c r="N79" s="100"/>
      <c r="O79" s="70"/>
      <c r="P79" s="93"/>
      <c r="Q79" s="49"/>
    </row>
    <row r="80" spans="4:17" s="90" customFormat="1">
      <c r="D80" s="73"/>
      <c r="E80" s="70"/>
      <c r="F80" s="93"/>
      <c r="G80" s="49"/>
      <c r="H80" s="73"/>
      <c r="J80" s="164"/>
      <c r="K80" s="164"/>
      <c r="L80" s="164"/>
      <c r="M80" s="164"/>
      <c r="N80" s="100"/>
      <c r="O80" s="70"/>
      <c r="P80" s="93"/>
      <c r="Q80" s="49"/>
    </row>
    <row r="81" spans="4:17" s="90" customFormat="1">
      <c r="D81" s="73"/>
      <c r="E81" s="70"/>
      <c r="F81" s="93"/>
      <c r="G81" s="49"/>
      <c r="H81" s="73"/>
      <c r="J81" s="164"/>
      <c r="K81" s="164"/>
      <c r="L81" s="164"/>
      <c r="M81" s="164"/>
      <c r="N81" s="100"/>
      <c r="O81" s="70"/>
      <c r="P81" s="93"/>
      <c r="Q81" s="49"/>
    </row>
    <row r="82" spans="4:17" s="90" customFormat="1">
      <c r="D82" s="73"/>
      <c r="E82" s="70"/>
      <c r="F82" s="93"/>
      <c r="G82" s="49"/>
      <c r="H82" s="73"/>
      <c r="J82" s="164"/>
      <c r="K82" s="164"/>
      <c r="L82" s="164"/>
      <c r="M82" s="164"/>
      <c r="N82" s="100"/>
      <c r="O82" s="70"/>
      <c r="P82" s="93"/>
      <c r="Q82" s="49"/>
    </row>
    <row r="83" spans="4:17" s="90" customFormat="1">
      <c r="D83" s="73"/>
      <c r="E83" s="70"/>
      <c r="F83" s="93"/>
      <c r="G83" s="49"/>
      <c r="H83" s="73"/>
      <c r="J83" s="164"/>
      <c r="K83" s="164"/>
      <c r="L83" s="164"/>
      <c r="M83" s="164"/>
      <c r="N83" s="100"/>
      <c r="O83" s="70"/>
      <c r="P83" s="93"/>
      <c r="Q83" s="49"/>
    </row>
    <row r="84" spans="4:17" s="90" customFormat="1">
      <c r="D84" s="73"/>
      <c r="E84" s="70"/>
      <c r="F84" s="93"/>
      <c r="G84" s="49"/>
      <c r="H84" s="73"/>
      <c r="J84" s="164"/>
      <c r="K84" s="164"/>
      <c r="L84" s="164"/>
      <c r="M84" s="164"/>
      <c r="N84" s="100"/>
      <c r="O84" s="70"/>
      <c r="P84" s="93"/>
      <c r="Q84" s="49"/>
    </row>
    <row r="85" spans="4:17" s="90" customFormat="1">
      <c r="D85" s="73"/>
      <c r="E85" s="70"/>
      <c r="F85" s="93"/>
      <c r="G85" s="49"/>
      <c r="H85" s="73"/>
      <c r="J85" s="164"/>
      <c r="K85" s="164"/>
      <c r="L85" s="164"/>
      <c r="M85" s="164"/>
      <c r="N85" s="100"/>
      <c r="O85" s="70"/>
      <c r="P85" s="93"/>
      <c r="Q85" s="49"/>
    </row>
    <row r="86" spans="4:17" s="90" customFormat="1">
      <c r="D86" s="73"/>
      <c r="E86" s="70"/>
      <c r="F86" s="93"/>
      <c r="G86" s="49"/>
      <c r="H86" s="73"/>
      <c r="J86" s="164"/>
      <c r="K86" s="164"/>
      <c r="L86" s="164"/>
      <c r="M86" s="164"/>
      <c r="N86" s="100"/>
      <c r="O86" s="70"/>
      <c r="P86" s="93"/>
      <c r="Q86" s="49"/>
    </row>
    <row r="87" spans="4:17" s="90" customFormat="1">
      <c r="D87" s="73"/>
      <c r="E87" s="70"/>
      <c r="F87" s="93"/>
      <c r="G87" s="49"/>
      <c r="H87" s="73"/>
      <c r="J87" s="164"/>
      <c r="K87" s="164"/>
      <c r="L87" s="164"/>
      <c r="M87" s="164"/>
      <c r="N87" s="100"/>
      <c r="O87" s="70"/>
      <c r="P87" s="93"/>
      <c r="Q87" s="49"/>
    </row>
    <row r="88" spans="4:17" s="90" customFormat="1">
      <c r="D88" s="73"/>
      <c r="E88" s="70"/>
      <c r="F88" s="93"/>
      <c r="G88" s="49"/>
      <c r="H88" s="73"/>
      <c r="J88" s="164"/>
      <c r="K88" s="164"/>
      <c r="L88" s="164"/>
      <c r="M88" s="164"/>
      <c r="N88" s="100"/>
      <c r="O88" s="70"/>
      <c r="P88" s="93"/>
      <c r="Q88" s="49"/>
    </row>
    <row r="89" spans="4:17" s="90" customFormat="1">
      <c r="D89" s="73"/>
      <c r="E89" s="70"/>
      <c r="F89" s="93"/>
      <c r="G89" s="49"/>
      <c r="H89" s="73"/>
      <c r="J89" s="164"/>
      <c r="K89" s="164"/>
      <c r="L89" s="164"/>
      <c r="M89" s="164"/>
      <c r="N89" s="100"/>
      <c r="O89" s="70"/>
      <c r="P89" s="93"/>
      <c r="Q89" s="49"/>
    </row>
    <row r="90" spans="4:17" s="90" customFormat="1">
      <c r="D90" s="73"/>
      <c r="E90" s="70"/>
      <c r="F90" s="93"/>
      <c r="G90" s="49"/>
      <c r="H90" s="73"/>
      <c r="J90" s="164"/>
      <c r="K90" s="164"/>
      <c r="L90" s="164"/>
      <c r="M90" s="164"/>
      <c r="N90" s="100"/>
      <c r="O90" s="70"/>
      <c r="P90" s="93"/>
      <c r="Q90" s="49"/>
    </row>
    <row r="91" spans="4:17" s="90" customFormat="1">
      <c r="D91" s="73"/>
      <c r="E91" s="70"/>
      <c r="F91" s="93"/>
      <c r="G91" s="49"/>
      <c r="H91" s="73"/>
      <c r="J91" s="164"/>
      <c r="K91" s="164"/>
      <c r="L91" s="164"/>
      <c r="M91" s="164"/>
      <c r="N91" s="100"/>
      <c r="O91" s="70"/>
      <c r="P91" s="93"/>
      <c r="Q91" s="49"/>
    </row>
    <row r="92" spans="4:17" s="90" customFormat="1">
      <c r="D92" s="73"/>
      <c r="E92" s="70"/>
      <c r="F92" s="93"/>
      <c r="G92" s="49"/>
      <c r="H92" s="73"/>
      <c r="J92" s="164"/>
      <c r="K92" s="164"/>
      <c r="L92" s="164"/>
      <c r="M92" s="164"/>
      <c r="N92" s="100"/>
      <c r="O92" s="70"/>
      <c r="P92" s="93"/>
      <c r="Q92" s="49"/>
    </row>
    <row r="93" spans="4:17" s="90" customFormat="1">
      <c r="D93" s="73"/>
      <c r="E93" s="70"/>
      <c r="F93" s="93"/>
      <c r="G93" s="49"/>
      <c r="H93" s="73"/>
      <c r="J93" s="164"/>
      <c r="K93" s="164"/>
      <c r="L93" s="164"/>
      <c r="M93" s="164"/>
      <c r="N93" s="100"/>
      <c r="O93" s="70"/>
      <c r="P93" s="93"/>
      <c r="Q93" s="49"/>
    </row>
    <row r="94" spans="4:17" s="90" customFormat="1">
      <c r="D94" s="73"/>
      <c r="E94" s="70"/>
      <c r="F94" s="93"/>
      <c r="G94" s="49"/>
      <c r="H94" s="73"/>
      <c r="J94" s="164"/>
      <c r="K94" s="164"/>
      <c r="L94" s="164"/>
      <c r="M94" s="164"/>
      <c r="N94" s="100"/>
      <c r="O94" s="70"/>
      <c r="P94" s="93"/>
      <c r="Q94" s="49"/>
    </row>
    <row r="95" spans="4:17" s="90" customFormat="1">
      <c r="D95" s="73"/>
      <c r="E95" s="70"/>
      <c r="F95" s="93"/>
      <c r="G95" s="49"/>
      <c r="H95" s="73"/>
      <c r="J95" s="164"/>
      <c r="K95" s="164"/>
      <c r="L95" s="164"/>
      <c r="M95" s="164"/>
      <c r="N95" s="100"/>
      <c r="O95" s="70"/>
      <c r="P95" s="93"/>
      <c r="Q95" s="49"/>
    </row>
    <row r="96" spans="4:17" s="90" customFormat="1">
      <c r="D96" s="73"/>
      <c r="E96" s="70"/>
      <c r="F96" s="93"/>
      <c r="G96" s="49"/>
      <c r="H96" s="73"/>
      <c r="J96" s="164"/>
      <c r="K96" s="164"/>
      <c r="L96" s="164"/>
      <c r="M96" s="164"/>
      <c r="N96" s="100"/>
      <c r="O96" s="70"/>
      <c r="P96" s="93"/>
      <c r="Q96" s="49"/>
    </row>
    <row r="97" spans="4:17" s="90" customFormat="1">
      <c r="D97" s="73"/>
      <c r="E97" s="70"/>
      <c r="F97" s="93"/>
      <c r="G97" s="49"/>
      <c r="H97" s="73"/>
      <c r="J97" s="164"/>
      <c r="K97" s="164"/>
      <c r="L97" s="164"/>
      <c r="M97" s="164"/>
      <c r="N97" s="100"/>
      <c r="O97" s="70"/>
      <c r="P97" s="93"/>
      <c r="Q97" s="49"/>
    </row>
    <row r="98" spans="4:17" s="90" customFormat="1">
      <c r="D98" s="73"/>
      <c r="E98" s="70"/>
      <c r="F98" s="93"/>
      <c r="G98" s="49"/>
      <c r="H98" s="73"/>
      <c r="J98" s="164"/>
      <c r="K98" s="164"/>
      <c r="L98" s="164"/>
      <c r="M98" s="164"/>
      <c r="N98" s="100"/>
      <c r="O98" s="70"/>
      <c r="P98" s="93"/>
      <c r="Q98" s="49"/>
    </row>
    <row r="99" spans="4:17" s="90" customFormat="1">
      <c r="D99" s="73"/>
      <c r="E99" s="70"/>
      <c r="F99" s="93"/>
      <c r="G99" s="49"/>
      <c r="H99" s="73"/>
      <c r="J99" s="164"/>
      <c r="K99" s="164"/>
      <c r="L99" s="164"/>
      <c r="M99" s="164"/>
      <c r="N99" s="100"/>
      <c r="O99" s="70"/>
      <c r="P99" s="93"/>
      <c r="Q99" s="49"/>
    </row>
    <row r="100" spans="4:17" s="90" customFormat="1">
      <c r="D100" s="73"/>
      <c r="E100" s="70"/>
      <c r="F100" s="93"/>
      <c r="G100" s="49"/>
      <c r="H100" s="73"/>
      <c r="J100" s="164"/>
      <c r="K100" s="164"/>
      <c r="L100" s="164"/>
      <c r="M100" s="164"/>
      <c r="N100" s="100"/>
      <c r="O100" s="70"/>
      <c r="P100" s="93"/>
      <c r="Q100" s="49"/>
    </row>
    <row r="101" spans="4:17" s="90" customFormat="1">
      <c r="D101" s="73"/>
      <c r="E101" s="70"/>
      <c r="F101" s="93"/>
      <c r="G101" s="49"/>
      <c r="H101" s="73"/>
      <c r="J101" s="164"/>
      <c r="K101" s="164"/>
      <c r="L101" s="164"/>
      <c r="M101" s="164"/>
      <c r="N101" s="100"/>
      <c r="O101" s="70"/>
      <c r="P101" s="93"/>
      <c r="Q101" s="49"/>
    </row>
    <row r="102" spans="4:17" s="90" customFormat="1">
      <c r="D102" s="73"/>
      <c r="E102" s="70"/>
      <c r="F102" s="93"/>
      <c r="G102" s="49"/>
      <c r="H102" s="73"/>
      <c r="J102" s="164"/>
      <c r="K102" s="164"/>
      <c r="L102" s="164"/>
      <c r="M102" s="164"/>
      <c r="N102" s="100"/>
      <c r="O102" s="70"/>
      <c r="P102" s="93"/>
      <c r="Q102" s="49"/>
    </row>
    <row r="103" spans="4:17" s="90" customFormat="1">
      <c r="D103" s="73"/>
      <c r="E103" s="70"/>
      <c r="F103" s="93"/>
      <c r="G103" s="49"/>
      <c r="H103" s="73"/>
      <c r="J103" s="164"/>
      <c r="K103" s="164"/>
      <c r="L103" s="164"/>
      <c r="M103" s="164"/>
      <c r="N103" s="100"/>
      <c r="O103" s="70"/>
      <c r="P103" s="93"/>
      <c r="Q103" s="49"/>
    </row>
    <row r="104" spans="4:17" s="90" customFormat="1">
      <c r="D104" s="73"/>
      <c r="E104" s="70"/>
      <c r="F104" s="93"/>
      <c r="G104" s="49"/>
      <c r="H104" s="73"/>
      <c r="J104" s="164"/>
      <c r="K104" s="164"/>
      <c r="L104" s="164"/>
      <c r="M104" s="164"/>
      <c r="N104" s="100"/>
      <c r="O104" s="70"/>
      <c r="P104" s="93"/>
      <c r="Q104" s="49"/>
    </row>
    <row r="105" spans="4:17" s="90" customFormat="1">
      <c r="D105" s="73"/>
      <c r="E105" s="70"/>
      <c r="F105" s="93"/>
      <c r="G105" s="49"/>
      <c r="H105" s="73"/>
      <c r="J105" s="164"/>
      <c r="K105" s="164"/>
      <c r="L105" s="164"/>
      <c r="M105" s="164"/>
      <c r="N105" s="100"/>
      <c r="O105" s="70"/>
      <c r="P105" s="93"/>
      <c r="Q105" s="49"/>
    </row>
    <row r="106" spans="4:17" s="90" customFormat="1">
      <c r="D106" s="73"/>
      <c r="E106" s="70"/>
      <c r="F106" s="93"/>
      <c r="G106" s="49"/>
      <c r="H106" s="73"/>
      <c r="J106" s="164"/>
      <c r="K106" s="164"/>
      <c r="L106" s="164"/>
      <c r="M106" s="164"/>
      <c r="N106" s="100"/>
      <c r="O106" s="70"/>
      <c r="P106" s="93"/>
      <c r="Q106" s="49"/>
    </row>
    <row r="107" spans="4:17" s="90" customFormat="1">
      <c r="D107" s="73"/>
      <c r="E107" s="70"/>
      <c r="F107" s="93"/>
      <c r="G107" s="49"/>
      <c r="H107" s="73"/>
      <c r="J107" s="164"/>
      <c r="K107" s="164"/>
      <c r="L107" s="164"/>
      <c r="M107" s="164"/>
      <c r="N107" s="100"/>
      <c r="O107" s="70"/>
      <c r="P107" s="93"/>
      <c r="Q107" s="49"/>
    </row>
    <row r="108" spans="4:17" s="90" customFormat="1">
      <c r="D108" s="73"/>
      <c r="E108" s="70"/>
      <c r="F108" s="93"/>
      <c r="G108" s="49"/>
      <c r="H108" s="73"/>
      <c r="J108" s="164"/>
      <c r="K108" s="164"/>
      <c r="L108" s="164"/>
      <c r="M108" s="164"/>
      <c r="N108" s="100"/>
      <c r="O108" s="70"/>
      <c r="P108" s="93"/>
      <c r="Q108" s="49"/>
    </row>
    <row r="109" spans="4:17" s="90" customFormat="1">
      <c r="D109" s="73"/>
      <c r="E109" s="70"/>
      <c r="F109" s="93"/>
      <c r="G109" s="49"/>
      <c r="H109" s="73"/>
      <c r="J109" s="164"/>
      <c r="K109" s="164"/>
      <c r="L109" s="164"/>
      <c r="M109" s="164"/>
      <c r="N109" s="100"/>
      <c r="O109" s="70"/>
      <c r="P109" s="93"/>
      <c r="Q109" s="49"/>
    </row>
    <row r="110" spans="4:17" s="90" customFormat="1">
      <c r="D110" s="73"/>
      <c r="E110" s="70"/>
      <c r="F110" s="93"/>
      <c r="G110" s="49"/>
      <c r="H110" s="73"/>
      <c r="J110" s="164"/>
      <c r="K110" s="164"/>
      <c r="L110" s="164"/>
      <c r="M110" s="164"/>
      <c r="N110" s="100"/>
      <c r="O110" s="70"/>
      <c r="P110" s="93"/>
      <c r="Q110" s="49"/>
    </row>
    <row r="111" spans="4:17" s="90" customFormat="1">
      <c r="D111" s="73"/>
      <c r="E111" s="70"/>
      <c r="F111" s="93"/>
      <c r="G111" s="49"/>
      <c r="H111" s="73"/>
      <c r="J111" s="164"/>
      <c r="K111" s="164"/>
      <c r="L111" s="164"/>
      <c r="M111" s="164"/>
      <c r="N111" s="100"/>
      <c r="O111" s="70"/>
      <c r="P111" s="93"/>
      <c r="Q111" s="49"/>
    </row>
    <row r="112" spans="4:17" s="90" customFormat="1">
      <c r="D112" s="73"/>
      <c r="E112" s="70"/>
      <c r="F112" s="93"/>
      <c r="G112" s="49"/>
      <c r="H112" s="73"/>
      <c r="J112" s="164"/>
      <c r="K112" s="164"/>
      <c r="L112" s="164"/>
      <c r="M112" s="164"/>
      <c r="N112" s="100"/>
      <c r="O112" s="70"/>
      <c r="P112" s="93"/>
      <c r="Q112" s="49"/>
    </row>
    <row r="113" spans="4:17" s="90" customFormat="1">
      <c r="D113" s="73"/>
      <c r="E113" s="70"/>
      <c r="F113" s="93"/>
      <c r="G113" s="49"/>
      <c r="H113" s="73"/>
      <c r="J113" s="164"/>
      <c r="K113" s="164"/>
      <c r="L113" s="164"/>
      <c r="M113" s="164"/>
      <c r="N113" s="100"/>
      <c r="O113" s="70"/>
      <c r="P113" s="93"/>
      <c r="Q113" s="49"/>
    </row>
    <row r="114" spans="4:17" s="90" customFormat="1">
      <c r="D114" s="73"/>
      <c r="E114" s="70"/>
      <c r="F114" s="93"/>
      <c r="G114" s="49"/>
      <c r="H114" s="73"/>
      <c r="J114" s="164"/>
      <c r="K114" s="164"/>
      <c r="L114" s="164"/>
      <c r="M114" s="164"/>
      <c r="N114" s="100"/>
      <c r="O114" s="70"/>
      <c r="P114" s="93"/>
      <c r="Q114" s="49"/>
    </row>
    <row r="115" spans="4:17" s="90" customFormat="1">
      <c r="D115" s="73"/>
      <c r="E115" s="70"/>
      <c r="F115" s="93"/>
      <c r="G115" s="49"/>
      <c r="H115" s="73"/>
      <c r="J115" s="164"/>
      <c r="K115" s="164"/>
      <c r="L115" s="164"/>
      <c r="M115" s="164"/>
      <c r="N115" s="100"/>
      <c r="O115" s="70"/>
      <c r="P115" s="93"/>
      <c r="Q115" s="49"/>
    </row>
    <row r="116" spans="4:17" s="90" customFormat="1">
      <c r="D116" s="73"/>
      <c r="E116" s="70"/>
      <c r="F116" s="93"/>
      <c r="G116" s="49"/>
      <c r="H116" s="73"/>
      <c r="J116" s="164"/>
      <c r="K116" s="164"/>
      <c r="L116" s="164"/>
      <c r="M116" s="164"/>
      <c r="N116" s="100"/>
      <c r="O116" s="70"/>
      <c r="P116" s="93"/>
      <c r="Q116" s="49"/>
    </row>
    <row r="117" spans="4:17" s="90" customFormat="1">
      <c r="D117" s="73"/>
      <c r="E117" s="70"/>
      <c r="F117" s="93"/>
      <c r="G117" s="49"/>
      <c r="H117" s="73"/>
      <c r="J117" s="164"/>
      <c r="K117" s="164"/>
      <c r="L117" s="164"/>
      <c r="M117" s="164"/>
      <c r="N117" s="100"/>
      <c r="O117" s="70"/>
      <c r="P117" s="93"/>
      <c r="Q117" s="49"/>
    </row>
    <row r="118" spans="4:17" s="90" customFormat="1">
      <c r="D118" s="73"/>
      <c r="E118" s="70"/>
      <c r="F118" s="93"/>
      <c r="G118" s="49"/>
      <c r="H118" s="73"/>
      <c r="J118" s="164"/>
      <c r="K118" s="164"/>
      <c r="L118" s="164"/>
      <c r="M118" s="164"/>
      <c r="N118" s="100"/>
      <c r="O118" s="70"/>
      <c r="P118" s="93"/>
      <c r="Q118" s="49"/>
    </row>
    <row r="119" spans="4:17" s="90" customFormat="1">
      <c r="D119" s="73"/>
      <c r="E119" s="70"/>
      <c r="F119" s="93"/>
      <c r="G119" s="49"/>
      <c r="H119" s="73"/>
      <c r="J119" s="164"/>
      <c r="K119" s="164"/>
      <c r="L119" s="164"/>
      <c r="M119" s="164"/>
      <c r="N119" s="100"/>
      <c r="O119" s="70"/>
      <c r="P119" s="93"/>
      <c r="Q119" s="49"/>
    </row>
    <row r="120" spans="4:17" s="90" customFormat="1">
      <c r="D120" s="73"/>
      <c r="E120" s="70"/>
      <c r="F120" s="93"/>
      <c r="G120" s="49"/>
      <c r="H120" s="73"/>
      <c r="J120" s="164"/>
      <c r="K120" s="164"/>
      <c r="L120" s="164"/>
      <c r="M120" s="164"/>
      <c r="N120" s="100"/>
      <c r="O120" s="70"/>
      <c r="P120" s="93"/>
      <c r="Q120" s="49"/>
    </row>
    <row r="121" spans="4:17" s="90" customFormat="1">
      <c r="D121" s="73"/>
      <c r="E121" s="70"/>
      <c r="F121" s="93"/>
      <c r="G121" s="49"/>
      <c r="H121" s="73"/>
      <c r="J121" s="164"/>
      <c r="K121" s="164"/>
      <c r="L121" s="164"/>
      <c r="M121" s="164"/>
      <c r="N121" s="100"/>
      <c r="O121" s="70"/>
      <c r="P121" s="93"/>
      <c r="Q121" s="49"/>
    </row>
    <row r="122" spans="4:17" s="90" customFormat="1">
      <c r="D122" s="73"/>
      <c r="E122" s="70"/>
      <c r="F122" s="93"/>
      <c r="G122" s="49"/>
      <c r="H122" s="73"/>
      <c r="J122" s="164"/>
      <c r="K122" s="164"/>
      <c r="L122" s="164"/>
      <c r="M122" s="164"/>
      <c r="N122" s="100"/>
      <c r="O122" s="70"/>
      <c r="P122" s="93"/>
      <c r="Q122" s="49"/>
    </row>
    <row r="123" spans="4:17" s="90" customFormat="1">
      <c r="D123" s="73"/>
      <c r="E123" s="70"/>
      <c r="F123" s="93"/>
      <c r="G123" s="49"/>
      <c r="H123" s="73"/>
      <c r="J123" s="164"/>
      <c r="K123" s="164"/>
      <c r="L123" s="164"/>
      <c r="M123" s="164"/>
      <c r="N123" s="100"/>
      <c r="O123" s="70"/>
      <c r="P123" s="93"/>
      <c r="Q123" s="49"/>
    </row>
    <row r="124" spans="4:17" s="90" customFormat="1">
      <c r="D124" s="73"/>
      <c r="E124" s="70"/>
      <c r="F124" s="93"/>
      <c r="G124" s="49"/>
      <c r="H124" s="73"/>
      <c r="J124" s="164"/>
      <c r="K124" s="164"/>
      <c r="L124" s="164"/>
      <c r="M124" s="164"/>
      <c r="N124" s="100"/>
      <c r="O124" s="70"/>
      <c r="P124" s="93"/>
      <c r="Q124" s="49"/>
    </row>
    <row r="125" spans="4:17" s="90" customFormat="1">
      <c r="D125" s="73"/>
      <c r="E125" s="70"/>
      <c r="F125" s="93"/>
      <c r="G125" s="49"/>
      <c r="H125" s="73"/>
      <c r="J125" s="164"/>
      <c r="K125" s="164"/>
      <c r="L125" s="164"/>
      <c r="M125" s="164"/>
      <c r="N125" s="100"/>
      <c r="O125" s="70"/>
      <c r="P125" s="93"/>
      <c r="Q125" s="49"/>
    </row>
    <row r="126" spans="4:17" s="90" customFormat="1">
      <c r="D126" s="73"/>
      <c r="E126" s="70"/>
      <c r="F126" s="93"/>
      <c r="G126" s="49"/>
      <c r="H126" s="73"/>
      <c r="J126" s="164"/>
      <c r="K126" s="164"/>
      <c r="L126" s="164"/>
      <c r="M126" s="164"/>
      <c r="N126" s="100"/>
      <c r="O126" s="70"/>
      <c r="P126" s="93"/>
      <c r="Q126" s="49"/>
    </row>
    <row r="127" spans="4:17" s="90" customFormat="1">
      <c r="D127" s="73"/>
      <c r="E127" s="70"/>
      <c r="F127" s="93"/>
      <c r="G127" s="49"/>
      <c r="H127" s="73"/>
      <c r="J127" s="164"/>
      <c r="K127" s="164"/>
      <c r="L127" s="164"/>
      <c r="M127" s="164"/>
      <c r="N127" s="100"/>
      <c r="O127" s="70"/>
      <c r="P127" s="93"/>
      <c r="Q127" s="49"/>
    </row>
    <row r="128" spans="4:17" s="90" customFormat="1">
      <c r="D128" s="73"/>
      <c r="E128" s="70"/>
      <c r="F128" s="93"/>
      <c r="G128" s="49"/>
      <c r="H128" s="73"/>
      <c r="J128" s="164"/>
      <c r="K128" s="164"/>
      <c r="L128" s="164"/>
      <c r="M128" s="164"/>
      <c r="N128" s="100"/>
      <c r="O128" s="70"/>
      <c r="P128" s="93"/>
      <c r="Q128" s="49"/>
    </row>
    <row r="129" spans="4:17" s="90" customFormat="1">
      <c r="D129" s="73"/>
      <c r="E129" s="70"/>
      <c r="F129" s="93"/>
      <c r="G129" s="49"/>
      <c r="H129" s="73"/>
      <c r="J129" s="164"/>
      <c r="K129" s="164"/>
      <c r="L129" s="164"/>
      <c r="M129" s="164"/>
      <c r="N129" s="100"/>
      <c r="O129" s="70"/>
      <c r="P129" s="93"/>
      <c r="Q129" s="49"/>
    </row>
    <row r="130" spans="4:17" s="90" customFormat="1">
      <c r="D130" s="73"/>
      <c r="E130" s="70"/>
      <c r="F130" s="93"/>
      <c r="G130" s="49"/>
      <c r="H130" s="73"/>
      <c r="J130" s="164"/>
      <c r="K130" s="164"/>
      <c r="L130" s="164"/>
      <c r="M130" s="164"/>
      <c r="N130" s="100"/>
      <c r="O130" s="70"/>
      <c r="P130" s="93"/>
      <c r="Q130" s="49"/>
    </row>
    <row r="131" spans="4:17" s="90" customFormat="1">
      <c r="D131" s="73"/>
      <c r="E131" s="70"/>
      <c r="F131" s="93"/>
      <c r="G131" s="49"/>
      <c r="H131" s="73"/>
      <c r="J131" s="164"/>
      <c r="K131" s="164"/>
      <c r="L131" s="164"/>
      <c r="M131" s="164"/>
      <c r="N131" s="100"/>
      <c r="O131" s="70"/>
      <c r="P131" s="93"/>
      <c r="Q131" s="49"/>
    </row>
    <row r="132" spans="4:17" s="90" customFormat="1">
      <c r="D132" s="73"/>
      <c r="E132" s="70"/>
      <c r="F132" s="93"/>
      <c r="G132" s="49"/>
      <c r="H132" s="73"/>
      <c r="J132" s="164"/>
      <c r="K132" s="164"/>
      <c r="L132" s="164"/>
      <c r="M132" s="164"/>
      <c r="N132" s="100"/>
      <c r="O132" s="70"/>
      <c r="P132" s="93"/>
      <c r="Q132" s="49"/>
    </row>
    <row r="133" spans="4:17" s="90" customFormat="1">
      <c r="D133" s="73"/>
      <c r="E133" s="70"/>
      <c r="F133" s="93"/>
      <c r="G133" s="49"/>
      <c r="H133" s="73"/>
      <c r="J133" s="164"/>
      <c r="K133" s="164"/>
      <c r="L133" s="164"/>
      <c r="M133" s="164"/>
      <c r="N133" s="100"/>
      <c r="O133" s="70"/>
      <c r="P133" s="93"/>
      <c r="Q133" s="49"/>
    </row>
    <row r="134" spans="4:17" s="90" customFormat="1">
      <c r="D134" s="73"/>
      <c r="E134" s="70"/>
      <c r="F134" s="93"/>
      <c r="G134" s="49"/>
      <c r="H134" s="73"/>
      <c r="J134" s="164"/>
      <c r="K134" s="164"/>
      <c r="L134" s="164"/>
      <c r="M134" s="164"/>
      <c r="N134" s="100"/>
      <c r="O134" s="70"/>
      <c r="P134" s="93"/>
      <c r="Q134" s="49"/>
    </row>
    <row r="135" spans="4:17" s="90" customFormat="1">
      <c r="D135" s="73"/>
      <c r="E135" s="70"/>
      <c r="F135" s="93"/>
      <c r="G135" s="49"/>
      <c r="H135" s="73"/>
      <c r="J135" s="164"/>
      <c r="K135" s="164"/>
      <c r="L135" s="164"/>
      <c r="M135" s="164"/>
      <c r="N135" s="100"/>
      <c r="O135" s="70"/>
      <c r="P135" s="93"/>
      <c r="Q135" s="49"/>
    </row>
    <row r="136" spans="4:17" s="90" customFormat="1">
      <c r="D136" s="73"/>
      <c r="E136" s="70"/>
      <c r="F136" s="93"/>
      <c r="G136" s="49"/>
      <c r="H136" s="73"/>
      <c r="J136" s="164"/>
      <c r="K136" s="164"/>
      <c r="L136" s="164"/>
      <c r="M136" s="164"/>
      <c r="N136" s="100"/>
      <c r="O136" s="70"/>
      <c r="P136" s="93"/>
      <c r="Q136" s="49"/>
    </row>
    <row r="137" spans="4:17" s="90" customFormat="1">
      <c r="D137" s="73"/>
      <c r="E137" s="70"/>
      <c r="F137" s="93"/>
      <c r="G137" s="49"/>
      <c r="H137" s="73"/>
      <c r="J137" s="164"/>
      <c r="K137" s="164"/>
      <c r="L137" s="164"/>
      <c r="M137" s="164"/>
      <c r="N137" s="100"/>
      <c r="O137" s="70"/>
      <c r="P137" s="93"/>
      <c r="Q137" s="49"/>
    </row>
    <row r="138" spans="4:17" s="90" customFormat="1">
      <c r="D138" s="73"/>
      <c r="E138" s="70"/>
      <c r="F138" s="93"/>
      <c r="G138" s="49"/>
      <c r="H138" s="73"/>
      <c r="J138" s="164"/>
      <c r="K138" s="164"/>
      <c r="L138" s="164"/>
      <c r="M138" s="164"/>
      <c r="N138" s="100"/>
      <c r="O138" s="70"/>
      <c r="P138" s="93"/>
      <c r="Q138" s="49"/>
    </row>
    <row r="139" spans="4:17" s="90" customFormat="1">
      <c r="D139" s="73"/>
      <c r="E139" s="70"/>
      <c r="F139" s="93"/>
      <c r="G139" s="49"/>
      <c r="H139" s="73"/>
      <c r="J139" s="164"/>
      <c r="K139" s="164"/>
      <c r="L139" s="164"/>
      <c r="M139" s="164"/>
      <c r="N139" s="100"/>
      <c r="O139" s="70"/>
      <c r="P139" s="93"/>
      <c r="Q139" s="49"/>
    </row>
    <row r="140" spans="4:17" s="90" customFormat="1">
      <c r="D140" s="73"/>
      <c r="E140" s="70"/>
      <c r="F140" s="93"/>
      <c r="G140" s="49"/>
      <c r="H140" s="73"/>
      <c r="J140" s="164"/>
      <c r="K140" s="164"/>
      <c r="L140" s="164"/>
      <c r="M140" s="164"/>
      <c r="N140" s="100"/>
      <c r="O140" s="70"/>
      <c r="P140" s="93"/>
      <c r="Q140" s="49"/>
    </row>
    <row r="141" spans="4:17" s="90" customFormat="1">
      <c r="D141" s="73"/>
      <c r="E141" s="70"/>
      <c r="F141" s="93"/>
      <c r="G141" s="49"/>
      <c r="H141" s="73"/>
      <c r="J141" s="164"/>
      <c r="K141" s="164"/>
      <c r="L141" s="164"/>
      <c r="M141" s="164"/>
      <c r="N141" s="100"/>
      <c r="O141" s="70"/>
      <c r="P141" s="93"/>
      <c r="Q141" s="49"/>
    </row>
    <row r="142" spans="4:17" s="90" customFormat="1">
      <c r="D142" s="73"/>
      <c r="E142" s="70"/>
      <c r="F142" s="93"/>
      <c r="G142" s="49"/>
      <c r="H142" s="73"/>
      <c r="J142" s="164"/>
      <c r="K142" s="164"/>
      <c r="L142" s="164"/>
      <c r="M142" s="164"/>
      <c r="N142" s="100"/>
      <c r="O142" s="70"/>
      <c r="P142" s="93"/>
      <c r="Q142" s="49"/>
    </row>
    <row r="143" spans="4:17" s="90" customFormat="1">
      <c r="D143" s="73"/>
      <c r="E143" s="70"/>
      <c r="F143" s="93"/>
      <c r="G143" s="49"/>
      <c r="H143" s="73"/>
      <c r="J143" s="164"/>
      <c r="K143" s="164"/>
      <c r="L143" s="164"/>
      <c r="M143" s="164"/>
      <c r="N143" s="100"/>
      <c r="O143" s="70"/>
      <c r="P143" s="93"/>
      <c r="Q143" s="49"/>
    </row>
    <row r="144" spans="4:17" s="90" customFormat="1">
      <c r="D144" s="73"/>
      <c r="E144" s="70"/>
      <c r="F144" s="93"/>
      <c r="G144" s="49"/>
      <c r="H144" s="73"/>
      <c r="J144" s="164"/>
      <c r="K144" s="164"/>
      <c r="L144" s="164"/>
      <c r="M144" s="164"/>
      <c r="N144" s="100"/>
      <c r="O144" s="70"/>
      <c r="P144" s="93"/>
      <c r="Q144" s="49"/>
    </row>
    <row r="145" spans="4:17" s="90" customFormat="1">
      <c r="D145" s="73"/>
      <c r="E145" s="70"/>
      <c r="F145" s="93"/>
      <c r="G145" s="49"/>
      <c r="H145" s="73"/>
      <c r="J145" s="164"/>
      <c r="K145" s="164"/>
      <c r="L145" s="164"/>
      <c r="M145" s="164"/>
      <c r="N145" s="100"/>
      <c r="O145" s="70"/>
      <c r="P145" s="93"/>
      <c r="Q145" s="49"/>
    </row>
    <row r="146" spans="4:17" s="90" customFormat="1">
      <c r="D146" s="73"/>
      <c r="E146" s="70"/>
      <c r="F146" s="93"/>
      <c r="G146" s="49"/>
      <c r="H146" s="73"/>
      <c r="J146" s="164"/>
      <c r="K146" s="164"/>
      <c r="L146" s="164"/>
      <c r="M146" s="164"/>
      <c r="N146" s="100"/>
      <c r="O146" s="70"/>
      <c r="P146" s="93"/>
      <c r="Q146" s="49"/>
    </row>
    <row r="147" spans="4:17" s="90" customFormat="1">
      <c r="D147" s="73"/>
      <c r="E147" s="70"/>
      <c r="F147" s="93"/>
      <c r="G147" s="49"/>
      <c r="H147" s="73"/>
      <c r="J147" s="164"/>
      <c r="K147" s="164"/>
      <c r="L147" s="164"/>
      <c r="M147" s="164"/>
      <c r="N147" s="100"/>
      <c r="O147" s="70"/>
      <c r="P147" s="93"/>
      <c r="Q147" s="49"/>
    </row>
    <row r="148" spans="4:17" s="90" customFormat="1">
      <c r="D148" s="73"/>
      <c r="E148" s="70"/>
      <c r="F148" s="93"/>
      <c r="G148" s="49"/>
      <c r="H148" s="73"/>
      <c r="J148" s="164"/>
      <c r="K148" s="164"/>
      <c r="L148" s="164"/>
      <c r="M148" s="164"/>
      <c r="N148" s="100"/>
      <c r="O148" s="70"/>
      <c r="P148" s="93"/>
      <c r="Q148" s="49"/>
    </row>
    <row r="149" spans="4:17" s="90" customFormat="1">
      <c r="D149" s="73"/>
      <c r="E149" s="70"/>
      <c r="F149" s="93"/>
      <c r="G149" s="49"/>
      <c r="H149" s="73"/>
      <c r="J149" s="164"/>
      <c r="K149" s="164"/>
      <c r="L149" s="164"/>
      <c r="M149" s="164"/>
      <c r="N149" s="100"/>
      <c r="O149" s="70"/>
      <c r="P149" s="93"/>
      <c r="Q149" s="49"/>
    </row>
    <row r="150" spans="4:17" s="90" customFormat="1">
      <c r="D150" s="73"/>
      <c r="E150" s="70"/>
      <c r="F150" s="93"/>
      <c r="G150" s="49"/>
      <c r="H150" s="73"/>
      <c r="J150" s="164"/>
      <c r="K150" s="164"/>
      <c r="L150" s="164"/>
      <c r="M150" s="164"/>
      <c r="N150" s="100"/>
      <c r="O150" s="70"/>
      <c r="P150" s="93"/>
      <c r="Q150" s="49"/>
    </row>
    <row r="151" spans="4:17" s="90" customFormat="1">
      <c r="D151" s="73"/>
      <c r="E151" s="70"/>
      <c r="F151" s="93"/>
      <c r="G151" s="49"/>
      <c r="H151" s="73"/>
      <c r="J151" s="164"/>
      <c r="K151" s="164"/>
      <c r="L151" s="164"/>
      <c r="M151" s="164"/>
      <c r="N151" s="100"/>
      <c r="O151" s="70"/>
      <c r="P151" s="93"/>
      <c r="Q151" s="49"/>
    </row>
    <row r="152" spans="4:17" s="90" customFormat="1">
      <c r="D152" s="73"/>
      <c r="E152" s="70"/>
      <c r="F152" s="93"/>
      <c r="G152" s="49"/>
      <c r="H152" s="73"/>
      <c r="J152" s="164"/>
      <c r="K152" s="164"/>
      <c r="L152" s="164"/>
      <c r="M152" s="164"/>
      <c r="N152" s="100"/>
      <c r="O152" s="70"/>
      <c r="P152" s="93"/>
      <c r="Q152" s="49"/>
    </row>
    <row r="153" spans="4:17" s="90" customFormat="1">
      <c r="D153" s="73"/>
      <c r="E153" s="70"/>
      <c r="F153" s="93"/>
      <c r="G153" s="49"/>
      <c r="H153" s="73"/>
      <c r="J153" s="164"/>
      <c r="K153" s="164"/>
      <c r="L153" s="164"/>
      <c r="M153" s="164"/>
      <c r="N153" s="100"/>
      <c r="O153" s="70"/>
      <c r="P153" s="93"/>
      <c r="Q153" s="49"/>
    </row>
    <row r="154" spans="4:17" s="90" customFormat="1">
      <c r="D154" s="73"/>
      <c r="E154" s="70"/>
      <c r="F154" s="93"/>
      <c r="G154" s="49"/>
      <c r="H154" s="73"/>
      <c r="J154" s="164"/>
      <c r="K154" s="164"/>
      <c r="L154" s="164"/>
      <c r="M154" s="164"/>
      <c r="N154" s="100"/>
      <c r="O154" s="70"/>
      <c r="P154" s="93"/>
      <c r="Q154" s="49"/>
    </row>
    <row r="155" spans="4:17" s="90" customFormat="1">
      <c r="D155" s="73"/>
      <c r="E155" s="70"/>
      <c r="F155" s="93"/>
      <c r="G155" s="49"/>
      <c r="H155" s="73"/>
      <c r="J155" s="164"/>
      <c r="K155" s="164"/>
      <c r="L155" s="164"/>
      <c r="M155" s="164"/>
      <c r="N155" s="100"/>
      <c r="O155" s="70"/>
      <c r="P155" s="93"/>
      <c r="Q155" s="49"/>
    </row>
    <row r="156" spans="4:17" s="90" customFormat="1">
      <c r="D156" s="73"/>
      <c r="E156" s="70"/>
      <c r="F156" s="93"/>
      <c r="G156" s="49"/>
      <c r="H156" s="73"/>
      <c r="J156" s="164"/>
      <c r="K156" s="164"/>
      <c r="L156" s="164"/>
      <c r="M156" s="164"/>
      <c r="N156" s="100"/>
      <c r="O156" s="70"/>
      <c r="P156" s="93"/>
      <c r="Q156" s="49"/>
    </row>
    <row r="157" spans="4:17" s="90" customFormat="1">
      <c r="D157" s="73"/>
      <c r="E157" s="70"/>
      <c r="F157" s="93"/>
      <c r="G157" s="49"/>
      <c r="H157" s="73"/>
      <c r="J157" s="164"/>
      <c r="K157" s="164"/>
      <c r="L157" s="164"/>
      <c r="M157" s="164"/>
      <c r="N157" s="100"/>
      <c r="O157" s="70"/>
      <c r="P157" s="93"/>
      <c r="Q157" s="49"/>
    </row>
    <row r="158" spans="4:17" s="90" customFormat="1">
      <c r="D158" s="73"/>
      <c r="E158" s="70"/>
      <c r="F158" s="93"/>
      <c r="G158" s="49"/>
      <c r="H158" s="73"/>
      <c r="J158" s="164"/>
      <c r="K158" s="164"/>
      <c r="L158" s="164"/>
      <c r="M158" s="164"/>
      <c r="N158" s="100"/>
      <c r="O158" s="70"/>
      <c r="P158" s="93"/>
      <c r="Q158" s="49"/>
    </row>
    <row r="159" spans="4:17" s="90" customFormat="1">
      <c r="D159" s="73"/>
      <c r="E159" s="70"/>
      <c r="F159" s="93"/>
      <c r="G159" s="49"/>
      <c r="H159" s="73"/>
      <c r="J159" s="164"/>
      <c r="K159" s="164"/>
      <c r="L159" s="164"/>
      <c r="M159" s="164"/>
      <c r="N159" s="100"/>
      <c r="O159" s="70"/>
      <c r="P159" s="93"/>
      <c r="Q159" s="49"/>
    </row>
    <row r="160" spans="4:17" s="90" customFormat="1">
      <c r="D160" s="73"/>
      <c r="E160" s="70"/>
      <c r="F160" s="93"/>
      <c r="G160" s="49"/>
      <c r="H160" s="73"/>
      <c r="J160" s="164"/>
      <c r="K160" s="164"/>
      <c r="L160" s="164"/>
      <c r="M160" s="164"/>
      <c r="N160" s="100"/>
      <c r="O160" s="70"/>
      <c r="P160" s="93"/>
      <c r="Q160" s="49"/>
    </row>
    <row r="161" spans="4:17" s="90" customFormat="1">
      <c r="D161" s="73"/>
      <c r="E161" s="70"/>
      <c r="F161" s="93"/>
      <c r="G161" s="49"/>
      <c r="H161" s="73"/>
      <c r="J161" s="164"/>
      <c r="K161" s="164"/>
      <c r="L161" s="164"/>
      <c r="M161" s="164"/>
      <c r="N161" s="100"/>
      <c r="O161" s="70"/>
      <c r="P161" s="93"/>
      <c r="Q161" s="49"/>
    </row>
    <row r="162" spans="4:17" s="90" customFormat="1">
      <c r="D162" s="73"/>
      <c r="E162" s="70"/>
      <c r="F162" s="93"/>
      <c r="G162" s="49"/>
      <c r="H162" s="73"/>
      <c r="J162" s="164"/>
      <c r="K162" s="164"/>
      <c r="L162" s="164"/>
      <c r="M162" s="164"/>
      <c r="N162" s="100"/>
      <c r="O162" s="70"/>
      <c r="P162" s="93"/>
      <c r="Q162" s="49"/>
    </row>
    <row r="163" spans="4:17" s="90" customFormat="1">
      <c r="D163" s="73"/>
      <c r="E163" s="70"/>
      <c r="F163" s="93"/>
      <c r="G163" s="49"/>
      <c r="H163" s="73"/>
      <c r="J163" s="164"/>
      <c r="K163" s="164"/>
      <c r="L163" s="164"/>
      <c r="M163" s="164"/>
      <c r="N163" s="100"/>
      <c r="O163" s="70"/>
      <c r="P163" s="93"/>
      <c r="Q163" s="49"/>
    </row>
    <row r="164" spans="4:17" s="90" customFormat="1">
      <c r="D164" s="73"/>
      <c r="E164" s="70"/>
      <c r="F164" s="93"/>
      <c r="G164" s="49"/>
      <c r="H164" s="73"/>
      <c r="J164" s="164"/>
      <c r="K164" s="164"/>
      <c r="L164" s="164"/>
      <c r="M164" s="164"/>
      <c r="N164" s="100"/>
      <c r="O164" s="70"/>
      <c r="P164" s="93"/>
      <c r="Q164" s="49"/>
    </row>
    <row r="165" spans="4:17" s="90" customFormat="1">
      <c r="D165" s="73"/>
      <c r="E165" s="70"/>
      <c r="F165" s="93"/>
      <c r="G165" s="49"/>
      <c r="H165" s="73"/>
      <c r="J165" s="164"/>
      <c r="K165" s="164"/>
      <c r="L165" s="164"/>
      <c r="M165" s="164"/>
      <c r="N165" s="100"/>
      <c r="O165" s="70"/>
      <c r="P165" s="93"/>
      <c r="Q165" s="49"/>
    </row>
    <row r="166" spans="4:17" s="90" customFormat="1">
      <c r="D166" s="73"/>
      <c r="E166" s="70"/>
      <c r="F166" s="93"/>
      <c r="G166" s="49"/>
      <c r="H166" s="73"/>
      <c r="J166" s="164"/>
      <c r="K166" s="164"/>
      <c r="L166" s="164"/>
      <c r="M166" s="164"/>
      <c r="N166" s="100"/>
      <c r="O166" s="70"/>
      <c r="P166" s="93"/>
      <c r="Q166" s="49"/>
    </row>
    <row r="167" spans="4:17" s="90" customFormat="1">
      <c r="D167" s="73"/>
      <c r="E167" s="70"/>
      <c r="F167" s="93"/>
      <c r="G167" s="49"/>
      <c r="H167" s="73"/>
      <c r="J167" s="164"/>
      <c r="K167" s="164"/>
      <c r="L167" s="164"/>
      <c r="M167" s="164"/>
      <c r="N167" s="100"/>
      <c r="O167" s="70"/>
      <c r="P167" s="93"/>
      <c r="Q167" s="49"/>
    </row>
    <row r="168" spans="4:17" s="90" customFormat="1">
      <c r="D168" s="73"/>
      <c r="E168" s="70"/>
      <c r="F168" s="93"/>
      <c r="G168" s="49"/>
      <c r="H168" s="73"/>
      <c r="J168" s="164"/>
      <c r="K168" s="164"/>
      <c r="L168" s="164"/>
      <c r="M168" s="164"/>
      <c r="N168" s="100"/>
      <c r="O168" s="70"/>
      <c r="P168" s="93"/>
      <c r="Q168" s="49"/>
    </row>
    <row r="169" spans="4:17" s="90" customFormat="1">
      <c r="D169" s="73"/>
      <c r="E169" s="70"/>
      <c r="F169" s="93"/>
      <c r="G169" s="49"/>
      <c r="H169" s="73"/>
      <c r="J169" s="164"/>
      <c r="K169" s="164"/>
      <c r="L169" s="164"/>
      <c r="M169" s="164"/>
      <c r="N169" s="100"/>
      <c r="O169" s="70"/>
      <c r="P169" s="93"/>
      <c r="Q169" s="49"/>
    </row>
    <row r="170" spans="4:17" s="90" customFormat="1">
      <c r="D170" s="73"/>
      <c r="E170" s="70"/>
      <c r="F170" s="93"/>
      <c r="G170" s="49"/>
      <c r="H170" s="73"/>
      <c r="J170" s="164"/>
      <c r="K170" s="164"/>
      <c r="L170" s="164"/>
      <c r="M170" s="164"/>
      <c r="N170" s="100"/>
      <c r="O170" s="70"/>
      <c r="P170" s="93"/>
      <c r="Q170" s="49"/>
    </row>
    <row r="171" spans="4:17" s="90" customFormat="1">
      <c r="D171" s="73"/>
      <c r="E171" s="70"/>
      <c r="F171" s="93"/>
      <c r="G171" s="49"/>
      <c r="H171" s="73"/>
      <c r="J171" s="164"/>
      <c r="K171" s="164"/>
      <c r="L171" s="164"/>
      <c r="M171" s="164"/>
      <c r="N171" s="100"/>
      <c r="O171" s="70"/>
      <c r="P171" s="93"/>
      <c r="Q171" s="49"/>
    </row>
    <row r="172" spans="4:17" s="90" customFormat="1">
      <c r="D172" s="73"/>
      <c r="E172" s="70"/>
      <c r="F172" s="93"/>
      <c r="G172" s="49"/>
      <c r="H172" s="73"/>
      <c r="J172" s="164"/>
      <c r="K172" s="164"/>
      <c r="L172" s="164"/>
      <c r="M172" s="164"/>
      <c r="N172" s="100"/>
      <c r="O172" s="70"/>
      <c r="P172" s="93"/>
      <c r="Q172" s="49"/>
    </row>
    <row r="173" spans="4:17" s="90" customFormat="1">
      <c r="D173" s="73"/>
      <c r="E173" s="70"/>
      <c r="F173" s="93"/>
      <c r="G173" s="49"/>
      <c r="H173" s="73"/>
      <c r="J173" s="164"/>
      <c r="K173" s="164"/>
      <c r="L173" s="164"/>
      <c r="M173" s="164"/>
      <c r="N173" s="100"/>
      <c r="O173" s="70"/>
      <c r="P173" s="93"/>
      <c r="Q173" s="49"/>
    </row>
    <row r="174" spans="4:17" s="90" customFormat="1">
      <c r="D174" s="73"/>
      <c r="E174" s="70"/>
      <c r="F174" s="93"/>
      <c r="G174" s="49"/>
      <c r="H174" s="73"/>
      <c r="J174" s="164"/>
      <c r="K174" s="164"/>
      <c r="L174" s="164"/>
      <c r="M174" s="164"/>
      <c r="N174" s="100"/>
      <c r="O174" s="70"/>
      <c r="P174" s="93"/>
      <c r="Q174" s="49"/>
    </row>
    <row r="175" spans="4:17" s="90" customFormat="1">
      <c r="D175" s="73"/>
      <c r="E175" s="70"/>
      <c r="F175" s="93"/>
      <c r="G175" s="49"/>
      <c r="H175" s="73"/>
      <c r="J175" s="164"/>
      <c r="K175" s="164"/>
      <c r="L175" s="164"/>
      <c r="M175" s="164"/>
      <c r="N175" s="100"/>
      <c r="O175" s="70"/>
      <c r="P175" s="93"/>
      <c r="Q175" s="49"/>
    </row>
    <row r="176" spans="4:17" s="90" customFormat="1">
      <c r="D176" s="73"/>
      <c r="E176" s="70"/>
      <c r="F176" s="93"/>
      <c r="G176" s="49"/>
      <c r="H176" s="73"/>
      <c r="J176" s="164"/>
      <c r="K176" s="164"/>
      <c r="L176" s="164"/>
      <c r="M176" s="164"/>
      <c r="N176" s="100"/>
      <c r="O176" s="70"/>
      <c r="P176" s="93"/>
      <c r="Q176" s="49"/>
    </row>
    <row r="177" spans="4:17" s="90" customFormat="1">
      <c r="D177" s="73"/>
      <c r="E177" s="70"/>
      <c r="F177" s="93"/>
      <c r="G177" s="49"/>
      <c r="H177" s="73"/>
      <c r="J177" s="164"/>
      <c r="K177" s="164"/>
      <c r="L177" s="164"/>
      <c r="M177" s="164"/>
      <c r="N177" s="100"/>
      <c r="O177" s="70"/>
      <c r="P177" s="93"/>
      <c r="Q177" s="49"/>
    </row>
    <row r="178" spans="4:17" s="90" customFormat="1">
      <c r="D178" s="73"/>
      <c r="E178" s="70"/>
      <c r="F178" s="93"/>
      <c r="G178" s="49"/>
      <c r="H178" s="73"/>
      <c r="J178" s="164"/>
      <c r="K178" s="164"/>
      <c r="L178" s="164"/>
      <c r="M178" s="164"/>
      <c r="N178" s="100"/>
      <c r="O178" s="70"/>
      <c r="P178" s="93"/>
      <c r="Q178" s="49"/>
    </row>
    <row r="179" spans="4:17" s="90" customFormat="1">
      <c r="D179" s="73"/>
      <c r="E179" s="70"/>
      <c r="F179" s="93"/>
      <c r="G179" s="49"/>
      <c r="H179" s="73"/>
      <c r="J179" s="164"/>
      <c r="K179" s="164"/>
      <c r="L179" s="164"/>
      <c r="M179" s="164"/>
      <c r="N179" s="100"/>
      <c r="O179" s="70"/>
      <c r="P179" s="93"/>
      <c r="Q179" s="49"/>
    </row>
    <row r="180" spans="4:17" s="90" customFormat="1">
      <c r="D180" s="73"/>
      <c r="E180" s="70"/>
      <c r="F180" s="93"/>
      <c r="G180" s="49"/>
      <c r="H180" s="73"/>
      <c r="J180" s="164"/>
      <c r="K180" s="164"/>
      <c r="L180" s="164"/>
      <c r="M180" s="164"/>
      <c r="N180" s="100"/>
      <c r="O180" s="70"/>
      <c r="P180" s="93"/>
      <c r="Q180" s="49"/>
    </row>
    <row r="181" spans="4:17" s="90" customFormat="1">
      <c r="D181" s="73"/>
      <c r="E181" s="70"/>
      <c r="F181" s="93"/>
      <c r="G181" s="49"/>
      <c r="H181" s="73"/>
      <c r="J181" s="164"/>
      <c r="K181" s="164"/>
      <c r="L181" s="164"/>
      <c r="M181" s="164"/>
      <c r="N181" s="100"/>
      <c r="O181" s="70"/>
      <c r="P181" s="93"/>
      <c r="Q181" s="49"/>
    </row>
    <row r="182" spans="4:17" s="90" customFormat="1">
      <c r="D182" s="73"/>
      <c r="E182" s="70"/>
      <c r="F182" s="93"/>
      <c r="G182" s="49"/>
      <c r="H182" s="73"/>
      <c r="J182" s="164"/>
      <c r="K182" s="164"/>
      <c r="L182" s="164"/>
      <c r="M182" s="164"/>
      <c r="N182" s="100"/>
      <c r="O182" s="70"/>
      <c r="P182" s="93"/>
      <c r="Q182" s="49"/>
    </row>
    <row r="183" spans="4:17" s="90" customFormat="1">
      <c r="D183" s="73"/>
      <c r="E183" s="70"/>
      <c r="F183" s="93"/>
      <c r="G183" s="49"/>
      <c r="H183" s="73"/>
      <c r="J183" s="164"/>
      <c r="K183" s="164"/>
      <c r="L183" s="164"/>
      <c r="M183" s="164"/>
      <c r="N183" s="100"/>
      <c r="O183" s="70"/>
      <c r="P183" s="93"/>
      <c r="Q183" s="49"/>
    </row>
    <row r="184" spans="4:17" s="90" customFormat="1">
      <c r="D184" s="73"/>
      <c r="E184" s="70"/>
      <c r="F184" s="93"/>
      <c r="G184" s="49"/>
      <c r="H184" s="73"/>
      <c r="J184" s="164"/>
      <c r="K184" s="164"/>
      <c r="L184" s="164"/>
      <c r="M184" s="164"/>
      <c r="N184" s="100"/>
      <c r="O184" s="70"/>
      <c r="P184" s="93"/>
      <c r="Q184" s="49"/>
    </row>
    <row r="185" spans="4:17" s="90" customFormat="1">
      <c r="D185" s="73"/>
      <c r="E185" s="70"/>
      <c r="F185" s="93"/>
      <c r="G185" s="49"/>
      <c r="H185" s="73"/>
      <c r="J185" s="164"/>
      <c r="K185" s="164"/>
      <c r="L185" s="164"/>
      <c r="M185" s="164"/>
      <c r="N185" s="100"/>
      <c r="O185" s="70"/>
      <c r="P185" s="93"/>
      <c r="Q185" s="49"/>
    </row>
    <row r="186" spans="4:17" s="90" customFormat="1">
      <c r="D186" s="73"/>
      <c r="E186" s="70"/>
      <c r="F186" s="93"/>
      <c r="G186" s="49"/>
      <c r="H186" s="73"/>
      <c r="J186" s="164"/>
      <c r="K186" s="164"/>
      <c r="L186" s="164"/>
      <c r="M186" s="164"/>
      <c r="N186" s="100"/>
      <c r="O186" s="70"/>
      <c r="P186" s="93"/>
      <c r="Q186" s="49"/>
    </row>
    <row r="187" spans="4:17" s="90" customFormat="1">
      <c r="D187" s="73"/>
      <c r="E187" s="70"/>
      <c r="F187" s="93"/>
      <c r="G187" s="49"/>
      <c r="H187" s="73"/>
      <c r="J187" s="164"/>
      <c r="K187" s="164"/>
      <c r="L187" s="164"/>
      <c r="M187" s="164"/>
      <c r="N187" s="100"/>
      <c r="O187" s="70"/>
      <c r="P187" s="93"/>
      <c r="Q187" s="49"/>
    </row>
    <row r="188" spans="4:17" s="90" customFormat="1">
      <c r="D188" s="73"/>
      <c r="E188" s="70"/>
      <c r="F188" s="93"/>
      <c r="G188" s="49"/>
      <c r="H188" s="73"/>
      <c r="J188" s="164"/>
      <c r="K188" s="164"/>
      <c r="L188" s="164"/>
      <c r="M188" s="164"/>
      <c r="N188" s="100"/>
      <c r="O188" s="70"/>
      <c r="P188" s="93"/>
      <c r="Q188" s="49"/>
    </row>
    <row r="189" spans="4:17" s="90" customFormat="1">
      <c r="D189" s="73"/>
      <c r="E189" s="70"/>
      <c r="F189" s="93"/>
      <c r="G189" s="49"/>
      <c r="H189" s="73"/>
      <c r="J189" s="164"/>
      <c r="K189" s="164"/>
      <c r="L189" s="164"/>
      <c r="M189" s="164"/>
      <c r="N189" s="100"/>
      <c r="O189" s="70"/>
      <c r="P189" s="93"/>
      <c r="Q189" s="49"/>
    </row>
    <row r="190" spans="4:17" s="90" customFormat="1">
      <c r="D190" s="73"/>
      <c r="E190" s="70"/>
      <c r="F190" s="93"/>
      <c r="G190" s="49"/>
      <c r="H190" s="73"/>
      <c r="J190" s="164"/>
      <c r="K190" s="164"/>
      <c r="L190" s="164"/>
      <c r="M190" s="164"/>
      <c r="N190" s="100"/>
      <c r="O190" s="70"/>
      <c r="P190" s="93"/>
      <c r="Q190" s="49"/>
    </row>
    <row r="191" spans="4:17" s="90" customFormat="1">
      <c r="D191" s="73"/>
      <c r="E191" s="70"/>
      <c r="F191" s="93"/>
      <c r="G191" s="49"/>
      <c r="H191" s="73"/>
      <c r="J191" s="164"/>
      <c r="K191" s="164"/>
      <c r="L191" s="164"/>
      <c r="M191" s="164"/>
      <c r="N191" s="100"/>
      <c r="O191" s="70"/>
      <c r="P191" s="93"/>
      <c r="Q191" s="49"/>
    </row>
    <row r="192" spans="4:17" s="90" customFormat="1">
      <c r="D192" s="73"/>
      <c r="E192" s="70"/>
      <c r="F192" s="93"/>
      <c r="G192" s="49"/>
      <c r="H192" s="73"/>
      <c r="J192" s="164"/>
      <c r="K192" s="164"/>
      <c r="L192" s="164"/>
      <c r="M192" s="164"/>
      <c r="N192" s="100"/>
      <c r="O192" s="70"/>
      <c r="P192" s="93"/>
      <c r="Q192" s="49"/>
    </row>
    <row r="193" spans="4:17" s="90" customFormat="1">
      <c r="D193" s="73"/>
      <c r="E193" s="70"/>
      <c r="F193" s="93"/>
      <c r="G193" s="49"/>
      <c r="H193" s="73"/>
      <c r="J193" s="164"/>
      <c r="K193" s="164"/>
      <c r="L193" s="164"/>
      <c r="M193" s="164"/>
      <c r="N193" s="100"/>
      <c r="O193" s="70"/>
      <c r="P193" s="93"/>
      <c r="Q193" s="49"/>
    </row>
    <row r="194" spans="4:17" s="90" customFormat="1">
      <c r="D194" s="73"/>
      <c r="E194" s="70"/>
      <c r="F194" s="93"/>
      <c r="G194" s="49"/>
      <c r="H194" s="73"/>
      <c r="J194" s="164"/>
      <c r="K194" s="164"/>
      <c r="L194" s="164"/>
      <c r="M194" s="164"/>
      <c r="N194" s="100"/>
      <c r="O194" s="70"/>
      <c r="P194" s="93"/>
      <c r="Q194" s="49"/>
    </row>
    <row r="195" spans="4:17" s="90" customFormat="1">
      <c r="D195" s="73"/>
      <c r="E195" s="70"/>
      <c r="F195" s="93"/>
      <c r="G195" s="49"/>
      <c r="H195" s="73"/>
      <c r="J195" s="164"/>
      <c r="K195" s="164"/>
      <c r="L195" s="164"/>
      <c r="M195" s="164"/>
      <c r="N195" s="100"/>
      <c r="O195" s="70"/>
      <c r="P195" s="93"/>
      <c r="Q195" s="49"/>
    </row>
    <row r="196" spans="4:17" s="90" customFormat="1">
      <c r="D196" s="73"/>
      <c r="E196" s="70"/>
      <c r="F196" s="93"/>
      <c r="G196" s="49"/>
      <c r="H196" s="73"/>
      <c r="J196" s="164"/>
      <c r="K196" s="164"/>
      <c r="L196" s="164"/>
      <c r="M196" s="164"/>
      <c r="N196" s="100"/>
      <c r="O196" s="70"/>
      <c r="P196" s="93"/>
      <c r="Q196" s="49"/>
    </row>
    <row r="197" spans="4:17" s="90" customFormat="1">
      <c r="D197" s="73"/>
      <c r="E197" s="70"/>
      <c r="F197" s="93"/>
      <c r="G197" s="49"/>
      <c r="H197" s="73"/>
      <c r="J197" s="164"/>
      <c r="K197" s="164"/>
      <c r="L197" s="164"/>
      <c r="M197" s="164"/>
      <c r="N197" s="100"/>
      <c r="O197" s="70"/>
      <c r="P197" s="93"/>
      <c r="Q197" s="49"/>
    </row>
    <row r="198" spans="4:17" s="90" customFormat="1">
      <c r="D198" s="73"/>
      <c r="E198" s="70"/>
      <c r="F198" s="93"/>
      <c r="G198" s="49"/>
      <c r="H198" s="73"/>
      <c r="J198" s="164"/>
      <c r="K198" s="164"/>
      <c r="L198" s="164"/>
      <c r="M198" s="164"/>
      <c r="N198" s="100"/>
      <c r="O198" s="70"/>
      <c r="P198" s="93"/>
      <c r="Q198" s="49"/>
    </row>
    <row r="199" spans="4:17" s="90" customFormat="1">
      <c r="D199" s="73"/>
      <c r="E199" s="70"/>
      <c r="F199" s="93"/>
      <c r="G199" s="49"/>
      <c r="H199" s="73"/>
      <c r="J199" s="164"/>
      <c r="K199" s="164"/>
      <c r="L199" s="164"/>
      <c r="M199" s="164"/>
      <c r="N199" s="100"/>
      <c r="O199" s="70"/>
      <c r="P199" s="93"/>
      <c r="Q199" s="49"/>
    </row>
    <row r="200" spans="4:17" s="90" customFormat="1">
      <c r="D200" s="73"/>
      <c r="E200" s="70"/>
      <c r="F200" s="93"/>
      <c r="G200" s="49"/>
      <c r="H200" s="73"/>
      <c r="J200" s="164"/>
      <c r="K200" s="164"/>
      <c r="L200" s="164"/>
      <c r="M200" s="164"/>
      <c r="N200" s="100"/>
      <c r="O200" s="70"/>
      <c r="P200" s="93"/>
      <c r="Q200" s="49"/>
    </row>
    <row r="201" spans="4:17" s="90" customFormat="1">
      <c r="D201" s="73"/>
      <c r="E201" s="70"/>
      <c r="F201" s="93"/>
      <c r="G201" s="49"/>
      <c r="H201" s="73"/>
      <c r="J201" s="164"/>
      <c r="K201" s="164"/>
      <c r="L201" s="164"/>
      <c r="M201" s="164"/>
      <c r="N201" s="100"/>
      <c r="O201" s="70"/>
      <c r="P201" s="93"/>
      <c r="Q201" s="49"/>
    </row>
    <row r="202" spans="4:17" s="90" customFormat="1">
      <c r="D202" s="73"/>
      <c r="E202" s="70"/>
      <c r="F202" s="93"/>
      <c r="G202" s="49"/>
      <c r="H202" s="73"/>
      <c r="J202" s="164"/>
      <c r="K202" s="164"/>
      <c r="L202" s="164"/>
      <c r="M202" s="164"/>
      <c r="N202" s="100"/>
      <c r="O202" s="70"/>
      <c r="P202" s="93"/>
      <c r="Q202" s="49"/>
    </row>
    <row r="203" spans="4:17" s="90" customFormat="1">
      <c r="D203" s="73"/>
      <c r="E203" s="70"/>
      <c r="F203" s="93"/>
      <c r="G203" s="49"/>
      <c r="H203" s="73"/>
      <c r="J203" s="164"/>
      <c r="K203" s="164"/>
      <c r="L203" s="164"/>
      <c r="M203" s="164"/>
      <c r="N203" s="100"/>
      <c r="O203" s="70"/>
      <c r="P203" s="93"/>
      <c r="Q203" s="49"/>
    </row>
    <row r="204" spans="4:17" s="90" customFormat="1">
      <c r="D204" s="73"/>
      <c r="E204" s="70"/>
      <c r="F204" s="93"/>
      <c r="G204" s="49"/>
      <c r="H204" s="73"/>
      <c r="J204" s="164"/>
      <c r="K204" s="164"/>
      <c r="L204" s="164"/>
      <c r="M204" s="164"/>
      <c r="N204" s="100"/>
      <c r="O204" s="70"/>
      <c r="P204" s="93"/>
      <c r="Q204" s="49"/>
    </row>
    <row r="205" spans="4:17" s="90" customFormat="1">
      <c r="D205" s="73"/>
      <c r="E205" s="70"/>
      <c r="F205" s="93"/>
      <c r="G205" s="49"/>
      <c r="H205" s="73"/>
      <c r="J205" s="164"/>
      <c r="K205" s="164"/>
      <c r="L205" s="164"/>
      <c r="M205" s="164"/>
      <c r="N205" s="100"/>
      <c r="O205" s="70"/>
      <c r="P205" s="93"/>
      <c r="Q205" s="49"/>
    </row>
    <row r="206" spans="4:17" s="90" customFormat="1">
      <c r="D206" s="73"/>
      <c r="E206" s="70"/>
      <c r="F206" s="93"/>
      <c r="G206" s="49"/>
      <c r="H206" s="73"/>
      <c r="J206" s="164"/>
      <c r="K206" s="164"/>
      <c r="L206" s="164"/>
      <c r="M206" s="164"/>
      <c r="N206" s="100"/>
      <c r="O206" s="70"/>
      <c r="P206" s="93"/>
      <c r="Q206" s="49"/>
    </row>
    <row r="207" spans="4:17" s="90" customFormat="1">
      <c r="D207" s="73"/>
      <c r="E207" s="70"/>
      <c r="F207" s="93"/>
      <c r="G207" s="49"/>
      <c r="H207" s="73"/>
      <c r="J207" s="164"/>
      <c r="K207" s="164"/>
      <c r="L207" s="164"/>
      <c r="M207" s="164"/>
      <c r="N207" s="100"/>
      <c r="O207" s="70"/>
      <c r="P207" s="93"/>
      <c r="Q207" s="49"/>
    </row>
    <row r="208" spans="4:17" s="90" customFormat="1">
      <c r="D208" s="73"/>
      <c r="E208" s="70"/>
      <c r="F208" s="93"/>
      <c r="G208" s="49"/>
      <c r="H208" s="73"/>
      <c r="J208" s="164"/>
      <c r="K208" s="164"/>
      <c r="L208" s="164"/>
      <c r="M208" s="164"/>
      <c r="N208" s="100"/>
      <c r="O208" s="70"/>
      <c r="P208" s="93"/>
      <c r="Q208" s="49"/>
    </row>
    <row r="209" spans="4:17" s="90" customFormat="1">
      <c r="D209" s="73"/>
      <c r="E209" s="70"/>
      <c r="F209" s="93"/>
      <c r="G209" s="49"/>
      <c r="H209" s="73"/>
      <c r="J209" s="164"/>
      <c r="K209" s="164"/>
      <c r="L209" s="164"/>
      <c r="M209" s="164"/>
      <c r="N209" s="100"/>
      <c r="O209" s="70"/>
      <c r="P209" s="93"/>
      <c r="Q209" s="49"/>
    </row>
    <row r="210" spans="4:17" s="90" customFormat="1">
      <c r="D210" s="73"/>
      <c r="E210" s="70"/>
      <c r="F210" s="93"/>
      <c r="G210" s="49"/>
      <c r="H210" s="73"/>
      <c r="J210" s="164"/>
      <c r="K210" s="164"/>
      <c r="L210" s="164"/>
      <c r="M210" s="164"/>
      <c r="N210" s="100"/>
      <c r="O210" s="70"/>
      <c r="P210" s="93"/>
      <c r="Q210" s="49"/>
    </row>
    <row r="211" spans="4:17" s="90" customFormat="1">
      <c r="D211" s="73"/>
      <c r="E211" s="70"/>
      <c r="F211" s="93"/>
      <c r="G211" s="49"/>
      <c r="H211" s="73"/>
      <c r="J211" s="164"/>
      <c r="K211" s="164"/>
      <c r="L211" s="164"/>
      <c r="M211" s="164"/>
      <c r="N211" s="100"/>
      <c r="O211" s="70"/>
      <c r="P211" s="93"/>
      <c r="Q211" s="49"/>
    </row>
    <row r="212" spans="4:17" s="90" customFormat="1">
      <c r="D212" s="73"/>
      <c r="E212" s="70"/>
      <c r="F212" s="93"/>
      <c r="G212" s="49"/>
      <c r="H212" s="73"/>
      <c r="J212" s="164"/>
      <c r="K212" s="164"/>
      <c r="L212" s="164"/>
      <c r="M212" s="164"/>
      <c r="N212" s="100"/>
      <c r="O212" s="70"/>
      <c r="P212" s="93"/>
      <c r="Q212" s="49"/>
    </row>
    <row r="213" spans="4:17" s="90" customFormat="1">
      <c r="D213" s="73"/>
      <c r="E213" s="70"/>
      <c r="F213" s="93"/>
      <c r="G213" s="49"/>
      <c r="H213" s="73"/>
      <c r="J213" s="164"/>
      <c r="K213" s="164"/>
      <c r="L213" s="164"/>
      <c r="M213" s="164"/>
      <c r="N213" s="100"/>
      <c r="O213" s="70"/>
      <c r="P213" s="93"/>
      <c r="Q213" s="49"/>
    </row>
    <row r="214" spans="4:17" s="90" customFormat="1">
      <c r="D214" s="73"/>
      <c r="E214" s="70"/>
      <c r="F214" s="93"/>
      <c r="G214" s="49"/>
      <c r="H214" s="73"/>
      <c r="J214" s="164"/>
      <c r="K214" s="164"/>
      <c r="L214" s="164"/>
      <c r="M214" s="164"/>
      <c r="N214" s="100"/>
      <c r="O214" s="70"/>
      <c r="P214" s="93"/>
      <c r="Q214" s="49"/>
    </row>
    <row r="215" spans="4:17" s="90" customFormat="1">
      <c r="D215" s="73"/>
      <c r="E215" s="70"/>
      <c r="F215" s="93"/>
      <c r="G215" s="49"/>
      <c r="H215" s="73"/>
      <c r="J215" s="164"/>
      <c r="K215" s="164"/>
      <c r="L215" s="164"/>
      <c r="M215" s="164"/>
      <c r="N215" s="100"/>
      <c r="O215" s="70"/>
      <c r="P215" s="93"/>
      <c r="Q215" s="49"/>
    </row>
    <row r="216" spans="4:17" s="90" customFormat="1">
      <c r="D216" s="73"/>
      <c r="E216" s="70"/>
      <c r="F216" s="93"/>
      <c r="G216" s="49"/>
      <c r="H216" s="73"/>
      <c r="J216" s="164"/>
      <c r="K216" s="164"/>
      <c r="L216" s="164"/>
      <c r="M216" s="164"/>
      <c r="N216" s="100"/>
      <c r="O216" s="70"/>
      <c r="P216" s="93"/>
      <c r="Q216" s="49"/>
    </row>
    <row r="217" spans="4:17" s="90" customFormat="1">
      <c r="D217" s="73"/>
      <c r="E217" s="70"/>
      <c r="F217" s="93"/>
      <c r="G217" s="49"/>
      <c r="H217" s="73"/>
      <c r="J217" s="164"/>
      <c r="K217" s="164"/>
      <c r="L217" s="164"/>
      <c r="M217" s="164"/>
      <c r="N217" s="100"/>
      <c r="O217" s="70"/>
      <c r="P217" s="93"/>
      <c r="Q217" s="49"/>
    </row>
    <row r="218" spans="4:17" s="90" customFormat="1">
      <c r="D218" s="73"/>
      <c r="E218" s="70"/>
      <c r="F218" s="93"/>
      <c r="G218" s="49"/>
      <c r="H218" s="73"/>
      <c r="J218" s="164"/>
      <c r="K218" s="164"/>
      <c r="L218" s="164"/>
      <c r="M218" s="164"/>
      <c r="N218" s="100"/>
      <c r="O218" s="70"/>
      <c r="P218" s="93"/>
      <c r="Q218" s="49"/>
    </row>
    <row r="219" spans="4:17" s="90" customFormat="1">
      <c r="D219" s="73"/>
      <c r="E219" s="70"/>
      <c r="F219" s="93"/>
      <c r="G219" s="49"/>
      <c r="H219" s="73"/>
      <c r="J219" s="164"/>
      <c r="K219" s="164"/>
      <c r="L219" s="164"/>
      <c r="M219" s="164"/>
      <c r="N219" s="100"/>
      <c r="O219" s="70"/>
      <c r="P219" s="93"/>
      <c r="Q219" s="49"/>
    </row>
    <row r="220" spans="4:17" s="90" customFormat="1">
      <c r="D220" s="73"/>
      <c r="E220" s="70"/>
      <c r="F220" s="93"/>
      <c r="G220" s="49"/>
      <c r="H220" s="73"/>
      <c r="J220" s="164"/>
      <c r="K220" s="164"/>
      <c r="L220" s="164"/>
      <c r="M220" s="164"/>
      <c r="N220" s="100"/>
      <c r="O220" s="70"/>
      <c r="P220" s="93"/>
      <c r="Q220" s="49"/>
    </row>
    <row r="221" spans="4:17" s="90" customFormat="1">
      <c r="D221" s="73"/>
      <c r="E221" s="70"/>
      <c r="F221" s="93"/>
      <c r="G221" s="49"/>
      <c r="H221" s="73"/>
      <c r="J221" s="164"/>
      <c r="K221" s="164"/>
      <c r="L221" s="164"/>
      <c r="M221" s="164"/>
      <c r="N221" s="100"/>
      <c r="O221" s="70"/>
      <c r="P221" s="93"/>
      <c r="Q221" s="49"/>
    </row>
    <row r="222" spans="4:17" s="90" customFormat="1">
      <c r="D222" s="73"/>
      <c r="E222" s="70"/>
      <c r="F222" s="93"/>
      <c r="G222" s="49"/>
      <c r="H222" s="73"/>
      <c r="J222" s="164"/>
      <c r="K222" s="164"/>
      <c r="L222" s="164"/>
      <c r="M222" s="164"/>
      <c r="N222" s="100"/>
      <c r="O222" s="70"/>
      <c r="P222" s="93"/>
      <c r="Q222" s="49"/>
    </row>
    <row r="223" spans="4:17" s="90" customFormat="1">
      <c r="D223" s="73"/>
      <c r="E223" s="70"/>
      <c r="F223" s="93"/>
      <c r="G223" s="49"/>
      <c r="H223" s="73"/>
      <c r="J223" s="164"/>
      <c r="K223" s="164"/>
      <c r="L223" s="164"/>
      <c r="M223" s="164"/>
      <c r="N223" s="100"/>
      <c r="O223" s="70"/>
      <c r="P223" s="93"/>
      <c r="Q223" s="49"/>
    </row>
    <row r="224" spans="4:17" s="90" customFormat="1">
      <c r="D224" s="73"/>
      <c r="E224" s="70"/>
      <c r="F224" s="93"/>
      <c r="G224" s="49"/>
      <c r="H224" s="73"/>
      <c r="J224" s="164"/>
      <c r="K224" s="164"/>
      <c r="L224" s="164"/>
      <c r="M224" s="164"/>
      <c r="N224" s="100"/>
      <c r="O224" s="70"/>
      <c r="P224" s="93"/>
      <c r="Q224" s="49"/>
    </row>
    <row r="225" spans="4:17" s="90" customFormat="1">
      <c r="D225" s="73"/>
      <c r="E225" s="70"/>
      <c r="F225" s="93"/>
      <c r="G225" s="49"/>
      <c r="H225" s="73"/>
      <c r="J225" s="164"/>
      <c r="K225" s="164"/>
      <c r="L225" s="164"/>
      <c r="M225" s="164"/>
      <c r="N225" s="100"/>
      <c r="O225" s="70"/>
      <c r="P225" s="93"/>
      <c r="Q225" s="49"/>
    </row>
    <row r="226" spans="4:17" s="90" customFormat="1">
      <c r="D226" s="73"/>
      <c r="E226" s="70"/>
      <c r="F226" s="93"/>
      <c r="G226" s="49"/>
      <c r="H226" s="73"/>
      <c r="J226" s="164"/>
      <c r="K226" s="164"/>
      <c r="L226" s="164"/>
      <c r="M226" s="164"/>
      <c r="N226" s="100"/>
      <c r="O226" s="70"/>
      <c r="P226" s="93"/>
      <c r="Q226" s="49"/>
    </row>
    <row r="227" spans="4:17" s="90" customFormat="1">
      <c r="D227" s="73"/>
      <c r="E227" s="70"/>
      <c r="F227" s="93"/>
      <c r="G227" s="49"/>
      <c r="H227" s="73"/>
      <c r="J227" s="164"/>
      <c r="K227" s="164"/>
      <c r="L227" s="164"/>
      <c r="M227" s="164"/>
      <c r="N227" s="100"/>
      <c r="O227" s="70"/>
      <c r="P227" s="93"/>
      <c r="Q227" s="49"/>
    </row>
    <row r="228" spans="4:17" s="90" customFormat="1">
      <c r="D228" s="73"/>
      <c r="E228" s="70"/>
      <c r="F228" s="93"/>
      <c r="G228" s="49"/>
      <c r="H228" s="73"/>
      <c r="J228" s="164"/>
      <c r="K228" s="164"/>
      <c r="L228" s="164"/>
      <c r="M228" s="164"/>
      <c r="N228" s="100"/>
      <c r="O228" s="70"/>
      <c r="P228" s="93"/>
      <c r="Q228" s="49"/>
    </row>
    <row r="229" spans="4:17" s="90" customFormat="1">
      <c r="D229" s="73"/>
      <c r="E229" s="70"/>
      <c r="F229" s="93"/>
      <c r="G229" s="49"/>
      <c r="H229" s="73"/>
      <c r="J229" s="164"/>
      <c r="K229" s="164"/>
      <c r="L229" s="164"/>
      <c r="M229" s="164"/>
      <c r="N229" s="100"/>
      <c r="O229" s="70"/>
      <c r="P229" s="93"/>
      <c r="Q229" s="49"/>
    </row>
    <row r="230" spans="4:17" s="90" customFormat="1">
      <c r="D230" s="73"/>
      <c r="E230" s="70"/>
      <c r="F230" s="93"/>
      <c r="G230" s="49"/>
      <c r="H230" s="73"/>
      <c r="J230" s="164"/>
      <c r="K230" s="164"/>
      <c r="L230" s="164"/>
      <c r="M230" s="164"/>
      <c r="N230" s="100"/>
      <c r="O230" s="70"/>
      <c r="P230" s="93"/>
      <c r="Q230" s="49"/>
    </row>
    <row r="231" spans="4:17" s="90" customFormat="1">
      <c r="D231" s="73"/>
      <c r="E231" s="70"/>
      <c r="F231" s="93"/>
      <c r="G231" s="49"/>
      <c r="H231" s="73"/>
      <c r="J231" s="164"/>
      <c r="K231" s="164"/>
      <c r="L231" s="164"/>
      <c r="M231" s="164"/>
      <c r="N231" s="100"/>
      <c r="O231" s="70"/>
      <c r="P231" s="93"/>
      <c r="Q231" s="49"/>
    </row>
    <row r="232" spans="4:17" s="90" customFormat="1">
      <c r="D232" s="73"/>
      <c r="E232" s="70"/>
      <c r="F232" s="93"/>
      <c r="G232" s="49"/>
      <c r="H232" s="73"/>
      <c r="J232" s="164"/>
      <c r="K232" s="164"/>
      <c r="L232" s="164"/>
      <c r="M232" s="164"/>
      <c r="N232" s="100"/>
      <c r="O232" s="70"/>
      <c r="P232" s="93"/>
      <c r="Q232" s="49"/>
    </row>
    <row r="233" spans="4:17" s="90" customFormat="1">
      <c r="D233" s="73"/>
      <c r="E233" s="70"/>
      <c r="F233" s="93"/>
      <c r="G233" s="49"/>
      <c r="H233" s="73"/>
      <c r="J233" s="164"/>
      <c r="K233" s="164"/>
      <c r="L233" s="164"/>
      <c r="M233" s="164"/>
      <c r="N233" s="100"/>
      <c r="O233" s="70"/>
      <c r="P233" s="93"/>
      <c r="Q233" s="49"/>
    </row>
    <row r="234" spans="4:17" s="90" customFormat="1">
      <c r="D234" s="73"/>
      <c r="E234" s="70"/>
      <c r="F234" s="93"/>
      <c r="G234" s="49"/>
      <c r="H234" s="73"/>
      <c r="J234" s="164"/>
      <c r="K234" s="164"/>
      <c r="L234" s="164"/>
      <c r="M234" s="164"/>
      <c r="N234" s="100"/>
      <c r="O234" s="70"/>
      <c r="P234" s="93"/>
      <c r="Q234" s="49"/>
    </row>
    <row r="235" spans="4:17" s="90" customFormat="1">
      <c r="D235" s="73"/>
      <c r="E235" s="70"/>
      <c r="F235" s="93"/>
      <c r="G235" s="49"/>
      <c r="H235" s="73"/>
      <c r="J235" s="164"/>
      <c r="K235" s="164"/>
      <c r="L235" s="164"/>
      <c r="M235" s="164"/>
      <c r="N235" s="100"/>
      <c r="O235" s="70"/>
      <c r="P235" s="93"/>
      <c r="Q235" s="49"/>
    </row>
    <row r="236" spans="4:17" s="90" customFormat="1">
      <c r="D236" s="73"/>
      <c r="E236" s="70"/>
      <c r="F236" s="93"/>
      <c r="G236" s="49"/>
      <c r="H236" s="73"/>
      <c r="J236" s="164"/>
      <c r="K236" s="164"/>
      <c r="L236" s="164"/>
      <c r="M236" s="164"/>
      <c r="N236" s="100"/>
      <c r="O236" s="70"/>
      <c r="P236" s="93"/>
      <c r="Q236" s="49"/>
    </row>
    <row r="237" spans="4:17" s="90" customFormat="1">
      <c r="D237" s="73"/>
      <c r="E237" s="70"/>
      <c r="F237" s="93"/>
      <c r="G237" s="49"/>
      <c r="H237" s="73"/>
      <c r="J237" s="164"/>
      <c r="K237" s="164"/>
      <c r="L237" s="164"/>
      <c r="M237" s="164"/>
      <c r="N237" s="100"/>
      <c r="O237" s="70"/>
      <c r="P237" s="93"/>
      <c r="Q237" s="49"/>
    </row>
    <row r="238" spans="4:17" s="90" customFormat="1">
      <c r="D238" s="73"/>
      <c r="E238" s="70"/>
      <c r="F238" s="93"/>
      <c r="G238" s="49"/>
      <c r="H238" s="73"/>
      <c r="J238" s="164"/>
      <c r="K238" s="164"/>
      <c r="L238" s="164"/>
      <c r="M238" s="164"/>
      <c r="N238" s="100"/>
      <c r="O238" s="70"/>
      <c r="P238" s="93"/>
      <c r="Q238" s="49"/>
    </row>
    <row r="239" spans="4:17" s="90" customFormat="1">
      <c r="D239" s="73"/>
      <c r="E239" s="70"/>
      <c r="F239" s="93"/>
      <c r="G239" s="49"/>
      <c r="H239" s="73"/>
      <c r="J239" s="164"/>
      <c r="K239" s="164"/>
      <c r="L239" s="164"/>
      <c r="M239" s="164"/>
      <c r="N239" s="100"/>
      <c r="O239" s="70"/>
      <c r="P239" s="93"/>
      <c r="Q239" s="49"/>
    </row>
    <row r="240" spans="4:17" s="90" customFormat="1">
      <c r="D240" s="73"/>
      <c r="E240" s="70"/>
      <c r="F240" s="93"/>
      <c r="G240" s="49"/>
      <c r="H240" s="73"/>
      <c r="J240" s="164"/>
      <c r="K240" s="164"/>
      <c r="L240" s="164"/>
      <c r="M240" s="164"/>
      <c r="N240" s="100"/>
      <c r="O240" s="70"/>
      <c r="P240" s="93"/>
      <c r="Q240" s="49"/>
    </row>
    <row r="241" spans="4:17" s="90" customFormat="1">
      <c r="D241" s="73"/>
      <c r="E241" s="70"/>
      <c r="F241" s="93"/>
      <c r="G241" s="49"/>
      <c r="H241" s="73"/>
      <c r="J241" s="164"/>
      <c r="K241" s="164"/>
      <c r="L241" s="164"/>
      <c r="M241" s="164"/>
      <c r="N241" s="100"/>
      <c r="O241" s="70"/>
      <c r="P241" s="93"/>
      <c r="Q241" s="49"/>
    </row>
    <row r="242" spans="4:17" s="90" customFormat="1">
      <c r="D242" s="73"/>
      <c r="E242" s="70"/>
      <c r="F242" s="93"/>
      <c r="G242" s="49"/>
      <c r="H242" s="73"/>
      <c r="J242" s="164"/>
      <c r="K242" s="164"/>
      <c r="L242" s="164"/>
      <c r="M242" s="164"/>
      <c r="N242" s="100"/>
      <c r="O242" s="70"/>
      <c r="P242" s="93"/>
      <c r="Q242" s="49"/>
    </row>
    <row r="243" spans="4:17" s="90" customFormat="1">
      <c r="D243" s="73"/>
      <c r="E243" s="70"/>
      <c r="F243" s="93"/>
      <c r="G243" s="49"/>
      <c r="H243" s="73"/>
      <c r="J243" s="164"/>
      <c r="K243" s="164"/>
      <c r="L243" s="164"/>
      <c r="M243" s="164"/>
      <c r="N243" s="100"/>
      <c r="O243" s="70"/>
      <c r="P243" s="93"/>
      <c r="Q243" s="49"/>
    </row>
    <row r="244" spans="4:17" s="90" customFormat="1">
      <c r="D244" s="73"/>
      <c r="E244" s="70"/>
      <c r="F244" s="93"/>
      <c r="G244" s="49"/>
      <c r="H244" s="73"/>
      <c r="J244" s="164"/>
      <c r="K244" s="164"/>
      <c r="L244" s="164"/>
      <c r="M244" s="164"/>
      <c r="N244" s="100"/>
      <c r="O244" s="70"/>
      <c r="P244" s="93"/>
      <c r="Q244" s="49"/>
    </row>
    <row r="245" spans="4:17" s="90" customFormat="1">
      <c r="D245" s="73"/>
      <c r="E245" s="70"/>
      <c r="F245" s="93"/>
      <c r="G245" s="49"/>
      <c r="H245" s="73"/>
      <c r="J245" s="164"/>
      <c r="K245" s="164"/>
      <c r="L245" s="164"/>
      <c r="M245" s="164"/>
      <c r="N245" s="100"/>
      <c r="O245" s="70"/>
      <c r="P245" s="93"/>
      <c r="Q245" s="49"/>
    </row>
    <row r="246" spans="4:17" s="90" customFormat="1">
      <c r="D246" s="73"/>
      <c r="E246" s="70"/>
      <c r="F246" s="93"/>
      <c r="G246" s="49"/>
      <c r="H246" s="73"/>
      <c r="J246" s="164"/>
      <c r="K246" s="164"/>
      <c r="L246" s="164"/>
      <c r="M246" s="164"/>
      <c r="N246" s="100"/>
      <c r="O246" s="70"/>
      <c r="P246" s="93"/>
      <c r="Q246" s="49"/>
    </row>
    <row r="247" spans="4:17" s="90" customFormat="1">
      <c r="D247" s="73"/>
      <c r="E247" s="70"/>
      <c r="F247" s="93"/>
      <c r="G247" s="49"/>
      <c r="H247" s="73"/>
      <c r="J247" s="164"/>
      <c r="K247" s="164"/>
      <c r="L247" s="164"/>
      <c r="M247" s="164"/>
      <c r="N247" s="100"/>
      <c r="O247" s="70"/>
      <c r="P247" s="93"/>
      <c r="Q247" s="49"/>
    </row>
    <row r="248" spans="4:17" s="90" customFormat="1">
      <c r="D248" s="73"/>
      <c r="E248" s="70"/>
      <c r="F248" s="93"/>
      <c r="G248" s="49"/>
      <c r="H248" s="73"/>
      <c r="J248" s="164"/>
      <c r="K248" s="164"/>
      <c r="L248" s="164"/>
      <c r="M248" s="164"/>
      <c r="N248" s="100"/>
      <c r="O248" s="70"/>
      <c r="P248" s="93"/>
      <c r="Q248" s="49"/>
    </row>
    <row r="249" spans="4:17" s="90" customFormat="1">
      <c r="D249" s="73"/>
      <c r="E249" s="70"/>
      <c r="F249" s="93"/>
      <c r="G249" s="49"/>
      <c r="H249" s="73"/>
      <c r="J249" s="164"/>
      <c r="K249" s="164"/>
      <c r="L249" s="164"/>
      <c r="M249" s="164"/>
      <c r="N249" s="100"/>
      <c r="O249" s="70"/>
      <c r="P249" s="93"/>
      <c r="Q249" s="49"/>
    </row>
    <row r="250" spans="4:17" s="90" customFormat="1">
      <c r="D250" s="73"/>
      <c r="E250" s="70"/>
      <c r="F250" s="93"/>
      <c r="G250" s="49"/>
      <c r="H250" s="73"/>
      <c r="J250" s="164"/>
      <c r="K250" s="164"/>
      <c r="L250" s="164"/>
      <c r="M250" s="164"/>
      <c r="N250" s="100"/>
      <c r="O250" s="70"/>
      <c r="P250" s="93"/>
      <c r="Q250" s="49"/>
    </row>
    <row r="251" spans="4:17" s="90" customFormat="1">
      <c r="D251" s="73"/>
      <c r="E251" s="70"/>
      <c r="F251" s="93"/>
      <c r="G251" s="49"/>
      <c r="H251" s="73"/>
      <c r="J251" s="164"/>
      <c r="K251" s="164"/>
      <c r="L251" s="164"/>
      <c r="M251" s="164"/>
      <c r="N251" s="100"/>
      <c r="O251" s="70"/>
      <c r="P251" s="93"/>
      <c r="Q251" s="49"/>
    </row>
    <row r="252" spans="4:17" s="90" customFormat="1">
      <c r="D252" s="73"/>
      <c r="E252" s="70"/>
      <c r="F252" s="93"/>
      <c r="G252" s="49"/>
      <c r="H252" s="73"/>
      <c r="J252" s="164"/>
      <c r="K252" s="164"/>
      <c r="L252" s="164"/>
      <c r="M252" s="164"/>
      <c r="N252" s="100"/>
      <c r="O252" s="70"/>
      <c r="P252" s="93"/>
      <c r="Q252" s="49"/>
    </row>
    <row r="253" spans="4:17" s="90" customFormat="1">
      <c r="D253" s="73"/>
      <c r="E253" s="70"/>
      <c r="F253" s="93"/>
      <c r="G253" s="49"/>
      <c r="H253" s="73"/>
      <c r="J253" s="164"/>
      <c r="K253" s="164"/>
      <c r="L253" s="164"/>
      <c r="M253" s="164"/>
      <c r="N253" s="100"/>
      <c r="O253" s="70"/>
      <c r="P253" s="93"/>
      <c r="Q253" s="49"/>
    </row>
    <row r="254" spans="4:17" s="90" customFormat="1">
      <c r="D254" s="73"/>
      <c r="E254" s="70"/>
      <c r="F254" s="93"/>
      <c r="G254" s="49"/>
      <c r="H254" s="73"/>
      <c r="J254" s="164"/>
      <c r="K254" s="164"/>
      <c r="L254" s="164"/>
      <c r="M254" s="164"/>
      <c r="N254" s="100"/>
      <c r="O254" s="70"/>
      <c r="P254" s="93"/>
      <c r="Q254" s="49"/>
    </row>
    <row r="255" spans="4:17" s="90" customFormat="1">
      <c r="D255" s="73"/>
      <c r="E255" s="70"/>
      <c r="F255" s="93"/>
      <c r="G255" s="49"/>
      <c r="H255" s="73"/>
      <c r="J255" s="164"/>
      <c r="K255" s="164"/>
      <c r="L255" s="164"/>
      <c r="M255" s="164"/>
      <c r="N255" s="100"/>
      <c r="O255" s="70"/>
      <c r="P255" s="93"/>
      <c r="Q255" s="49"/>
    </row>
    <row r="256" spans="4:17" s="90" customFormat="1">
      <c r="D256" s="73"/>
      <c r="E256" s="70"/>
      <c r="F256" s="93"/>
      <c r="G256" s="49"/>
      <c r="H256" s="73"/>
      <c r="J256" s="164"/>
      <c r="K256" s="164"/>
      <c r="L256" s="164"/>
      <c r="M256" s="164"/>
      <c r="N256" s="100"/>
      <c r="O256" s="70"/>
      <c r="P256" s="93"/>
      <c r="Q256" s="49"/>
    </row>
    <row r="257" spans="4:17" s="90" customFormat="1">
      <c r="D257" s="73"/>
      <c r="E257" s="70"/>
      <c r="F257" s="93"/>
      <c r="G257" s="49"/>
      <c r="H257" s="73"/>
      <c r="J257" s="164"/>
      <c r="K257" s="164"/>
      <c r="L257" s="164"/>
      <c r="M257" s="164"/>
      <c r="N257" s="100"/>
      <c r="O257" s="70"/>
      <c r="P257" s="93"/>
      <c r="Q257" s="49"/>
    </row>
    <row r="258" spans="4:17" s="90" customFormat="1">
      <c r="D258" s="73"/>
      <c r="E258" s="70"/>
      <c r="F258" s="93"/>
      <c r="G258" s="49"/>
      <c r="H258" s="73"/>
      <c r="J258" s="164"/>
      <c r="K258" s="164"/>
      <c r="L258" s="164"/>
      <c r="M258" s="164"/>
      <c r="N258" s="100"/>
      <c r="O258" s="70"/>
      <c r="P258" s="93"/>
      <c r="Q258" s="49"/>
    </row>
    <row r="259" spans="4:17" s="90" customFormat="1">
      <c r="D259" s="73"/>
      <c r="E259" s="70"/>
      <c r="F259" s="93"/>
      <c r="G259" s="49"/>
      <c r="H259" s="73"/>
      <c r="J259" s="164"/>
      <c r="K259" s="164"/>
      <c r="L259" s="164"/>
      <c r="M259" s="164"/>
      <c r="N259" s="100"/>
      <c r="O259" s="70"/>
      <c r="P259" s="93"/>
      <c r="Q259" s="49"/>
    </row>
    <row r="260" spans="4:17" s="90" customFormat="1">
      <c r="D260" s="73"/>
      <c r="E260" s="70"/>
      <c r="F260" s="93"/>
      <c r="G260" s="49"/>
      <c r="H260" s="73"/>
      <c r="J260" s="164"/>
      <c r="K260" s="164"/>
      <c r="L260" s="164"/>
      <c r="M260" s="164"/>
      <c r="N260" s="100"/>
      <c r="O260" s="70"/>
      <c r="P260" s="93"/>
      <c r="Q260" s="49"/>
    </row>
    <row r="261" spans="4:17" s="90" customFormat="1">
      <c r="D261" s="73"/>
      <c r="E261" s="70"/>
      <c r="F261" s="93"/>
      <c r="G261" s="49"/>
      <c r="H261" s="73"/>
      <c r="J261" s="164"/>
      <c r="K261" s="164"/>
      <c r="L261" s="164"/>
      <c r="M261" s="164"/>
      <c r="N261" s="100"/>
      <c r="O261" s="70"/>
      <c r="P261" s="93"/>
      <c r="Q261" s="49"/>
    </row>
    <row r="262" spans="4:17" s="90" customFormat="1">
      <c r="D262" s="73"/>
      <c r="E262" s="70"/>
      <c r="F262" s="93"/>
      <c r="G262" s="49"/>
      <c r="H262" s="73"/>
      <c r="J262" s="164"/>
      <c r="K262" s="164"/>
      <c r="L262" s="164"/>
      <c r="M262" s="164"/>
      <c r="N262" s="100"/>
      <c r="O262" s="70"/>
      <c r="P262" s="93"/>
      <c r="Q262" s="49"/>
    </row>
    <row r="263" spans="4:17" s="90" customFormat="1">
      <c r="D263" s="73"/>
      <c r="E263" s="70"/>
      <c r="F263" s="93"/>
      <c r="G263" s="49"/>
      <c r="H263" s="73"/>
      <c r="J263" s="164"/>
      <c r="K263" s="164"/>
      <c r="L263" s="164"/>
      <c r="M263" s="164"/>
      <c r="N263" s="100"/>
      <c r="O263" s="70"/>
      <c r="P263" s="93"/>
      <c r="Q263" s="49"/>
    </row>
    <row r="264" spans="4:17" s="90" customFormat="1">
      <c r="D264" s="73"/>
      <c r="E264" s="70"/>
      <c r="F264" s="93"/>
      <c r="G264" s="49"/>
      <c r="H264" s="73"/>
      <c r="J264" s="164"/>
      <c r="K264" s="164"/>
      <c r="L264" s="164"/>
      <c r="M264" s="164"/>
      <c r="N264" s="100"/>
      <c r="O264" s="70"/>
      <c r="P264" s="93"/>
      <c r="Q264" s="49"/>
    </row>
    <row r="265" spans="4:17" s="90" customFormat="1">
      <c r="D265" s="73"/>
      <c r="E265" s="70"/>
      <c r="F265" s="93"/>
      <c r="G265" s="49"/>
      <c r="H265" s="73"/>
      <c r="J265" s="164"/>
      <c r="K265" s="164"/>
      <c r="L265" s="164"/>
      <c r="M265" s="164"/>
      <c r="N265" s="100"/>
      <c r="O265" s="70"/>
      <c r="P265" s="93"/>
      <c r="Q265" s="49"/>
    </row>
    <row r="266" spans="4:17" s="90" customFormat="1">
      <c r="D266" s="73"/>
      <c r="E266" s="70"/>
      <c r="F266" s="93"/>
      <c r="G266" s="49"/>
      <c r="H266" s="73"/>
      <c r="J266" s="164"/>
      <c r="K266" s="164"/>
      <c r="L266" s="164"/>
      <c r="M266" s="164"/>
      <c r="N266" s="100"/>
      <c r="O266" s="70"/>
      <c r="P266" s="93"/>
      <c r="Q266" s="49"/>
    </row>
    <row r="267" spans="4:17" s="90" customFormat="1">
      <c r="D267" s="73"/>
      <c r="E267" s="70"/>
      <c r="F267" s="93"/>
      <c r="G267" s="49"/>
      <c r="H267" s="73"/>
      <c r="J267" s="164"/>
      <c r="K267" s="164"/>
      <c r="L267" s="164"/>
      <c r="M267" s="164"/>
      <c r="N267" s="100"/>
      <c r="O267" s="70"/>
      <c r="P267" s="93"/>
      <c r="Q267" s="49"/>
    </row>
    <row r="268" spans="4:17" s="90" customFormat="1">
      <c r="D268" s="73"/>
      <c r="E268" s="70"/>
      <c r="F268" s="93"/>
      <c r="G268" s="49"/>
      <c r="H268" s="73"/>
      <c r="J268" s="164"/>
      <c r="K268" s="164"/>
      <c r="L268" s="164"/>
      <c r="M268" s="164"/>
      <c r="N268" s="100"/>
      <c r="O268" s="70"/>
      <c r="P268" s="93"/>
      <c r="Q268" s="49"/>
    </row>
    <row r="269" spans="4:17" s="90" customFormat="1">
      <c r="D269" s="73"/>
      <c r="E269" s="70"/>
      <c r="F269" s="93"/>
      <c r="G269" s="49"/>
      <c r="H269" s="73"/>
      <c r="J269" s="164"/>
      <c r="K269" s="164"/>
      <c r="L269" s="164"/>
      <c r="M269" s="164"/>
      <c r="N269" s="100"/>
      <c r="O269" s="70"/>
      <c r="P269" s="93"/>
      <c r="Q269" s="49"/>
    </row>
    <row r="270" spans="4:17" s="90" customFormat="1">
      <c r="D270" s="73"/>
      <c r="E270" s="70"/>
      <c r="F270" s="93"/>
      <c r="G270" s="49"/>
      <c r="H270" s="73"/>
      <c r="J270" s="164"/>
      <c r="K270" s="164"/>
      <c r="L270" s="164"/>
      <c r="M270" s="164"/>
      <c r="N270" s="100"/>
      <c r="O270" s="70"/>
      <c r="P270" s="93"/>
      <c r="Q270" s="49"/>
    </row>
    <row r="271" spans="4:17" s="90" customFormat="1">
      <c r="D271" s="73"/>
      <c r="E271" s="70"/>
      <c r="F271" s="93"/>
      <c r="G271" s="49"/>
      <c r="H271" s="73"/>
      <c r="J271" s="164"/>
      <c r="K271" s="164"/>
      <c r="L271" s="164"/>
      <c r="M271" s="164"/>
      <c r="N271" s="100"/>
      <c r="O271" s="70"/>
      <c r="P271" s="93"/>
      <c r="Q271" s="49"/>
    </row>
    <row r="272" spans="4:17" s="90" customFormat="1">
      <c r="D272" s="73"/>
      <c r="E272" s="70"/>
      <c r="F272" s="93"/>
      <c r="G272" s="49"/>
      <c r="H272" s="73"/>
      <c r="J272" s="164"/>
      <c r="K272" s="164"/>
      <c r="L272" s="164"/>
      <c r="M272" s="164"/>
      <c r="N272" s="100"/>
      <c r="O272" s="70"/>
      <c r="P272" s="93"/>
      <c r="Q272" s="49"/>
    </row>
    <row r="273" spans="4:17" s="90" customFormat="1">
      <c r="D273" s="73"/>
      <c r="E273" s="70"/>
      <c r="F273" s="93"/>
      <c r="G273" s="49"/>
      <c r="H273" s="73"/>
      <c r="J273" s="164"/>
      <c r="K273" s="164"/>
      <c r="L273" s="164"/>
      <c r="M273" s="164"/>
      <c r="N273" s="100"/>
      <c r="O273" s="70"/>
      <c r="P273" s="93"/>
      <c r="Q273" s="49"/>
    </row>
    <row r="274" spans="4:17" s="90" customFormat="1">
      <c r="D274" s="73"/>
      <c r="E274" s="70"/>
      <c r="F274" s="93"/>
      <c r="G274" s="49"/>
      <c r="H274" s="73"/>
      <c r="J274" s="164"/>
      <c r="K274" s="164"/>
      <c r="L274" s="164"/>
      <c r="M274" s="164"/>
      <c r="N274" s="100"/>
      <c r="O274" s="70"/>
      <c r="P274" s="93"/>
      <c r="Q274" s="49"/>
    </row>
    <row r="275" spans="4:17" s="90" customFormat="1">
      <c r="D275" s="73"/>
      <c r="E275" s="70"/>
      <c r="F275" s="93"/>
      <c r="G275" s="49"/>
      <c r="H275" s="73"/>
      <c r="J275" s="164"/>
      <c r="K275" s="164"/>
      <c r="L275" s="164"/>
      <c r="M275" s="164"/>
      <c r="N275" s="100"/>
      <c r="O275" s="70"/>
      <c r="P275" s="93"/>
      <c r="Q275" s="49"/>
    </row>
    <row r="276" spans="4:17" s="90" customFormat="1">
      <c r="D276" s="73"/>
      <c r="E276" s="70"/>
      <c r="F276" s="93"/>
      <c r="G276" s="49"/>
      <c r="H276" s="73"/>
      <c r="J276" s="164"/>
      <c r="K276" s="164"/>
      <c r="L276" s="164"/>
      <c r="M276" s="164"/>
      <c r="N276" s="100"/>
      <c r="O276" s="70"/>
      <c r="P276" s="93"/>
      <c r="Q276" s="49"/>
    </row>
    <row r="277" spans="4:17" s="90" customFormat="1">
      <c r="D277" s="73"/>
      <c r="E277" s="70"/>
      <c r="F277" s="93"/>
      <c r="G277" s="49"/>
      <c r="H277" s="73"/>
      <c r="J277" s="164"/>
      <c r="K277" s="164"/>
      <c r="L277" s="164"/>
      <c r="M277" s="164"/>
      <c r="N277" s="100"/>
      <c r="O277" s="70"/>
      <c r="P277" s="93"/>
      <c r="Q277" s="49"/>
    </row>
    <row r="278" spans="4:17" s="90" customFormat="1">
      <c r="D278" s="73"/>
      <c r="E278" s="70"/>
      <c r="F278" s="93"/>
      <c r="G278" s="49"/>
      <c r="H278" s="73"/>
      <c r="J278" s="164"/>
      <c r="K278" s="164"/>
      <c r="L278" s="164"/>
      <c r="M278" s="164"/>
      <c r="N278" s="100"/>
      <c r="O278" s="70"/>
      <c r="P278" s="93"/>
      <c r="Q278" s="49"/>
    </row>
    <row r="279" spans="4:17" s="90" customFormat="1">
      <c r="D279" s="73"/>
      <c r="E279" s="70"/>
      <c r="F279" s="93"/>
      <c r="G279" s="49"/>
      <c r="H279" s="73"/>
      <c r="J279" s="164"/>
      <c r="K279" s="164"/>
      <c r="L279" s="164"/>
      <c r="M279" s="164"/>
      <c r="N279" s="100"/>
      <c r="O279" s="70"/>
      <c r="P279" s="93"/>
      <c r="Q279" s="49"/>
    </row>
    <row r="280" spans="4:17" s="90" customFormat="1">
      <c r="D280" s="73"/>
      <c r="E280" s="70"/>
      <c r="F280" s="93"/>
      <c r="G280" s="49"/>
      <c r="H280" s="73"/>
      <c r="J280" s="164"/>
      <c r="K280" s="164"/>
      <c r="L280" s="164"/>
      <c r="M280" s="164"/>
      <c r="N280" s="100"/>
      <c r="O280" s="70"/>
      <c r="P280" s="93"/>
      <c r="Q280" s="49"/>
    </row>
    <row r="281" spans="4:17" s="90" customFormat="1">
      <c r="E281" s="70"/>
      <c r="F281" s="93"/>
      <c r="G281" s="49"/>
      <c r="H281" s="73"/>
      <c r="J281" s="164"/>
      <c r="K281" s="164"/>
      <c r="L281" s="164"/>
      <c r="M281" s="164"/>
      <c r="N281" s="100"/>
      <c r="O281" s="70"/>
      <c r="P281" s="93"/>
      <c r="Q281" s="49"/>
    </row>
    <row r="282" spans="4:17" s="90" customFormat="1">
      <c r="E282" s="70"/>
      <c r="F282" s="93"/>
      <c r="G282" s="49"/>
      <c r="H282" s="73"/>
      <c r="J282" s="164"/>
      <c r="K282" s="164"/>
      <c r="L282" s="164"/>
      <c r="M282" s="164"/>
      <c r="N282" s="100"/>
      <c r="O282" s="70"/>
      <c r="P282" s="93"/>
      <c r="Q282" s="49"/>
    </row>
    <row r="283" spans="4:17" s="90" customFormat="1">
      <c r="E283" s="70"/>
      <c r="F283" s="93"/>
      <c r="G283" s="49"/>
      <c r="H283" s="73"/>
      <c r="J283" s="164"/>
      <c r="K283" s="164"/>
      <c r="L283" s="164"/>
      <c r="M283" s="164"/>
      <c r="N283" s="100"/>
      <c r="O283" s="70"/>
      <c r="P283" s="93"/>
      <c r="Q283" s="49"/>
    </row>
    <row r="284" spans="4:17" s="90" customFormat="1">
      <c r="E284" s="70"/>
      <c r="F284" s="93"/>
      <c r="G284" s="49"/>
      <c r="H284" s="73"/>
      <c r="J284" s="164"/>
      <c r="K284" s="164"/>
      <c r="L284" s="164"/>
      <c r="M284" s="164"/>
      <c r="N284" s="100"/>
      <c r="O284" s="70"/>
      <c r="P284" s="93"/>
      <c r="Q284" s="49"/>
    </row>
    <row r="285" spans="4:17" s="90" customFormat="1">
      <c r="E285" s="70"/>
      <c r="F285" s="93"/>
      <c r="G285" s="49"/>
      <c r="H285" s="73"/>
      <c r="J285" s="164"/>
      <c r="K285" s="164"/>
      <c r="L285" s="164"/>
      <c r="M285" s="164"/>
      <c r="N285" s="100"/>
      <c r="O285" s="70"/>
      <c r="P285" s="93"/>
      <c r="Q285" s="49"/>
    </row>
    <row r="286" spans="4:17" s="90" customFormat="1">
      <c r="E286" s="70"/>
      <c r="F286" s="93"/>
      <c r="G286" s="49"/>
      <c r="H286" s="73"/>
      <c r="J286" s="164"/>
      <c r="K286" s="164"/>
      <c r="L286" s="164"/>
      <c r="M286" s="164"/>
      <c r="N286" s="100"/>
      <c r="O286" s="70"/>
      <c r="P286" s="93"/>
      <c r="Q286" s="49"/>
    </row>
    <row r="287" spans="4:17" s="90" customFormat="1">
      <c r="E287" s="70"/>
      <c r="F287" s="93"/>
      <c r="G287" s="49"/>
      <c r="H287" s="73"/>
      <c r="J287" s="164"/>
      <c r="K287" s="164"/>
      <c r="L287" s="164"/>
      <c r="M287" s="164"/>
      <c r="N287" s="100"/>
      <c r="O287" s="70"/>
      <c r="P287" s="93"/>
      <c r="Q287" s="49"/>
    </row>
    <row r="288" spans="4:17" s="90" customFormat="1">
      <c r="E288" s="70"/>
      <c r="F288" s="93"/>
      <c r="G288" s="49"/>
      <c r="H288" s="73"/>
      <c r="J288" s="164"/>
      <c r="K288" s="164"/>
      <c r="L288" s="164"/>
      <c r="M288" s="164"/>
      <c r="N288" s="100"/>
      <c r="O288" s="70"/>
      <c r="P288" s="93"/>
      <c r="Q288" s="49"/>
    </row>
    <row r="289" spans="5:17" s="90" customFormat="1">
      <c r="E289" s="70"/>
      <c r="F289" s="93"/>
      <c r="G289" s="49"/>
      <c r="H289" s="73"/>
      <c r="J289" s="164"/>
      <c r="K289" s="164"/>
      <c r="L289" s="164"/>
      <c r="M289" s="164"/>
      <c r="N289" s="100"/>
      <c r="O289" s="70"/>
      <c r="P289" s="93"/>
      <c r="Q289" s="49"/>
    </row>
    <row r="290" spans="5:17" s="90" customFormat="1">
      <c r="E290" s="70"/>
      <c r="F290" s="93"/>
      <c r="G290" s="49"/>
      <c r="H290" s="73"/>
      <c r="J290" s="164"/>
      <c r="K290" s="164"/>
      <c r="L290" s="164"/>
      <c r="M290" s="164"/>
      <c r="N290" s="100"/>
      <c r="O290" s="70"/>
      <c r="P290" s="93"/>
      <c r="Q290" s="49"/>
    </row>
    <row r="291" spans="5:17" s="90" customFormat="1">
      <c r="E291" s="70"/>
      <c r="F291" s="93"/>
      <c r="G291" s="49"/>
      <c r="H291" s="73"/>
      <c r="J291" s="164"/>
      <c r="K291" s="164"/>
      <c r="L291" s="164"/>
      <c r="M291" s="164"/>
      <c r="N291" s="100"/>
      <c r="O291" s="70"/>
      <c r="P291" s="93"/>
      <c r="Q291" s="49"/>
    </row>
    <row r="292" spans="5:17" s="90" customFormat="1">
      <c r="E292" s="70"/>
      <c r="F292" s="93"/>
      <c r="G292" s="49"/>
      <c r="H292" s="73"/>
      <c r="J292" s="164"/>
      <c r="K292" s="164"/>
      <c r="L292" s="164"/>
      <c r="M292" s="164"/>
      <c r="N292" s="100"/>
      <c r="O292" s="70"/>
      <c r="P292" s="93"/>
      <c r="Q292" s="49"/>
    </row>
    <row r="293" spans="5:17" s="90" customFormat="1">
      <c r="E293" s="70"/>
      <c r="F293" s="93"/>
      <c r="G293" s="49"/>
      <c r="H293" s="73"/>
      <c r="J293" s="164"/>
      <c r="K293" s="164"/>
      <c r="L293" s="164"/>
      <c r="M293" s="164"/>
      <c r="N293" s="100"/>
      <c r="O293" s="70"/>
      <c r="P293" s="93"/>
      <c r="Q293" s="49"/>
    </row>
    <row r="294" spans="5:17" s="90" customFormat="1">
      <c r="E294" s="70"/>
      <c r="F294" s="93"/>
      <c r="G294" s="49"/>
      <c r="H294" s="73"/>
      <c r="J294" s="164"/>
      <c r="K294" s="164"/>
      <c r="L294" s="164"/>
      <c r="M294" s="164"/>
      <c r="N294" s="100"/>
      <c r="O294" s="70"/>
      <c r="P294" s="93"/>
      <c r="Q294" s="49"/>
    </row>
    <row r="295" spans="5:17" s="90" customFormat="1">
      <c r="E295" s="70"/>
      <c r="F295" s="93"/>
      <c r="G295" s="49"/>
      <c r="H295" s="73"/>
      <c r="J295" s="164"/>
      <c r="K295" s="164"/>
      <c r="L295" s="164"/>
      <c r="M295" s="164"/>
      <c r="N295" s="100"/>
      <c r="O295" s="70"/>
      <c r="P295" s="93"/>
      <c r="Q295" s="49"/>
    </row>
    <row r="296" spans="5:17" s="90" customFormat="1">
      <c r="E296" s="70"/>
      <c r="F296" s="93"/>
      <c r="G296" s="49"/>
      <c r="H296" s="73"/>
      <c r="J296" s="164"/>
      <c r="K296" s="164"/>
      <c r="L296" s="164"/>
      <c r="M296" s="164"/>
      <c r="N296" s="100"/>
      <c r="O296" s="70"/>
      <c r="P296" s="93"/>
      <c r="Q296" s="49"/>
    </row>
    <row r="297" spans="5:17" s="90" customFormat="1">
      <c r="E297" s="70"/>
      <c r="F297" s="93"/>
      <c r="G297" s="49"/>
      <c r="H297" s="73"/>
      <c r="J297" s="164"/>
      <c r="K297" s="164"/>
      <c r="L297" s="164"/>
      <c r="M297" s="164"/>
      <c r="N297" s="100"/>
      <c r="O297" s="70"/>
      <c r="P297" s="93"/>
      <c r="Q297" s="49"/>
    </row>
    <row r="298" spans="5:17" s="90" customFormat="1">
      <c r="E298" s="70"/>
      <c r="F298" s="93"/>
      <c r="G298" s="49"/>
      <c r="H298" s="73"/>
      <c r="J298" s="164"/>
      <c r="K298" s="164"/>
      <c r="L298" s="164"/>
      <c r="M298" s="164"/>
      <c r="N298" s="100"/>
      <c r="O298" s="70"/>
      <c r="P298" s="93"/>
      <c r="Q298" s="49"/>
    </row>
    <row r="299" spans="5:17" s="90" customFormat="1">
      <c r="E299" s="70"/>
      <c r="F299" s="93"/>
      <c r="G299" s="49"/>
      <c r="H299" s="73"/>
      <c r="J299" s="164"/>
      <c r="K299" s="164"/>
      <c r="L299" s="164"/>
      <c r="M299" s="164"/>
      <c r="N299" s="100"/>
      <c r="O299" s="70"/>
      <c r="P299" s="93"/>
      <c r="Q299" s="49"/>
    </row>
    <row r="300" spans="5:17" s="90" customFormat="1">
      <c r="E300" s="70"/>
      <c r="F300" s="93"/>
      <c r="G300" s="49"/>
      <c r="H300" s="73"/>
      <c r="J300" s="164"/>
      <c r="K300" s="164"/>
      <c r="L300" s="164"/>
      <c r="M300" s="164"/>
      <c r="N300" s="100"/>
      <c r="O300" s="70"/>
      <c r="P300" s="93"/>
      <c r="Q300" s="49"/>
    </row>
    <row r="301" spans="5:17" s="90" customFormat="1">
      <c r="E301" s="70"/>
      <c r="F301" s="93"/>
      <c r="G301" s="49"/>
      <c r="H301" s="73"/>
      <c r="J301" s="164"/>
      <c r="K301" s="164"/>
      <c r="L301" s="164"/>
      <c r="M301" s="164"/>
      <c r="N301" s="100"/>
      <c r="O301" s="70"/>
      <c r="P301" s="93"/>
      <c r="Q301" s="49"/>
    </row>
    <row r="302" spans="5:17" s="90" customFormat="1">
      <c r="E302" s="70"/>
      <c r="F302" s="93"/>
      <c r="G302" s="49"/>
      <c r="H302" s="73"/>
      <c r="J302" s="164"/>
      <c r="K302" s="164"/>
      <c r="L302" s="164"/>
      <c r="M302" s="164"/>
      <c r="N302" s="100"/>
      <c r="O302" s="70"/>
      <c r="P302" s="93"/>
      <c r="Q302" s="49"/>
    </row>
    <row r="303" spans="5:17" s="90" customFormat="1">
      <c r="E303" s="70"/>
      <c r="F303" s="93"/>
      <c r="G303" s="49"/>
      <c r="H303" s="73"/>
      <c r="J303" s="164"/>
      <c r="K303" s="164"/>
      <c r="L303" s="164"/>
      <c r="M303" s="164"/>
      <c r="N303" s="100"/>
      <c r="O303" s="70"/>
      <c r="P303" s="93"/>
      <c r="Q303" s="49"/>
    </row>
    <row r="304" spans="5:17" s="90" customFormat="1">
      <c r="E304" s="70"/>
      <c r="F304" s="93"/>
      <c r="G304" s="49"/>
      <c r="H304" s="73"/>
      <c r="J304" s="164"/>
      <c r="K304" s="164"/>
      <c r="L304" s="164"/>
      <c r="M304" s="164"/>
      <c r="N304" s="100"/>
      <c r="O304" s="70"/>
      <c r="P304" s="93"/>
      <c r="Q304" s="49"/>
    </row>
    <row r="305" spans="5:17" s="90" customFormat="1">
      <c r="E305" s="70"/>
      <c r="F305" s="93"/>
      <c r="G305" s="49"/>
      <c r="H305" s="73"/>
      <c r="J305" s="164"/>
      <c r="K305" s="164"/>
      <c r="L305" s="164"/>
      <c r="M305" s="164"/>
      <c r="N305" s="100"/>
      <c r="O305" s="70"/>
      <c r="P305" s="93"/>
      <c r="Q305" s="49"/>
    </row>
    <row r="306" spans="5:17" s="90" customFormat="1">
      <c r="E306" s="70"/>
      <c r="F306" s="93"/>
      <c r="G306" s="49"/>
      <c r="H306" s="73"/>
      <c r="J306" s="164"/>
      <c r="K306" s="164"/>
      <c r="L306" s="164"/>
      <c r="M306" s="164"/>
      <c r="N306" s="100"/>
      <c r="O306" s="70"/>
      <c r="P306" s="93"/>
      <c r="Q306" s="49"/>
    </row>
    <row r="307" spans="5:17" s="90" customFormat="1">
      <c r="E307" s="70"/>
      <c r="F307" s="93"/>
      <c r="G307" s="49"/>
      <c r="H307" s="73"/>
      <c r="J307" s="164"/>
      <c r="K307" s="164"/>
      <c r="L307" s="164"/>
      <c r="M307" s="164"/>
      <c r="N307" s="100"/>
      <c r="O307" s="70"/>
      <c r="P307" s="93"/>
      <c r="Q307" s="49"/>
    </row>
    <row r="308" spans="5:17" s="90" customFormat="1">
      <c r="E308" s="70"/>
      <c r="F308" s="93"/>
      <c r="G308" s="49"/>
      <c r="H308" s="73"/>
      <c r="J308" s="164"/>
      <c r="K308" s="164"/>
      <c r="L308" s="164"/>
      <c r="M308" s="164"/>
      <c r="N308" s="100"/>
      <c r="O308" s="70"/>
      <c r="P308" s="93"/>
      <c r="Q308" s="49"/>
    </row>
    <row r="309" spans="5:17" s="90" customFormat="1">
      <c r="E309" s="70"/>
      <c r="F309" s="93"/>
      <c r="G309" s="49"/>
      <c r="H309" s="73"/>
      <c r="J309" s="164"/>
      <c r="K309" s="164"/>
      <c r="L309" s="164"/>
      <c r="M309" s="164"/>
      <c r="N309" s="100"/>
      <c r="O309" s="70"/>
      <c r="P309" s="93"/>
      <c r="Q309" s="49"/>
    </row>
    <row r="310" spans="5:17" s="90" customFormat="1">
      <c r="E310" s="70"/>
      <c r="F310" s="93"/>
      <c r="G310" s="49"/>
      <c r="H310" s="73"/>
      <c r="J310" s="164"/>
      <c r="K310" s="164"/>
      <c r="L310" s="164"/>
      <c r="M310" s="164"/>
      <c r="N310" s="100"/>
      <c r="O310" s="70"/>
      <c r="P310" s="93"/>
      <c r="Q310" s="49"/>
    </row>
    <row r="311" spans="5:17" s="90" customFormat="1">
      <c r="E311" s="70"/>
      <c r="F311" s="93"/>
      <c r="G311" s="49"/>
      <c r="H311" s="73"/>
      <c r="J311" s="164"/>
      <c r="K311" s="164"/>
      <c r="L311" s="164"/>
      <c r="M311" s="164"/>
      <c r="N311" s="100"/>
      <c r="O311" s="70"/>
      <c r="P311" s="93"/>
      <c r="Q311" s="49"/>
    </row>
    <row r="312" spans="5:17" s="90" customFormat="1">
      <c r="E312" s="70"/>
      <c r="F312" s="93"/>
      <c r="G312" s="49"/>
      <c r="H312" s="73"/>
      <c r="J312" s="164"/>
      <c r="K312" s="164"/>
      <c r="L312" s="164"/>
      <c r="M312" s="164"/>
      <c r="N312" s="100"/>
      <c r="O312" s="70"/>
      <c r="P312" s="93"/>
      <c r="Q312" s="49"/>
    </row>
    <row r="313" spans="5:17" s="90" customFormat="1">
      <c r="E313" s="70"/>
      <c r="F313" s="93"/>
      <c r="G313" s="49"/>
      <c r="H313" s="73"/>
      <c r="J313" s="164"/>
      <c r="K313" s="164"/>
      <c r="L313" s="164"/>
      <c r="M313" s="164"/>
      <c r="N313" s="100"/>
      <c r="O313" s="70"/>
      <c r="P313" s="93"/>
      <c r="Q313" s="49"/>
    </row>
    <row r="314" spans="5:17" s="90" customFormat="1">
      <c r="E314" s="70"/>
      <c r="F314" s="93"/>
      <c r="G314" s="49"/>
      <c r="H314" s="73"/>
      <c r="J314" s="164"/>
      <c r="K314" s="164"/>
      <c r="L314" s="164"/>
      <c r="M314" s="164"/>
      <c r="N314" s="100"/>
      <c r="O314" s="70"/>
      <c r="P314" s="93"/>
      <c r="Q314" s="49"/>
    </row>
    <row r="315" spans="5:17" s="90" customFormat="1">
      <c r="E315" s="70"/>
      <c r="F315" s="93"/>
      <c r="G315" s="49"/>
      <c r="H315" s="73"/>
      <c r="J315" s="164"/>
      <c r="K315" s="164"/>
      <c r="L315" s="164"/>
      <c r="M315" s="164"/>
      <c r="N315" s="100"/>
      <c r="O315" s="70"/>
      <c r="P315" s="93"/>
      <c r="Q315" s="49"/>
    </row>
    <row r="316" spans="5:17" s="90" customFormat="1">
      <c r="E316" s="70"/>
      <c r="F316" s="93"/>
      <c r="G316" s="49"/>
      <c r="H316" s="73"/>
      <c r="J316" s="164"/>
      <c r="K316" s="164"/>
      <c r="L316" s="164"/>
      <c r="M316" s="164"/>
      <c r="N316" s="100"/>
      <c r="O316" s="70"/>
      <c r="P316" s="93"/>
      <c r="Q316" s="49"/>
    </row>
    <row r="317" spans="5:17" s="90" customFormat="1">
      <c r="E317" s="70"/>
      <c r="F317" s="93"/>
      <c r="G317" s="49"/>
      <c r="H317" s="73"/>
      <c r="J317" s="164"/>
      <c r="K317" s="164"/>
      <c r="L317" s="164"/>
      <c r="M317" s="164"/>
      <c r="N317" s="100"/>
      <c r="O317" s="70"/>
      <c r="P317" s="93"/>
      <c r="Q317" s="49"/>
    </row>
    <row r="318" spans="5:17" s="90" customFormat="1">
      <c r="E318" s="70"/>
      <c r="F318" s="93"/>
      <c r="G318" s="49"/>
      <c r="H318" s="73"/>
      <c r="J318" s="164"/>
      <c r="K318" s="164"/>
      <c r="L318" s="164"/>
      <c r="M318" s="164"/>
      <c r="N318" s="100"/>
      <c r="O318" s="70"/>
      <c r="P318" s="93"/>
      <c r="Q318" s="49"/>
    </row>
    <row r="319" spans="5:17" s="90" customFormat="1">
      <c r="E319" s="70"/>
      <c r="F319" s="93"/>
      <c r="G319" s="49"/>
      <c r="H319" s="73"/>
      <c r="J319" s="164"/>
      <c r="K319" s="164"/>
      <c r="L319" s="164"/>
      <c r="M319" s="164"/>
      <c r="N319" s="100"/>
      <c r="O319" s="70"/>
      <c r="P319" s="93"/>
      <c r="Q319" s="49"/>
    </row>
    <row r="320" spans="5:17" s="90" customFormat="1">
      <c r="E320" s="70"/>
      <c r="F320" s="93"/>
      <c r="G320" s="49"/>
      <c r="H320" s="73"/>
      <c r="J320" s="164"/>
      <c r="K320" s="164"/>
      <c r="L320" s="164"/>
      <c r="M320" s="164"/>
      <c r="N320" s="100"/>
      <c r="O320" s="70"/>
      <c r="P320" s="93"/>
      <c r="Q320" s="49"/>
    </row>
    <row r="321" spans="5:17" s="90" customFormat="1">
      <c r="E321" s="70"/>
      <c r="F321" s="93"/>
      <c r="G321" s="49"/>
      <c r="H321" s="73"/>
      <c r="J321" s="164"/>
      <c r="K321" s="164"/>
      <c r="L321" s="164"/>
      <c r="M321" s="164"/>
      <c r="N321" s="100"/>
      <c r="O321" s="70"/>
      <c r="P321" s="93"/>
      <c r="Q321" s="49"/>
    </row>
    <row r="322" spans="5:17" s="90" customFormat="1">
      <c r="E322" s="70"/>
      <c r="F322" s="93"/>
      <c r="G322" s="49"/>
      <c r="H322" s="73"/>
      <c r="J322" s="164"/>
      <c r="K322" s="164"/>
      <c r="L322" s="164"/>
      <c r="M322" s="164"/>
      <c r="N322" s="100"/>
      <c r="O322" s="70"/>
      <c r="P322" s="93"/>
      <c r="Q322" s="49"/>
    </row>
    <row r="323" spans="5:17" s="90" customFormat="1">
      <c r="E323" s="70"/>
      <c r="F323" s="93"/>
      <c r="G323" s="49"/>
      <c r="H323" s="73"/>
      <c r="J323" s="164"/>
      <c r="K323" s="164"/>
      <c r="L323" s="164"/>
      <c r="M323" s="164"/>
      <c r="N323" s="100"/>
      <c r="O323" s="70"/>
      <c r="P323" s="93"/>
      <c r="Q323" s="49"/>
    </row>
    <row r="324" spans="5:17" s="90" customFormat="1">
      <c r="E324" s="70"/>
      <c r="F324" s="93"/>
      <c r="G324" s="49"/>
      <c r="H324" s="73"/>
      <c r="J324" s="164"/>
      <c r="K324" s="164"/>
      <c r="L324" s="164"/>
      <c r="M324" s="164"/>
      <c r="N324" s="100"/>
      <c r="O324" s="70"/>
      <c r="P324" s="93"/>
      <c r="Q324" s="49"/>
    </row>
    <row r="325" spans="5:17" s="90" customFormat="1">
      <c r="E325" s="70"/>
      <c r="F325" s="93"/>
      <c r="G325" s="49"/>
      <c r="H325" s="73"/>
      <c r="J325" s="164"/>
      <c r="K325" s="164"/>
      <c r="L325" s="164"/>
      <c r="M325" s="164"/>
      <c r="N325" s="100"/>
      <c r="O325" s="70"/>
      <c r="P325" s="93"/>
      <c r="Q325" s="49"/>
    </row>
    <row r="326" spans="5:17" s="90" customFormat="1">
      <c r="E326" s="70"/>
      <c r="F326" s="93"/>
      <c r="G326" s="49"/>
      <c r="H326" s="73"/>
      <c r="J326" s="164"/>
      <c r="K326" s="164"/>
      <c r="L326" s="164"/>
      <c r="M326" s="164"/>
      <c r="N326" s="100"/>
      <c r="O326" s="70"/>
      <c r="P326" s="93"/>
      <c r="Q326" s="49"/>
    </row>
    <row r="327" spans="5:17" s="90" customFormat="1">
      <c r="E327" s="70"/>
      <c r="F327" s="93"/>
      <c r="G327" s="49"/>
      <c r="H327" s="73"/>
      <c r="J327" s="164"/>
      <c r="K327" s="164"/>
      <c r="L327" s="164"/>
      <c r="M327" s="164"/>
      <c r="N327" s="100"/>
      <c r="O327" s="70"/>
      <c r="P327" s="93"/>
      <c r="Q327" s="49"/>
    </row>
    <row r="328" spans="5:17" s="90" customFormat="1">
      <c r="E328" s="70"/>
      <c r="F328" s="93"/>
      <c r="G328" s="49"/>
      <c r="H328" s="73"/>
      <c r="J328" s="164"/>
      <c r="K328" s="164"/>
      <c r="L328" s="164"/>
      <c r="M328" s="164"/>
      <c r="N328" s="100"/>
      <c r="O328" s="70"/>
      <c r="P328" s="93"/>
      <c r="Q328" s="49"/>
    </row>
    <row r="329" spans="5:17" s="90" customFormat="1">
      <c r="E329" s="70"/>
      <c r="F329" s="93"/>
      <c r="G329" s="49"/>
      <c r="H329" s="73"/>
      <c r="J329" s="164"/>
      <c r="K329" s="164"/>
      <c r="L329" s="164"/>
      <c r="M329" s="164"/>
      <c r="N329" s="100"/>
      <c r="O329" s="70"/>
      <c r="P329" s="93"/>
      <c r="Q329" s="49"/>
    </row>
    <row r="330" spans="5:17" s="90" customFormat="1">
      <c r="E330" s="70"/>
      <c r="F330" s="93"/>
      <c r="G330" s="49"/>
      <c r="H330" s="73"/>
      <c r="J330" s="164"/>
      <c r="K330" s="164"/>
      <c r="L330" s="164"/>
      <c r="M330" s="164"/>
      <c r="N330" s="100"/>
      <c r="O330" s="70"/>
      <c r="P330" s="93"/>
      <c r="Q330" s="49"/>
    </row>
    <row r="331" spans="5:17" s="90" customFormat="1">
      <c r="E331" s="70"/>
      <c r="F331" s="93"/>
      <c r="G331" s="49"/>
      <c r="H331" s="73"/>
      <c r="J331" s="164"/>
      <c r="K331" s="164"/>
      <c r="L331" s="164"/>
      <c r="M331" s="164"/>
      <c r="N331" s="100"/>
      <c r="O331" s="70"/>
      <c r="P331" s="93"/>
      <c r="Q331" s="49"/>
    </row>
    <row r="332" spans="5:17" s="90" customFormat="1">
      <c r="E332" s="70"/>
      <c r="F332" s="93"/>
      <c r="G332" s="49"/>
      <c r="H332" s="73"/>
      <c r="J332" s="164"/>
      <c r="K332" s="164"/>
      <c r="L332" s="164"/>
      <c r="M332" s="164"/>
      <c r="N332" s="100"/>
      <c r="O332" s="70"/>
      <c r="P332" s="93"/>
      <c r="Q332" s="49"/>
    </row>
    <row r="333" spans="5:17" s="90" customFormat="1">
      <c r="E333" s="70"/>
      <c r="F333" s="93"/>
      <c r="G333" s="49"/>
      <c r="H333" s="73"/>
      <c r="J333" s="164"/>
      <c r="K333" s="164"/>
      <c r="L333" s="164"/>
      <c r="M333" s="164"/>
      <c r="N333" s="100"/>
      <c r="O333" s="70"/>
      <c r="P333" s="93"/>
      <c r="Q333" s="49"/>
    </row>
    <row r="334" spans="5:17" s="90" customFormat="1">
      <c r="E334" s="70"/>
      <c r="F334" s="93"/>
      <c r="G334" s="49"/>
      <c r="H334" s="73"/>
      <c r="J334" s="164"/>
      <c r="K334" s="164"/>
      <c r="L334" s="164"/>
      <c r="M334" s="164"/>
      <c r="N334" s="100"/>
      <c r="O334" s="70"/>
      <c r="P334" s="93"/>
      <c r="Q334" s="49"/>
    </row>
    <row r="335" spans="5:17" s="90" customFormat="1">
      <c r="E335" s="70"/>
      <c r="F335" s="93"/>
      <c r="G335" s="49"/>
      <c r="H335" s="73"/>
      <c r="J335" s="164"/>
      <c r="K335" s="164"/>
      <c r="L335" s="164"/>
      <c r="M335" s="164"/>
      <c r="N335" s="100"/>
      <c r="O335" s="70"/>
      <c r="P335" s="93"/>
      <c r="Q335" s="49"/>
    </row>
    <row r="336" spans="5:17" s="90" customFormat="1">
      <c r="E336" s="70"/>
      <c r="F336" s="93"/>
      <c r="G336" s="49"/>
      <c r="H336" s="73"/>
      <c r="J336" s="164"/>
      <c r="K336" s="164"/>
      <c r="L336" s="164"/>
      <c r="M336" s="164"/>
      <c r="N336" s="100"/>
      <c r="O336" s="70"/>
      <c r="P336" s="93"/>
      <c r="Q336" s="49"/>
    </row>
    <row r="337" spans="5:17" s="90" customFormat="1">
      <c r="E337" s="70"/>
      <c r="F337" s="93"/>
      <c r="G337" s="49"/>
      <c r="H337" s="73"/>
      <c r="J337" s="164"/>
      <c r="K337" s="164"/>
      <c r="L337" s="164"/>
      <c r="M337" s="164"/>
      <c r="N337" s="100"/>
      <c r="O337" s="70"/>
      <c r="P337" s="93"/>
      <c r="Q337" s="49"/>
    </row>
    <row r="338" spans="5:17" s="90" customFormat="1">
      <c r="E338" s="70"/>
      <c r="F338" s="93"/>
      <c r="G338" s="49"/>
      <c r="H338" s="73"/>
      <c r="J338" s="164"/>
      <c r="K338" s="164"/>
      <c r="L338" s="164"/>
      <c r="M338" s="164"/>
      <c r="N338" s="100"/>
      <c r="O338" s="70"/>
      <c r="P338" s="93"/>
      <c r="Q338" s="49"/>
    </row>
    <row r="339" spans="5:17" s="90" customFormat="1">
      <c r="E339" s="70"/>
      <c r="F339" s="93"/>
      <c r="G339" s="49"/>
      <c r="H339" s="73"/>
      <c r="J339" s="164"/>
      <c r="K339" s="164"/>
      <c r="L339" s="164"/>
      <c r="M339" s="164"/>
      <c r="N339" s="100"/>
      <c r="O339" s="70"/>
      <c r="P339" s="93"/>
      <c r="Q339" s="49"/>
    </row>
    <row r="340" spans="5:17" s="90" customFormat="1">
      <c r="E340" s="70"/>
      <c r="F340" s="93"/>
      <c r="G340" s="49"/>
      <c r="H340" s="73"/>
      <c r="J340" s="164"/>
      <c r="K340" s="164"/>
      <c r="L340" s="164"/>
      <c r="M340" s="164"/>
      <c r="N340" s="100"/>
      <c r="O340" s="70"/>
      <c r="P340" s="93"/>
      <c r="Q340" s="49"/>
    </row>
    <row r="341" spans="5:17" s="90" customFormat="1">
      <c r="E341" s="70"/>
      <c r="F341" s="93"/>
      <c r="G341" s="49"/>
      <c r="H341" s="73"/>
      <c r="J341" s="164"/>
      <c r="K341" s="164"/>
      <c r="L341" s="164"/>
      <c r="M341" s="164"/>
      <c r="N341" s="100"/>
      <c r="O341" s="70"/>
      <c r="P341" s="93"/>
      <c r="Q341" s="49"/>
    </row>
    <row r="342" spans="5:17" s="90" customFormat="1">
      <c r="E342" s="70"/>
      <c r="F342" s="93"/>
      <c r="G342" s="49"/>
      <c r="H342" s="73"/>
      <c r="J342" s="164"/>
      <c r="K342" s="164"/>
      <c r="L342" s="164"/>
      <c r="M342" s="164"/>
      <c r="N342" s="100"/>
      <c r="O342" s="70"/>
      <c r="P342" s="93"/>
      <c r="Q342" s="49"/>
    </row>
    <row r="343" spans="5:17" s="90" customFormat="1">
      <c r="E343" s="70"/>
      <c r="F343" s="93"/>
      <c r="G343" s="49"/>
      <c r="H343" s="73"/>
      <c r="J343" s="164"/>
      <c r="K343" s="164"/>
      <c r="L343" s="164"/>
      <c r="M343" s="164"/>
      <c r="N343" s="100"/>
      <c r="O343" s="70"/>
      <c r="P343" s="93"/>
      <c r="Q343" s="49"/>
    </row>
    <row r="344" spans="5:17" s="90" customFormat="1">
      <c r="E344" s="70"/>
      <c r="F344" s="93"/>
      <c r="G344" s="49"/>
      <c r="H344" s="73"/>
      <c r="J344" s="164"/>
      <c r="K344" s="164"/>
      <c r="L344" s="164"/>
      <c r="M344" s="164"/>
      <c r="N344" s="100"/>
      <c r="O344" s="70"/>
      <c r="P344" s="93"/>
      <c r="Q344" s="49"/>
    </row>
    <row r="345" spans="5:17" s="90" customFormat="1">
      <c r="E345" s="70"/>
      <c r="F345" s="93"/>
      <c r="G345" s="49"/>
      <c r="H345" s="73"/>
      <c r="J345" s="164"/>
      <c r="K345" s="164"/>
      <c r="L345" s="164"/>
      <c r="M345" s="164"/>
      <c r="N345" s="100"/>
      <c r="O345" s="70"/>
      <c r="P345" s="93"/>
      <c r="Q345" s="49"/>
    </row>
    <row r="346" spans="5:17" s="90" customFormat="1">
      <c r="E346" s="70"/>
      <c r="F346" s="93"/>
      <c r="G346" s="49"/>
      <c r="H346" s="73"/>
      <c r="J346" s="164"/>
      <c r="K346" s="164"/>
      <c r="L346" s="164"/>
      <c r="M346" s="164"/>
      <c r="N346" s="100"/>
      <c r="O346" s="70"/>
      <c r="P346" s="93"/>
      <c r="Q346" s="49"/>
    </row>
    <row r="347" spans="5:17" s="90" customFormat="1">
      <c r="E347" s="70"/>
      <c r="F347" s="93"/>
      <c r="G347" s="49"/>
      <c r="H347" s="73"/>
      <c r="J347" s="164"/>
      <c r="K347" s="164"/>
      <c r="L347" s="164"/>
      <c r="M347" s="164"/>
      <c r="N347" s="100"/>
      <c r="O347" s="70"/>
      <c r="P347" s="93"/>
      <c r="Q347" s="49"/>
    </row>
    <row r="348" spans="5:17" s="90" customFormat="1">
      <c r="E348" s="70"/>
      <c r="F348" s="93"/>
      <c r="G348" s="49"/>
      <c r="H348" s="73"/>
      <c r="J348" s="164"/>
      <c r="K348" s="164"/>
      <c r="L348" s="164"/>
      <c r="M348" s="164"/>
      <c r="N348" s="100"/>
      <c r="O348" s="70"/>
      <c r="P348" s="93"/>
      <c r="Q348" s="49"/>
    </row>
    <row r="349" spans="5:17" s="90" customFormat="1">
      <c r="E349" s="70"/>
      <c r="F349" s="93"/>
      <c r="G349" s="49"/>
      <c r="H349" s="73"/>
      <c r="J349" s="164"/>
      <c r="K349" s="164"/>
      <c r="L349" s="164"/>
      <c r="M349" s="164"/>
      <c r="N349" s="100"/>
      <c r="O349" s="70"/>
      <c r="P349" s="93"/>
      <c r="Q349" s="49"/>
    </row>
    <row r="350" spans="5:17" s="90" customFormat="1">
      <c r="E350" s="70"/>
      <c r="F350" s="93"/>
      <c r="G350" s="49"/>
      <c r="H350" s="73"/>
      <c r="J350" s="164"/>
      <c r="K350" s="164"/>
      <c r="L350" s="164"/>
      <c r="M350" s="164"/>
      <c r="N350" s="100"/>
      <c r="O350" s="70"/>
      <c r="P350" s="93"/>
      <c r="Q350" s="49"/>
    </row>
    <row r="351" spans="5:17" s="90" customFormat="1">
      <c r="E351" s="70"/>
      <c r="F351" s="93"/>
      <c r="G351" s="49"/>
      <c r="H351" s="73"/>
      <c r="J351" s="164"/>
      <c r="K351" s="164"/>
      <c r="L351" s="164"/>
      <c r="M351" s="164"/>
      <c r="N351" s="100"/>
      <c r="O351" s="70"/>
      <c r="P351" s="93"/>
      <c r="Q351" s="49"/>
    </row>
    <row r="352" spans="5:17" s="90" customFormat="1">
      <c r="E352" s="70"/>
      <c r="F352" s="93"/>
      <c r="G352" s="49"/>
      <c r="H352" s="73"/>
      <c r="J352" s="164"/>
      <c r="K352" s="164"/>
      <c r="L352" s="164"/>
      <c r="M352" s="164"/>
      <c r="N352" s="100"/>
      <c r="O352" s="70"/>
      <c r="P352" s="93"/>
      <c r="Q352" s="49"/>
    </row>
    <row r="353" spans="5:17" s="90" customFormat="1">
      <c r="E353" s="70"/>
      <c r="F353" s="93"/>
      <c r="G353" s="49"/>
      <c r="H353" s="73"/>
      <c r="J353" s="164"/>
      <c r="K353" s="164"/>
      <c r="L353" s="164"/>
      <c r="M353" s="164"/>
      <c r="N353" s="100"/>
      <c r="O353" s="70"/>
      <c r="P353" s="93"/>
      <c r="Q353" s="49"/>
    </row>
    <row r="354" spans="5:17" s="90" customFormat="1">
      <c r="E354" s="70"/>
      <c r="F354" s="93"/>
      <c r="G354" s="49"/>
      <c r="H354" s="73"/>
      <c r="J354" s="164"/>
      <c r="K354" s="164"/>
      <c r="L354" s="164"/>
      <c r="M354" s="164"/>
      <c r="N354" s="100"/>
      <c r="O354" s="70"/>
      <c r="P354" s="93"/>
      <c r="Q354" s="49"/>
    </row>
    <row r="355" spans="5:17" s="90" customFormat="1">
      <c r="E355" s="70"/>
      <c r="F355" s="93"/>
      <c r="G355" s="49"/>
      <c r="H355" s="73"/>
      <c r="J355" s="164"/>
      <c r="K355" s="164"/>
      <c r="L355" s="164"/>
      <c r="M355" s="164"/>
      <c r="N355" s="100"/>
      <c r="O355" s="70"/>
      <c r="P355" s="93"/>
      <c r="Q355" s="49"/>
    </row>
    <row r="356" spans="5:17" s="90" customFormat="1">
      <c r="E356" s="70"/>
      <c r="F356" s="93"/>
      <c r="G356" s="49"/>
      <c r="H356" s="73"/>
      <c r="J356" s="164"/>
      <c r="K356" s="164"/>
      <c r="L356" s="164"/>
      <c r="M356" s="164"/>
      <c r="N356" s="100"/>
      <c r="O356" s="70"/>
      <c r="P356" s="93"/>
      <c r="Q356" s="49"/>
    </row>
    <row r="357" spans="5:17" s="90" customFormat="1">
      <c r="E357" s="70"/>
      <c r="F357" s="93"/>
      <c r="G357" s="49"/>
      <c r="H357" s="73"/>
      <c r="J357" s="164"/>
      <c r="K357" s="164"/>
      <c r="L357" s="164"/>
      <c r="M357" s="164"/>
      <c r="N357" s="100"/>
      <c r="O357" s="70"/>
      <c r="P357" s="93"/>
      <c r="Q357" s="49"/>
    </row>
    <row r="358" spans="5:17" s="90" customFormat="1">
      <c r="E358" s="70"/>
      <c r="F358" s="93"/>
      <c r="G358" s="49"/>
      <c r="H358" s="73"/>
      <c r="J358" s="164"/>
      <c r="K358" s="164"/>
      <c r="L358" s="164"/>
      <c r="M358" s="164"/>
      <c r="N358" s="100"/>
      <c r="O358" s="70"/>
      <c r="P358" s="93"/>
      <c r="Q358" s="49"/>
    </row>
    <row r="359" spans="5:17" s="90" customFormat="1">
      <c r="E359" s="70"/>
      <c r="F359" s="93"/>
      <c r="G359" s="49"/>
      <c r="H359" s="73"/>
      <c r="J359" s="164"/>
      <c r="K359" s="164"/>
      <c r="L359" s="164"/>
      <c r="M359" s="164"/>
      <c r="N359" s="100"/>
      <c r="O359" s="70"/>
      <c r="P359" s="93"/>
      <c r="Q359" s="49"/>
    </row>
    <row r="360" spans="5:17" s="90" customFormat="1">
      <c r="E360" s="70"/>
      <c r="F360" s="93"/>
      <c r="G360" s="49"/>
      <c r="H360" s="73"/>
      <c r="J360" s="164"/>
      <c r="K360" s="164"/>
      <c r="L360" s="164"/>
      <c r="M360" s="164"/>
      <c r="N360" s="100"/>
      <c r="O360" s="70"/>
      <c r="P360" s="93"/>
      <c r="Q360" s="49"/>
    </row>
    <row r="361" spans="5:17" s="90" customFormat="1">
      <c r="E361" s="70"/>
      <c r="F361" s="93"/>
      <c r="G361" s="49"/>
      <c r="H361" s="73"/>
      <c r="J361" s="164"/>
      <c r="K361" s="164"/>
      <c r="L361" s="164"/>
      <c r="M361" s="164"/>
      <c r="N361" s="100"/>
      <c r="O361" s="70"/>
      <c r="P361" s="93"/>
      <c r="Q361" s="49"/>
    </row>
    <row r="362" spans="5:17" s="90" customFormat="1">
      <c r="E362" s="70"/>
      <c r="F362" s="93"/>
      <c r="G362" s="49"/>
      <c r="H362" s="73"/>
      <c r="J362" s="164"/>
      <c r="K362" s="164"/>
      <c r="L362" s="164"/>
      <c r="M362" s="164"/>
      <c r="N362" s="100"/>
      <c r="O362" s="70"/>
      <c r="P362" s="93"/>
      <c r="Q362" s="49"/>
    </row>
    <row r="363" spans="5:17" s="90" customFormat="1">
      <c r="E363" s="70"/>
      <c r="F363" s="93"/>
      <c r="G363" s="49"/>
      <c r="H363" s="73"/>
      <c r="J363" s="164"/>
      <c r="K363" s="164"/>
      <c r="L363" s="164"/>
      <c r="M363" s="164"/>
      <c r="N363" s="100"/>
      <c r="O363" s="70"/>
      <c r="P363" s="93"/>
      <c r="Q363" s="49"/>
    </row>
    <row r="364" spans="5:17" s="90" customFormat="1">
      <c r="E364" s="70"/>
      <c r="F364" s="93"/>
      <c r="G364" s="49"/>
      <c r="H364" s="73"/>
      <c r="J364" s="164"/>
      <c r="K364" s="164"/>
      <c r="L364" s="164"/>
      <c r="M364" s="164"/>
      <c r="N364" s="100"/>
      <c r="O364" s="70"/>
      <c r="P364" s="93"/>
      <c r="Q364" s="49"/>
    </row>
    <row r="365" spans="5:17" s="90" customFormat="1">
      <c r="E365" s="70"/>
      <c r="F365" s="93"/>
      <c r="G365" s="49"/>
      <c r="H365" s="73"/>
      <c r="J365" s="164"/>
      <c r="K365" s="164"/>
      <c r="L365" s="164"/>
      <c r="M365" s="164"/>
      <c r="N365" s="100"/>
      <c r="O365" s="70"/>
      <c r="P365" s="93"/>
      <c r="Q365" s="49"/>
    </row>
    <row r="366" spans="5:17" s="90" customFormat="1">
      <c r="E366" s="70"/>
      <c r="F366" s="93"/>
      <c r="G366" s="49"/>
      <c r="H366" s="73"/>
      <c r="J366" s="164"/>
      <c r="K366" s="164"/>
      <c r="L366" s="164"/>
      <c r="M366" s="164"/>
      <c r="N366" s="100"/>
      <c r="O366" s="70"/>
      <c r="P366" s="93"/>
      <c r="Q366" s="49"/>
    </row>
    <row r="367" spans="5:17" s="90" customFormat="1">
      <c r="E367" s="70"/>
      <c r="F367" s="93"/>
      <c r="G367" s="49"/>
      <c r="H367" s="73"/>
      <c r="J367" s="164"/>
      <c r="K367" s="164"/>
      <c r="L367" s="164"/>
      <c r="M367" s="164"/>
      <c r="N367" s="100"/>
      <c r="O367" s="70"/>
      <c r="P367" s="93"/>
      <c r="Q367" s="49"/>
    </row>
    <row r="368" spans="5:17" s="90" customFormat="1">
      <c r="E368" s="70"/>
      <c r="F368" s="93"/>
      <c r="G368" s="49"/>
      <c r="H368" s="73"/>
      <c r="J368" s="164"/>
      <c r="K368" s="164"/>
      <c r="L368" s="164"/>
      <c r="M368" s="164"/>
      <c r="N368" s="100"/>
      <c r="O368" s="70"/>
      <c r="P368" s="93"/>
      <c r="Q368" s="49"/>
    </row>
    <row r="369" spans="5:17" s="90" customFormat="1">
      <c r="E369" s="70"/>
      <c r="F369" s="93"/>
      <c r="G369" s="49"/>
      <c r="H369" s="73"/>
      <c r="J369" s="164"/>
      <c r="K369" s="164"/>
      <c r="L369" s="164"/>
      <c r="M369" s="164"/>
      <c r="N369" s="100"/>
      <c r="O369" s="70"/>
      <c r="P369" s="93"/>
      <c r="Q369" s="49"/>
    </row>
    <row r="370" spans="5:17" s="90" customFormat="1">
      <c r="E370" s="70"/>
      <c r="F370" s="93"/>
      <c r="G370" s="49"/>
      <c r="H370" s="73"/>
      <c r="J370" s="164"/>
      <c r="K370" s="164"/>
      <c r="L370" s="164"/>
      <c r="M370" s="164"/>
      <c r="N370" s="100"/>
      <c r="O370" s="70"/>
      <c r="P370" s="93"/>
      <c r="Q370" s="49"/>
    </row>
    <row r="371" spans="5:17" s="90" customFormat="1">
      <c r="E371" s="70"/>
      <c r="F371" s="93"/>
      <c r="G371" s="49"/>
      <c r="H371" s="73"/>
      <c r="J371" s="164"/>
      <c r="K371" s="164"/>
      <c r="L371" s="164"/>
      <c r="M371" s="164"/>
      <c r="N371" s="100"/>
      <c r="O371" s="70"/>
      <c r="P371" s="93"/>
      <c r="Q371" s="49"/>
    </row>
    <row r="372" spans="5:17" s="90" customFormat="1">
      <c r="E372" s="70"/>
      <c r="F372" s="93"/>
      <c r="G372" s="49"/>
      <c r="H372" s="73"/>
      <c r="J372" s="164"/>
      <c r="K372" s="164"/>
      <c r="L372" s="164"/>
      <c r="M372" s="164"/>
      <c r="N372" s="100"/>
      <c r="O372" s="70"/>
      <c r="P372" s="93"/>
      <c r="Q372" s="49"/>
    </row>
    <row r="373" spans="5:17" s="90" customFormat="1">
      <c r="E373" s="70"/>
      <c r="F373" s="93"/>
      <c r="G373" s="49"/>
      <c r="H373" s="73"/>
      <c r="J373" s="164"/>
      <c r="K373" s="164"/>
      <c r="L373" s="164"/>
      <c r="M373" s="164"/>
      <c r="N373" s="100"/>
      <c r="O373" s="70"/>
      <c r="P373" s="93"/>
      <c r="Q373" s="49"/>
    </row>
    <row r="374" spans="5:17" s="90" customFormat="1">
      <c r="E374" s="70"/>
      <c r="F374" s="93"/>
      <c r="G374" s="49"/>
      <c r="H374" s="73"/>
      <c r="J374" s="164"/>
      <c r="K374" s="164"/>
      <c r="L374" s="164"/>
      <c r="M374" s="164"/>
      <c r="N374" s="100"/>
      <c r="O374" s="70"/>
      <c r="P374" s="93"/>
      <c r="Q374" s="49"/>
    </row>
    <row r="375" spans="5:17" s="90" customFormat="1">
      <c r="E375" s="70"/>
      <c r="F375" s="93"/>
      <c r="G375" s="49"/>
      <c r="H375" s="73"/>
      <c r="J375" s="164"/>
      <c r="K375" s="164"/>
      <c r="L375" s="164"/>
      <c r="M375" s="164"/>
      <c r="N375" s="100"/>
      <c r="O375" s="70"/>
      <c r="P375" s="93"/>
      <c r="Q375" s="49"/>
    </row>
    <row r="376" spans="5:17" s="90" customFormat="1">
      <c r="E376" s="70"/>
      <c r="F376" s="93"/>
      <c r="G376" s="49"/>
      <c r="H376" s="73"/>
      <c r="J376" s="164"/>
      <c r="K376" s="164"/>
      <c r="L376" s="164"/>
      <c r="M376" s="164"/>
      <c r="N376" s="100"/>
      <c r="O376" s="70"/>
      <c r="P376" s="93"/>
      <c r="Q376" s="49"/>
    </row>
    <row r="377" spans="5:17" s="90" customFormat="1">
      <c r="E377" s="70"/>
      <c r="F377" s="93"/>
      <c r="G377" s="49"/>
      <c r="H377" s="73"/>
      <c r="J377" s="164"/>
      <c r="K377" s="164"/>
      <c r="L377" s="164"/>
      <c r="M377" s="164"/>
      <c r="N377" s="100"/>
      <c r="O377" s="70"/>
      <c r="P377" s="93"/>
      <c r="Q377" s="49"/>
    </row>
    <row r="378" spans="5:17" s="90" customFormat="1">
      <c r="E378" s="70"/>
      <c r="F378" s="93"/>
      <c r="G378" s="49"/>
      <c r="H378" s="73"/>
      <c r="J378" s="164"/>
      <c r="K378" s="164"/>
      <c r="L378" s="164"/>
      <c r="M378" s="164"/>
      <c r="N378" s="100"/>
      <c r="O378" s="70"/>
      <c r="P378" s="93"/>
      <c r="Q378" s="49"/>
    </row>
    <row r="379" spans="5:17" s="90" customFormat="1">
      <c r="E379" s="70"/>
      <c r="F379" s="93"/>
      <c r="G379" s="49"/>
      <c r="H379" s="73"/>
      <c r="J379" s="164"/>
      <c r="K379" s="164"/>
      <c r="L379" s="164"/>
      <c r="M379" s="164"/>
      <c r="N379" s="100"/>
      <c r="O379" s="70"/>
      <c r="P379" s="93"/>
      <c r="Q379" s="49"/>
    </row>
    <row r="380" spans="5:17" s="90" customFormat="1">
      <c r="E380" s="70"/>
      <c r="F380" s="93"/>
      <c r="G380" s="49"/>
      <c r="H380" s="73"/>
      <c r="J380" s="164"/>
      <c r="K380" s="164"/>
      <c r="L380" s="164"/>
      <c r="M380" s="164"/>
      <c r="N380" s="100"/>
      <c r="O380" s="70"/>
      <c r="P380" s="93"/>
      <c r="Q380" s="49"/>
    </row>
    <row r="381" spans="5:17" s="90" customFormat="1">
      <c r="E381" s="70"/>
      <c r="F381" s="93"/>
      <c r="G381" s="49"/>
      <c r="H381" s="73"/>
      <c r="J381" s="164"/>
      <c r="K381" s="164"/>
      <c r="L381" s="164"/>
      <c r="M381" s="164"/>
      <c r="N381" s="100"/>
      <c r="O381" s="70"/>
      <c r="P381" s="93"/>
      <c r="Q381" s="49"/>
    </row>
    <row r="382" spans="5:17" s="90" customFormat="1">
      <c r="E382" s="70"/>
      <c r="F382" s="93"/>
      <c r="G382" s="49"/>
      <c r="H382" s="73"/>
      <c r="J382" s="164"/>
      <c r="K382" s="164"/>
      <c r="L382" s="164"/>
      <c r="M382" s="164"/>
      <c r="N382" s="100"/>
      <c r="O382" s="70"/>
      <c r="P382" s="93"/>
      <c r="Q382" s="49"/>
    </row>
    <row r="383" spans="5:17" s="90" customFormat="1">
      <c r="E383" s="70"/>
      <c r="F383" s="93"/>
      <c r="G383" s="49"/>
      <c r="H383" s="73"/>
      <c r="J383" s="164"/>
      <c r="K383" s="164"/>
      <c r="L383" s="164"/>
      <c r="M383" s="164"/>
      <c r="N383" s="100"/>
      <c r="O383" s="70"/>
      <c r="P383" s="93"/>
      <c r="Q383" s="49"/>
    </row>
    <row r="384" spans="5:17" s="90" customFormat="1">
      <c r="E384" s="70"/>
      <c r="F384" s="93"/>
      <c r="G384" s="49"/>
      <c r="H384" s="73"/>
      <c r="J384" s="164"/>
      <c r="K384" s="164"/>
      <c r="L384" s="164"/>
      <c r="M384" s="164"/>
      <c r="N384" s="100"/>
      <c r="O384" s="70"/>
      <c r="P384" s="93"/>
      <c r="Q384" s="49"/>
    </row>
    <row r="385" spans="5:17" s="90" customFormat="1">
      <c r="E385" s="70"/>
      <c r="F385" s="93"/>
      <c r="G385" s="49"/>
      <c r="H385" s="73"/>
      <c r="J385" s="164"/>
      <c r="K385" s="164"/>
      <c r="L385" s="164"/>
      <c r="M385" s="164"/>
      <c r="N385" s="100"/>
      <c r="O385" s="70"/>
      <c r="P385" s="93"/>
      <c r="Q385" s="49"/>
    </row>
    <row r="386" spans="5:17" s="90" customFormat="1">
      <c r="E386" s="70"/>
      <c r="F386" s="93"/>
      <c r="G386" s="49"/>
      <c r="H386" s="73"/>
      <c r="J386" s="164"/>
      <c r="K386" s="164"/>
      <c r="L386" s="164"/>
      <c r="M386" s="164"/>
      <c r="N386" s="100"/>
      <c r="O386" s="70"/>
      <c r="P386" s="93"/>
      <c r="Q386" s="49"/>
    </row>
    <row r="387" spans="5:17" s="90" customFormat="1">
      <c r="E387" s="70"/>
      <c r="F387" s="93"/>
      <c r="G387" s="49"/>
      <c r="H387" s="73"/>
      <c r="J387" s="164"/>
      <c r="K387" s="164"/>
      <c r="L387" s="164"/>
      <c r="M387" s="164"/>
      <c r="N387" s="100"/>
      <c r="O387" s="70"/>
      <c r="P387" s="93"/>
      <c r="Q387" s="49"/>
    </row>
    <row r="388" spans="5:17" s="90" customFormat="1">
      <c r="E388" s="70"/>
      <c r="F388" s="93"/>
      <c r="G388" s="49"/>
      <c r="H388" s="73"/>
      <c r="J388" s="164"/>
      <c r="K388" s="164"/>
      <c r="L388" s="164"/>
      <c r="M388" s="164"/>
      <c r="N388" s="100"/>
      <c r="O388" s="70"/>
      <c r="P388" s="93"/>
      <c r="Q388" s="49"/>
    </row>
    <row r="389" spans="5:17" s="90" customFormat="1">
      <c r="E389" s="70"/>
      <c r="F389" s="93"/>
      <c r="G389" s="49"/>
      <c r="H389" s="73"/>
      <c r="J389" s="164"/>
      <c r="K389" s="164"/>
      <c r="L389" s="164"/>
      <c r="M389" s="164"/>
      <c r="N389" s="100"/>
      <c r="O389" s="70"/>
      <c r="P389" s="93"/>
      <c r="Q389" s="49"/>
    </row>
    <row r="390" spans="5:17" s="90" customFormat="1">
      <c r="E390" s="70"/>
      <c r="F390" s="93"/>
      <c r="G390" s="49"/>
      <c r="H390" s="73"/>
      <c r="J390" s="164"/>
      <c r="K390" s="164"/>
      <c r="L390" s="164"/>
      <c r="M390" s="164"/>
      <c r="N390" s="100"/>
      <c r="O390" s="70"/>
      <c r="P390" s="93"/>
      <c r="Q390" s="49"/>
    </row>
    <row r="391" spans="5:17" s="90" customFormat="1">
      <c r="E391" s="70"/>
      <c r="F391" s="93"/>
      <c r="G391" s="49"/>
      <c r="H391" s="73"/>
      <c r="J391" s="164"/>
      <c r="K391" s="164"/>
      <c r="L391" s="164"/>
      <c r="M391" s="164"/>
      <c r="N391" s="100"/>
      <c r="O391" s="70"/>
      <c r="P391" s="93"/>
      <c r="Q391" s="49"/>
    </row>
    <row r="392" spans="5:17" s="90" customFormat="1">
      <c r="E392" s="70"/>
      <c r="F392" s="93"/>
      <c r="G392" s="49"/>
      <c r="H392" s="73"/>
      <c r="J392" s="164"/>
      <c r="K392" s="164"/>
      <c r="L392" s="164"/>
      <c r="M392" s="164"/>
      <c r="N392" s="100"/>
      <c r="O392" s="70"/>
      <c r="P392" s="93"/>
      <c r="Q392" s="49"/>
    </row>
    <row r="393" spans="5:17" s="90" customFormat="1">
      <c r="E393" s="70"/>
      <c r="F393" s="93"/>
      <c r="G393" s="49"/>
      <c r="H393" s="73"/>
      <c r="J393" s="164"/>
      <c r="K393" s="164"/>
      <c r="L393" s="164"/>
      <c r="M393" s="164"/>
      <c r="N393" s="100"/>
      <c r="O393" s="70"/>
      <c r="P393" s="93"/>
      <c r="Q393" s="49"/>
    </row>
    <row r="394" spans="5:17" s="90" customFormat="1">
      <c r="E394" s="70"/>
      <c r="F394" s="93"/>
      <c r="G394" s="49"/>
      <c r="H394" s="73"/>
      <c r="J394" s="164"/>
      <c r="K394" s="164"/>
      <c r="L394" s="164"/>
      <c r="M394" s="164"/>
      <c r="N394" s="100"/>
      <c r="O394" s="70"/>
      <c r="P394" s="93"/>
      <c r="Q394" s="49"/>
    </row>
    <row r="395" spans="5:17" s="90" customFormat="1">
      <c r="E395" s="70"/>
      <c r="F395" s="93"/>
      <c r="G395" s="49"/>
      <c r="H395" s="73"/>
      <c r="J395" s="164"/>
      <c r="K395" s="164"/>
      <c r="L395" s="164"/>
      <c r="M395" s="164"/>
      <c r="N395" s="100"/>
      <c r="O395" s="70"/>
      <c r="P395" s="93"/>
      <c r="Q395" s="49"/>
    </row>
    <row r="396" spans="5:17" s="90" customFormat="1">
      <c r="E396" s="70"/>
      <c r="F396" s="93"/>
      <c r="G396" s="49"/>
      <c r="H396" s="73"/>
      <c r="J396" s="164"/>
      <c r="K396" s="164"/>
      <c r="L396" s="164"/>
      <c r="M396" s="164"/>
      <c r="N396" s="100"/>
      <c r="O396" s="70"/>
      <c r="P396" s="93"/>
      <c r="Q396" s="49"/>
    </row>
    <row r="397" spans="5:17" s="90" customFormat="1">
      <c r="E397" s="70"/>
      <c r="F397" s="93"/>
      <c r="G397" s="49"/>
      <c r="H397" s="73"/>
      <c r="J397" s="164"/>
      <c r="K397" s="164"/>
      <c r="L397" s="164"/>
      <c r="M397" s="164"/>
      <c r="N397" s="100"/>
      <c r="O397" s="70"/>
      <c r="P397" s="93"/>
      <c r="Q397" s="49"/>
    </row>
    <row r="398" spans="5:17" s="90" customFormat="1">
      <c r="E398" s="70"/>
      <c r="F398" s="93"/>
      <c r="G398" s="49"/>
      <c r="H398" s="73"/>
      <c r="J398" s="164"/>
      <c r="K398" s="164"/>
      <c r="L398" s="164"/>
      <c r="M398" s="164"/>
      <c r="N398" s="100"/>
      <c r="O398" s="70"/>
      <c r="P398" s="93"/>
      <c r="Q398" s="49"/>
    </row>
    <row r="399" spans="5:17" s="90" customFormat="1">
      <c r="E399" s="70"/>
      <c r="F399" s="93"/>
      <c r="G399" s="49"/>
      <c r="H399" s="73"/>
      <c r="J399" s="164"/>
      <c r="K399" s="164"/>
      <c r="L399" s="164"/>
      <c r="M399" s="164"/>
      <c r="N399" s="100"/>
      <c r="O399" s="70"/>
      <c r="P399" s="93"/>
      <c r="Q399" s="49"/>
    </row>
    <row r="400" spans="5:17" s="90" customFormat="1">
      <c r="E400" s="70"/>
      <c r="F400" s="93"/>
      <c r="G400" s="49"/>
      <c r="H400" s="73"/>
      <c r="J400" s="164"/>
      <c r="K400" s="164"/>
      <c r="L400" s="164"/>
      <c r="M400" s="164"/>
      <c r="N400" s="100"/>
      <c r="O400" s="70"/>
      <c r="P400" s="93"/>
      <c r="Q400" s="49"/>
    </row>
    <row r="401" spans="5:17" s="90" customFormat="1">
      <c r="E401" s="70"/>
      <c r="F401" s="93"/>
      <c r="G401" s="49"/>
      <c r="H401" s="73"/>
      <c r="J401" s="164"/>
      <c r="K401" s="164"/>
      <c r="L401" s="164"/>
      <c r="M401" s="164"/>
      <c r="N401" s="100"/>
      <c r="O401" s="70"/>
      <c r="P401" s="93"/>
      <c r="Q401" s="49"/>
    </row>
    <row r="402" spans="5:17" s="90" customFormat="1">
      <c r="E402" s="70"/>
      <c r="F402" s="93"/>
      <c r="G402" s="49"/>
      <c r="H402" s="73"/>
      <c r="J402" s="164"/>
      <c r="K402" s="164"/>
      <c r="L402" s="164"/>
      <c r="M402" s="164"/>
      <c r="N402" s="100"/>
      <c r="O402" s="70"/>
      <c r="P402" s="93"/>
      <c r="Q402" s="49"/>
    </row>
    <row r="403" spans="5:17" s="90" customFormat="1">
      <c r="E403" s="70"/>
      <c r="F403" s="93"/>
      <c r="G403" s="49"/>
      <c r="H403" s="73"/>
      <c r="J403" s="164"/>
      <c r="K403" s="164"/>
      <c r="L403" s="164"/>
      <c r="M403" s="164"/>
      <c r="N403" s="100"/>
      <c r="O403" s="70"/>
      <c r="P403" s="93"/>
      <c r="Q403" s="49"/>
    </row>
    <row r="404" spans="5:17" s="90" customFormat="1">
      <c r="E404" s="70"/>
      <c r="F404" s="93"/>
      <c r="G404" s="49"/>
      <c r="H404" s="73"/>
      <c r="J404" s="164"/>
      <c r="K404" s="164"/>
      <c r="L404" s="164"/>
      <c r="M404" s="164"/>
      <c r="N404" s="100"/>
      <c r="O404" s="70"/>
      <c r="P404" s="93"/>
      <c r="Q404" s="49"/>
    </row>
    <row r="405" spans="5:17" s="90" customFormat="1">
      <c r="E405" s="70"/>
      <c r="F405" s="93"/>
      <c r="G405" s="49"/>
      <c r="H405" s="73"/>
      <c r="J405" s="164"/>
      <c r="K405" s="164"/>
      <c r="L405" s="164"/>
      <c r="M405" s="164"/>
      <c r="N405" s="100"/>
      <c r="O405" s="70"/>
      <c r="P405" s="93"/>
      <c r="Q405" s="49"/>
    </row>
    <row r="406" spans="5:17" s="90" customFormat="1">
      <c r="E406" s="70"/>
      <c r="F406" s="93"/>
      <c r="G406" s="49"/>
      <c r="H406" s="73"/>
      <c r="J406" s="164"/>
      <c r="K406" s="164"/>
      <c r="L406" s="164"/>
      <c r="M406" s="164"/>
      <c r="N406" s="100"/>
      <c r="O406" s="70"/>
      <c r="P406" s="93"/>
      <c r="Q406" s="49"/>
    </row>
    <row r="407" spans="5:17" s="90" customFormat="1">
      <c r="E407" s="70"/>
      <c r="F407" s="93"/>
      <c r="G407" s="49"/>
      <c r="H407" s="73"/>
      <c r="J407" s="164"/>
      <c r="K407" s="164"/>
      <c r="L407" s="164"/>
      <c r="M407" s="164"/>
      <c r="N407" s="100"/>
      <c r="O407" s="70"/>
      <c r="P407" s="93"/>
      <c r="Q407" s="49"/>
    </row>
    <row r="408" spans="5:17" s="90" customFormat="1">
      <c r="E408" s="70"/>
      <c r="F408" s="93"/>
      <c r="G408" s="49"/>
      <c r="H408" s="73"/>
      <c r="J408" s="164"/>
      <c r="K408" s="164"/>
      <c r="L408" s="164"/>
      <c r="M408" s="164"/>
      <c r="N408" s="100"/>
      <c r="O408" s="70"/>
      <c r="P408" s="93"/>
      <c r="Q408" s="49"/>
    </row>
    <row r="409" spans="5:17" s="90" customFormat="1">
      <c r="E409" s="70"/>
      <c r="F409" s="93"/>
      <c r="G409" s="49"/>
      <c r="H409" s="73"/>
      <c r="J409" s="164"/>
      <c r="K409" s="164"/>
      <c r="L409" s="164"/>
      <c r="M409" s="164"/>
      <c r="N409" s="100"/>
      <c r="O409" s="70"/>
      <c r="P409" s="93"/>
      <c r="Q409" s="49"/>
    </row>
    <row r="410" spans="5:17" s="90" customFormat="1">
      <c r="E410" s="70"/>
      <c r="F410" s="93"/>
      <c r="G410" s="49"/>
      <c r="H410" s="73"/>
      <c r="J410" s="164"/>
      <c r="K410" s="164"/>
      <c r="L410" s="164"/>
      <c r="M410" s="164"/>
      <c r="N410" s="100"/>
      <c r="O410" s="70"/>
      <c r="P410" s="93"/>
      <c r="Q410" s="49"/>
    </row>
    <row r="411" spans="5:17" s="90" customFormat="1">
      <c r="E411" s="70"/>
      <c r="F411" s="93"/>
      <c r="G411" s="49"/>
      <c r="H411" s="73"/>
      <c r="J411" s="164"/>
      <c r="K411" s="164"/>
      <c r="L411" s="164"/>
      <c r="M411" s="164"/>
      <c r="N411" s="100"/>
      <c r="O411" s="70"/>
      <c r="P411" s="93"/>
      <c r="Q411" s="49"/>
    </row>
    <row r="412" spans="5:17" s="90" customFormat="1">
      <c r="E412" s="70"/>
      <c r="F412" s="93"/>
      <c r="G412" s="49"/>
      <c r="H412" s="73"/>
      <c r="J412" s="164"/>
      <c r="K412" s="164"/>
      <c r="L412" s="164"/>
      <c r="M412" s="164"/>
      <c r="N412" s="100"/>
      <c r="O412" s="70"/>
      <c r="P412" s="93"/>
      <c r="Q412" s="49"/>
    </row>
    <row r="413" spans="5:17" s="90" customFormat="1">
      <c r="E413" s="70"/>
      <c r="F413" s="93"/>
      <c r="G413" s="49"/>
      <c r="H413" s="73"/>
      <c r="J413" s="164"/>
      <c r="K413" s="164"/>
      <c r="L413" s="164"/>
      <c r="M413" s="164"/>
      <c r="N413" s="100"/>
      <c r="O413" s="70"/>
      <c r="P413" s="93"/>
      <c r="Q413" s="49"/>
    </row>
    <row r="414" spans="5:17" s="90" customFormat="1">
      <c r="E414" s="70"/>
      <c r="F414" s="93"/>
      <c r="G414" s="49"/>
      <c r="H414" s="73"/>
      <c r="J414" s="164"/>
      <c r="K414" s="164"/>
      <c r="L414" s="164"/>
      <c r="M414" s="164"/>
      <c r="N414" s="100"/>
      <c r="O414" s="70"/>
      <c r="P414" s="93"/>
      <c r="Q414" s="49"/>
    </row>
    <row r="415" spans="5:17" s="90" customFormat="1">
      <c r="E415" s="70"/>
      <c r="F415" s="93"/>
      <c r="G415" s="49"/>
      <c r="H415" s="73"/>
      <c r="J415" s="164"/>
      <c r="K415" s="164"/>
      <c r="L415" s="164"/>
      <c r="M415" s="164"/>
      <c r="N415" s="100"/>
      <c r="O415" s="70"/>
      <c r="P415" s="93"/>
      <c r="Q415" s="49"/>
    </row>
    <row r="416" spans="5:17" s="90" customFormat="1">
      <c r="E416" s="70"/>
      <c r="F416" s="93"/>
      <c r="G416" s="49"/>
      <c r="H416" s="73"/>
      <c r="J416" s="164"/>
      <c r="K416" s="164"/>
      <c r="L416" s="164"/>
      <c r="M416" s="164"/>
      <c r="N416" s="100"/>
      <c r="O416" s="70"/>
      <c r="P416" s="93"/>
      <c r="Q416" s="49"/>
    </row>
    <row r="417" spans="5:17" s="90" customFormat="1">
      <c r="E417" s="70"/>
      <c r="F417" s="93"/>
      <c r="G417" s="49"/>
      <c r="H417" s="73"/>
      <c r="J417" s="164"/>
      <c r="K417" s="164"/>
      <c r="L417" s="164"/>
      <c r="M417" s="164"/>
      <c r="N417" s="100"/>
      <c r="O417" s="70"/>
      <c r="P417" s="93"/>
      <c r="Q417" s="49"/>
    </row>
    <row r="418" spans="5:17" s="90" customFormat="1">
      <c r="E418" s="70"/>
      <c r="F418" s="93"/>
      <c r="G418" s="49"/>
      <c r="H418" s="73"/>
      <c r="J418" s="164"/>
      <c r="K418" s="164"/>
      <c r="L418" s="164"/>
      <c r="M418" s="164"/>
      <c r="N418" s="100"/>
      <c r="O418" s="70"/>
      <c r="P418" s="93"/>
      <c r="Q418" s="49"/>
    </row>
    <row r="419" spans="5:17" s="90" customFormat="1">
      <c r="E419" s="70"/>
      <c r="F419" s="93"/>
      <c r="G419" s="49"/>
      <c r="H419" s="73"/>
      <c r="J419" s="164"/>
      <c r="K419" s="164"/>
      <c r="L419" s="164"/>
      <c r="M419" s="164"/>
      <c r="N419" s="100"/>
      <c r="O419" s="70"/>
      <c r="P419" s="93"/>
      <c r="Q419" s="49"/>
    </row>
    <row r="420" spans="5:17" s="90" customFormat="1">
      <c r="E420" s="70"/>
      <c r="F420" s="93"/>
      <c r="G420" s="49"/>
      <c r="H420" s="73"/>
      <c r="J420" s="164"/>
      <c r="K420" s="164"/>
      <c r="L420" s="164"/>
      <c r="M420" s="164"/>
      <c r="N420" s="100"/>
      <c r="O420" s="70"/>
      <c r="P420" s="93"/>
      <c r="Q420" s="49"/>
    </row>
    <row r="421" spans="5:17" s="90" customFormat="1">
      <c r="E421" s="70"/>
      <c r="F421" s="93"/>
      <c r="G421" s="49"/>
      <c r="H421" s="73"/>
      <c r="J421" s="164"/>
      <c r="K421" s="164"/>
      <c r="L421" s="164"/>
      <c r="M421" s="164"/>
      <c r="N421" s="100"/>
      <c r="O421" s="70"/>
      <c r="P421" s="93"/>
      <c r="Q421" s="49"/>
    </row>
    <row r="422" spans="5:17" s="90" customFormat="1">
      <c r="E422" s="70"/>
      <c r="F422" s="93"/>
      <c r="G422" s="49"/>
      <c r="H422" s="73"/>
      <c r="J422" s="164"/>
      <c r="K422" s="164"/>
      <c r="L422" s="164"/>
      <c r="M422" s="164"/>
      <c r="N422" s="100"/>
      <c r="O422" s="70"/>
      <c r="P422" s="93"/>
      <c r="Q422" s="49"/>
    </row>
    <row r="423" spans="5:17" s="90" customFormat="1">
      <c r="E423" s="70"/>
      <c r="F423" s="93"/>
      <c r="G423" s="49"/>
      <c r="H423" s="73"/>
      <c r="J423" s="164"/>
      <c r="K423" s="164"/>
      <c r="L423" s="164"/>
      <c r="M423" s="164"/>
      <c r="N423" s="100"/>
      <c r="O423" s="70"/>
      <c r="P423" s="93"/>
      <c r="Q423" s="49"/>
    </row>
    <row r="424" spans="5:17" s="90" customFormat="1">
      <c r="E424" s="70"/>
      <c r="F424" s="93"/>
      <c r="G424" s="49"/>
      <c r="H424" s="73"/>
      <c r="J424" s="164"/>
      <c r="K424" s="164"/>
      <c r="L424" s="164"/>
      <c r="M424" s="164"/>
      <c r="N424" s="100"/>
      <c r="O424" s="70"/>
      <c r="P424" s="93"/>
      <c r="Q424" s="49"/>
    </row>
    <row r="425" spans="5:17" s="90" customFormat="1">
      <c r="E425" s="70"/>
      <c r="F425" s="93"/>
      <c r="G425" s="49"/>
      <c r="H425" s="73"/>
      <c r="J425" s="164"/>
      <c r="K425" s="164"/>
      <c r="L425" s="164"/>
      <c r="M425" s="164"/>
      <c r="N425" s="100"/>
      <c r="O425" s="70"/>
      <c r="P425" s="93"/>
      <c r="Q425" s="49"/>
    </row>
    <row r="426" spans="5:17" s="90" customFormat="1">
      <c r="E426" s="70"/>
      <c r="F426" s="93"/>
      <c r="G426" s="49"/>
      <c r="H426" s="73"/>
      <c r="J426" s="164"/>
      <c r="K426" s="164"/>
      <c r="L426" s="164"/>
      <c r="M426" s="164"/>
      <c r="N426" s="100"/>
      <c r="O426" s="70"/>
      <c r="P426" s="93"/>
      <c r="Q426" s="49"/>
    </row>
    <row r="427" spans="5:17" s="90" customFormat="1">
      <c r="E427" s="70"/>
      <c r="F427" s="93"/>
      <c r="G427" s="49"/>
      <c r="H427" s="73"/>
      <c r="J427" s="164"/>
      <c r="K427" s="164"/>
      <c r="L427" s="164"/>
      <c r="M427" s="164"/>
      <c r="N427" s="100"/>
      <c r="O427" s="70"/>
      <c r="P427" s="93"/>
      <c r="Q427" s="49"/>
    </row>
    <row r="428" spans="5:17" s="90" customFormat="1">
      <c r="E428" s="70"/>
      <c r="F428" s="93"/>
      <c r="G428" s="49"/>
      <c r="H428" s="73"/>
      <c r="J428" s="164"/>
      <c r="K428" s="164"/>
      <c r="L428" s="164"/>
      <c r="M428" s="164"/>
      <c r="N428" s="100"/>
      <c r="O428" s="70"/>
      <c r="P428" s="93"/>
      <c r="Q428" s="49"/>
    </row>
    <row r="429" spans="5:17" s="90" customFormat="1">
      <c r="E429" s="70"/>
      <c r="F429" s="93"/>
      <c r="G429" s="49"/>
      <c r="H429" s="73"/>
      <c r="J429" s="164"/>
      <c r="K429" s="164"/>
      <c r="L429" s="164"/>
      <c r="M429" s="164"/>
      <c r="N429" s="100"/>
      <c r="O429" s="70"/>
      <c r="P429" s="93"/>
      <c r="Q429" s="49"/>
    </row>
    <row r="430" spans="5:17" s="90" customFormat="1">
      <c r="E430" s="70"/>
      <c r="F430" s="93"/>
      <c r="G430" s="49"/>
      <c r="H430" s="73"/>
      <c r="J430" s="164"/>
      <c r="K430" s="164"/>
      <c r="L430" s="164"/>
      <c r="M430" s="164"/>
      <c r="N430" s="100"/>
      <c r="O430" s="70"/>
      <c r="P430" s="93"/>
      <c r="Q430" s="49"/>
    </row>
    <row r="431" spans="5:17" s="90" customFormat="1">
      <c r="E431" s="70"/>
      <c r="F431" s="93"/>
      <c r="G431" s="49"/>
      <c r="H431" s="73"/>
      <c r="J431" s="164"/>
      <c r="K431" s="164"/>
      <c r="L431" s="164"/>
      <c r="M431" s="164"/>
      <c r="N431" s="100"/>
      <c r="O431" s="70"/>
      <c r="P431" s="93"/>
      <c r="Q431" s="49"/>
    </row>
    <row r="432" spans="5:17" s="90" customFormat="1">
      <c r="E432" s="70"/>
      <c r="F432" s="93"/>
      <c r="G432" s="49"/>
      <c r="H432" s="73"/>
      <c r="J432" s="164"/>
      <c r="K432" s="164"/>
      <c r="L432" s="164"/>
      <c r="M432" s="164"/>
      <c r="N432" s="100"/>
      <c r="O432" s="70"/>
      <c r="P432" s="93"/>
      <c r="Q432" s="49"/>
    </row>
    <row r="433" spans="5:17" s="90" customFormat="1">
      <c r="E433" s="70"/>
      <c r="F433" s="93"/>
      <c r="G433" s="49"/>
      <c r="H433" s="73"/>
      <c r="J433" s="164"/>
      <c r="K433" s="164"/>
      <c r="L433" s="164"/>
      <c r="M433" s="164"/>
      <c r="N433" s="100"/>
      <c r="O433" s="70"/>
      <c r="P433" s="93"/>
      <c r="Q433" s="49"/>
    </row>
    <row r="434" spans="5:17" s="90" customFormat="1">
      <c r="E434" s="70"/>
      <c r="F434" s="93"/>
      <c r="G434" s="49"/>
      <c r="H434" s="73"/>
      <c r="J434" s="164"/>
      <c r="K434" s="164"/>
      <c r="L434" s="164"/>
      <c r="M434" s="164"/>
      <c r="N434" s="100"/>
      <c r="O434" s="70"/>
      <c r="P434" s="93"/>
      <c r="Q434" s="49"/>
    </row>
    <row r="435" spans="5:17" s="90" customFormat="1">
      <c r="E435" s="70"/>
      <c r="F435" s="93"/>
      <c r="G435" s="49"/>
      <c r="H435" s="73"/>
      <c r="J435" s="164"/>
      <c r="K435" s="164"/>
      <c r="L435" s="164"/>
      <c r="M435" s="164"/>
      <c r="N435" s="100"/>
      <c r="O435" s="70"/>
      <c r="P435" s="93"/>
      <c r="Q435" s="49"/>
    </row>
    <row r="436" spans="5:17" s="90" customFormat="1">
      <c r="E436" s="70"/>
      <c r="F436" s="93"/>
      <c r="G436" s="49"/>
      <c r="H436" s="73"/>
      <c r="J436" s="164"/>
      <c r="K436" s="164"/>
      <c r="L436" s="164"/>
      <c r="M436" s="164"/>
      <c r="N436" s="100"/>
      <c r="O436" s="70"/>
      <c r="P436" s="93"/>
      <c r="Q436" s="49"/>
    </row>
    <row r="437" spans="5:17" s="90" customFormat="1">
      <c r="E437" s="70"/>
      <c r="F437" s="93"/>
      <c r="G437" s="49"/>
      <c r="H437" s="73"/>
      <c r="J437" s="164"/>
      <c r="K437" s="164"/>
      <c r="L437" s="164"/>
      <c r="M437" s="164"/>
      <c r="N437" s="100"/>
      <c r="O437" s="70"/>
      <c r="P437" s="93"/>
      <c r="Q437" s="49"/>
    </row>
    <row r="438" spans="5:17" s="90" customFormat="1">
      <c r="E438" s="70"/>
      <c r="F438" s="93"/>
      <c r="G438" s="49"/>
      <c r="H438" s="73"/>
      <c r="J438" s="164"/>
      <c r="K438" s="164"/>
      <c r="L438" s="164"/>
      <c r="M438" s="164"/>
      <c r="N438" s="100"/>
      <c r="O438" s="70"/>
      <c r="P438" s="93"/>
      <c r="Q438" s="49"/>
    </row>
    <row r="439" spans="5:17" s="90" customFormat="1">
      <c r="E439" s="70"/>
      <c r="F439" s="93"/>
      <c r="G439" s="49"/>
      <c r="H439" s="73"/>
      <c r="J439" s="164"/>
      <c r="K439" s="164"/>
      <c r="L439" s="164"/>
      <c r="M439" s="164"/>
      <c r="N439" s="100"/>
      <c r="O439" s="70"/>
      <c r="P439" s="93"/>
      <c r="Q439" s="49"/>
    </row>
    <row r="440" spans="5:17" s="90" customFormat="1">
      <c r="E440" s="70"/>
      <c r="F440" s="93"/>
      <c r="G440" s="49"/>
      <c r="H440" s="73"/>
      <c r="J440" s="164"/>
      <c r="K440" s="164"/>
      <c r="L440" s="164"/>
      <c r="M440" s="164"/>
      <c r="N440" s="100"/>
      <c r="O440" s="70"/>
      <c r="P440" s="93"/>
      <c r="Q440" s="49"/>
    </row>
    <row r="441" spans="5:17" s="90" customFormat="1">
      <c r="E441" s="70"/>
      <c r="F441" s="93"/>
      <c r="G441" s="49"/>
      <c r="H441" s="73"/>
      <c r="J441" s="164"/>
      <c r="K441" s="164"/>
      <c r="L441" s="164"/>
      <c r="M441" s="164"/>
      <c r="N441" s="100"/>
      <c r="O441" s="70"/>
      <c r="P441" s="93"/>
      <c r="Q441" s="49"/>
    </row>
    <row r="442" spans="5:17" s="90" customFormat="1">
      <c r="E442" s="70"/>
      <c r="F442" s="93"/>
      <c r="G442" s="49"/>
      <c r="H442" s="73"/>
      <c r="J442" s="164"/>
      <c r="K442" s="164"/>
      <c r="L442" s="164"/>
      <c r="M442" s="164"/>
      <c r="N442" s="100"/>
      <c r="O442" s="70"/>
      <c r="P442" s="93"/>
      <c r="Q442" s="49"/>
    </row>
    <row r="443" spans="5:17" s="90" customFormat="1">
      <c r="E443" s="70"/>
      <c r="F443" s="93"/>
      <c r="G443" s="49"/>
      <c r="H443" s="73"/>
      <c r="J443" s="164"/>
      <c r="K443" s="164"/>
      <c r="L443" s="164"/>
      <c r="M443" s="164"/>
      <c r="N443" s="100"/>
      <c r="O443" s="70"/>
      <c r="P443" s="93"/>
      <c r="Q443" s="49"/>
    </row>
    <row r="444" spans="5:17" s="90" customFormat="1">
      <c r="E444" s="70"/>
      <c r="F444" s="93"/>
      <c r="G444" s="49"/>
      <c r="H444" s="73"/>
      <c r="J444" s="164"/>
      <c r="K444" s="164"/>
      <c r="L444" s="164"/>
      <c r="M444" s="164"/>
      <c r="N444" s="100"/>
      <c r="O444" s="70"/>
      <c r="P444" s="93"/>
      <c r="Q444" s="49"/>
    </row>
    <row r="445" spans="5:17" s="90" customFormat="1">
      <c r="E445" s="70"/>
      <c r="F445" s="93"/>
      <c r="G445" s="49"/>
      <c r="H445" s="73"/>
      <c r="J445" s="164"/>
      <c r="K445" s="164"/>
      <c r="L445" s="164"/>
      <c r="M445" s="164"/>
      <c r="N445" s="100"/>
      <c r="O445" s="70"/>
      <c r="P445" s="93"/>
      <c r="Q445" s="49"/>
    </row>
    <row r="446" spans="5:17" s="90" customFormat="1">
      <c r="E446" s="70"/>
      <c r="F446" s="93"/>
      <c r="G446" s="49"/>
      <c r="H446" s="73"/>
      <c r="J446" s="164"/>
      <c r="K446" s="164"/>
      <c r="L446" s="164"/>
      <c r="M446" s="164"/>
      <c r="N446" s="100"/>
      <c r="O446" s="70"/>
      <c r="P446" s="93"/>
      <c r="Q446" s="49"/>
    </row>
    <row r="447" spans="5:17" s="90" customFormat="1">
      <c r="E447" s="70"/>
      <c r="F447" s="93"/>
      <c r="G447" s="49"/>
      <c r="H447" s="73"/>
      <c r="J447" s="164"/>
      <c r="K447" s="164"/>
      <c r="L447" s="164"/>
      <c r="M447" s="164"/>
      <c r="N447" s="100"/>
      <c r="O447" s="70"/>
      <c r="P447" s="93"/>
      <c r="Q447" s="49"/>
    </row>
    <row r="448" spans="5:17" s="90" customFormat="1">
      <c r="E448" s="70"/>
      <c r="F448" s="93"/>
      <c r="G448" s="49"/>
      <c r="H448" s="73"/>
      <c r="J448" s="164"/>
      <c r="K448" s="164"/>
      <c r="L448" s="164"/>
      <c r="M448" s="164"/>
      <c r="N448" s="100"/>
      <c r="O448" s="70"/>
      <c r="P448" s="93"/>
      <c r="Q448" s="49"/>
    </row>
    <row r="449" spans="5:17" s="90" customFormat="1">
      <c r="E449" s="70"/>
      <c r="F449" s="93"/>
      <c r="G449" s="49"/>
      <c r="H449" s="73"/>
      <c r="J449" s="164"/>
      <c r="K449" s="164"/>
      <c r="L449" s="164"/>
      <c r="M449" s="164"/>
      <c r="N449" s="100"/>
      <c r="O449" s="70"/>
      <c r="P449" s="93"/>
      <c r="Q449" s="49"/>
    </row>
    <row r="450" spans="5:17" s="90" customFormat="1">
      <c r="E450" s="70"/>
      <c r="F450" s="93"/>
      <c r="G450" s="49"/>
      <c r="H450" s="73"/>
      <c r="J450" s="164"/>
      <c r="K450" s="164"/>
      <c r="L450" s="164"/>
      <c r="M450" s="164"/>
      <c r="N450" s="100"/>
      <c r="O450" s="70"/>
      <c r="P450" s="93"/>
      <c r="Q450" s="49"/>
    </row>
    <row r="451" spans="5:17" s="90" customFormat="1">
      <c r="E451" s="70"/>
      <c r="F451" s="93"/>
      <c r="G451" s="49"/>
      <c r="H451" s="73"/>
      <c r="J451" s="164"/>
      <c r="K451" s="164"/>
      <c r="L451" s="164"/>
      <c r="M451" s="164"/>
      <c r="N451" s="100"/>
      <c r="O451" s="70"/>
      <c r="P451" s="93"/>
      <c r="Q451" s="49"/>
    </row>
    <row r="452" spans="5:17" s="90" customFormat="1">
      <c r="E452" s="70"/>
      <c r="F452" s="93"/>
      <c r="G452" s="49"/>
      <c r="H452" s="73"/>
      <c r="J452" s="164"/>
      <c r="K452" s="164"/>
      <c r="L452" s="164"/>
      <c r="M452" s="164"/>
      <c r="N452" s="100"/>
      <c r="O452" s="70"/>
      <c r="P452" s="93"/>
      <c r="Q452" s="49"/>
    </row>
    <row r="453" spans="5:17" s="90" customFormat="1">
      <c r="E453" s="70"/>
      <c r="F453" s="93"/>
      <c r="G453" s="49"/>
      <c r="H453" s="73"/>
      <c r="J453" s="164"/>
      <c r="K453" s="164"/>
      <c r="L453" s="164"/>
      <c r="M453" s="164"/>
      <c r="N453" s="100"/>
      <c r="O453" s="70"/>
      <c r="P453" s="93"/>
      <c r="Q453" s="49"/>
    </row>
    <row r="454" spans="5:17" s="90" customFormat="1">
      <c r="E454" s="70"/>
      <c r="F454" s="93"/>
      <c r="G454" s="49"/>
      <c r="H454" s="73"/>
      <c r="J454" s="164"/>
      <c r="K454" s="164"/>
      <c r="L454" s="164"/>
      <c r="M454" s="164"/>
      <c r="N454" s="100"/>
      <c r="O454" s="70"/>
      <c r="P454" s="93"/>
      <c r="Q454" s="49"/>
    </row>
    <row r="455" spans="5:17" s="90" customFormat="1">
      <c r="E455" s="70"/>
      <c r="F455" s="93"/>
      <c r="G455" s="49"/>
      <c r="H455" s="73"/>
      <c r="J455" s="164"/>
      <c r="K455" s="164"/>
      <c r="L455" s="164"/>
      <c r="M455" s="164"/>
      <c r="N455" s="100"/>
      <c r="O455" s="70"/>
      <c r="P455" s="93"/>
      <c r="Q455" s="49"/>
    </row>
    <row r="456" spans="5:17" s="90" customFormat="1">
      <c r="E456" s="70"/>
      <c r="F456" s="93"/>
      <c r="G456" s="49"/>
      <c r="H456" s="73"/>
      <c r="J456" s="164"/>
      <c r="K456" s="164"/>
      <c r="L456" s="164"/>
      <c r="M456" s="164"/>
      <c r="N456" s="100"/>
      <c r="O456" s="70"/>
      <c r="P456" s="93"/>
      <c r="Q456" s="49"/>
    </row>
    <row r="457" spans="5:17" s="90" customFormat="1">
      <c r="E457" s="70"/>
      <c r="F457" s="93"/>
      <c r="G457" s="49"/>
      <c r="H457" s="73"/>
      <c r="J457" s="164"/>
      <c r="K457" s="164"/>
      <c r="L457" s="164"/>
      <c r="M457" s="164"/>
      <c r="N457" s="100"/>
      <c r="O457" s="70"/>
      <c r="P457" s="93"/>
      <c r="Q457" s="49"/>
    </row>
    <row r="458" spans="5:17" s="90" customFormat="1">
      <c r="E458" s="70"/>
      <c r="F458" s="93"/>
      <c r="G458" s="49"/>
      <c r="H458" s="73"/>
      <c r="J458" s="164"/>
      <c r="K458" s="164"/>
      <c r="L458" s="164"/>
      <c r="M458" s="164"/>
      <c r="N458" s="100"/>
      <c r="O458" s="70"/>
      <c r="P458" s="93"/>
      <c r="Q458" s="49"/>
    </row>
    <row r="459" spans="5:17" s="90" customFormat="1">
      <c r="E459" s="70"/>
      <c r="F459" s="93"/>
      <c r="G459" s="49"/>
      <c r="H459" s="73"/>
      <c r="J459" s="164"/>
      <c r="K459" s="164"/>
      <c r="L459" s="164"/>
      <c r="M459" s="164"/>
      <c r="N459" s="100"/>
      <c r="O459" s="70"/>
      <c r="P459" s="93"/>
      <c r="Q459" s="49"/>
    </row>
    <row r="460" spans="5:17" s="90" customFormat="1">
      <c r="E460" s="70"/>
      <c r="F460" s="93"/>
      <c r="G460" s="49"/>
      <c r="H460" s="73"/>
      <c r="J460" s="164"/>
      <c r="K460" s="164"/>
      <c r="L460" s="164"/>
      <c r="M460" s="164"/>
      <c r="N460" s="100"/>
      <c r="O460" s="70"/>
      <c r="P460" s="93"/>
      <c r="Q460" s="49"/>
    </row>
    <row r="461" spans="5:17" s="90" customFormat="1">
      <c r="E461" s="70"/>
      <c r="F461" s="93"/>
      <c r="G461" s="49"/>
      <c r="H461" s="73"/>
      <c r="J461" s="164"/>
      <c r="K461" s="164"/>
      <c r="L461" s="164"/>
      <c r="M461" s="164"/>
      <c r="N461" s="100"/>
      <c r="O461" s="70"/>
      <c r="P461" s="93"/>
      <c r="Q461" s="49"/>
    </row>
    <row r="462" spans="5:17" s="90" customFormat="1">
      <c r="E462" s="70"/>
      <c r="F462" s="93"/>
      <c r="G462" s="49"/>
      <c r="H462" s="73"/>
      <c r="J462" s="164"/>
      <c r="K462" s="164"/>
      <c r="L462" s="164"/>
      <c r="M462" s="164"/>
      <c r="N462" s="100"/>
      <c r="O462" s="70"/>
      <c r="P462" s="93"/>
      <c r="Q462" s="49"/>
    </row>
    <row r="463" spans="5:17" s="90" customFormat="1">
      <c r="E463" s="70"/>
      <c r="F463" s="93"/>
      <c r="G463" s="49"/>
      <c r="H463" s="73"/>
      <c r="J463" s="164"/>
      <c r="K463" s="164"/>
      <c r="L463" s="164"/>
      <c r="M463" s="164"/>
      <c r="N463" s="100"/>
      <c r="O463" s="70"/>
      <c r="P463" s="93"/>
      <c r="Q463" s="49"/>
    </row>
    <row r="464" spans="5:17" s="90" customFormat="1">
      <c r="E464" s="70"/>
      <c r="F464" s="93"/>
      <c r="G464" s="49"/>
      <c r="H464" s="73"/>
      <c r="J464" s="164"/>
      <c r="K464" s="164"/>
      <c r="L464" s="164"/>
      <c r="M464" s="164"/>
      <c r="N464" s="100"/>
      <c r="O464" s="70"/>
      <c r="P464" s="93"/>
      <c r="Q464" s="49"/>
    </row>
    <row r="465" spans="5:17" s="90" customFormat="1">
      <c r="E465" s="70"/>
      <c r="F465" s="93"/>
      <c r="G465" s="49"/>
      <c r="H465" s="73"/>
      <c r="J465" s="164"/>
      <c r="K465" s="164"/>
      <c r="L465" s="164"/>
      <c r="M465" s="164"/>
      <c r="N465" s="100"/>
      <c r="O465" s="70"/>
      <c r="P465" s="93"/>
      <c r="Q465" s="49"/>
    </row>
    <row r="466" spans="5:17" s="90" customFormat="1">
      <c r="E466" s="70"/>
      <c r="F466" s="93"/>
      <c r="G466" s="49"/>
      <c r="H466" s="73"/>
      <c r="J466" s="164"/>
      <c r="K466" s="164"/>
      <c r="L466" s="164"/>
      <c r="M466" s="164"/>
      <c r="N466" s="100"/>
      <c r="O466" s="70"/>
      <c r="P466" s="93"/>
      <c r="Q466" s="49"/>
    </row>
    <row r="467" spans="5:17" s="90" customFormat="1">
      <c r="E467" s="70"/>
      <c r="F467" s="93"/>
      <c r="G467" s="49"/>
      <c r="H467" s="73"/>
      <c r="J467" s="164"/>
      <c r="K467" s="164"/>
      <c r="L467" s="164"/>
      <c r="M467" s="164"/>
      <c r="N467" s="100"/>
      <c r="O467" s="70"/>
      <c r="P467" s="93"/>
      <c r="Q467" s="49"/>
    </row>
    <row r="468" spans="5:17" s="90" customFormat="1">
      <c r="E468" s="70"/>
      <c r="F468" s="93"/>
      <c r="G468" s="49"/>
      <c r="H468" s="73"/>
      <c r="J468" s="164"/>
      <c r="K468" s="164"/>
      <c r="L468" s="164"/>
      <c r="M468" s="164"/>
      <c r="N468" s="100"/>
      <c r="O468" s="70"/>
      <c r="P468" s="93"/>
      <c r="Q468" s="49"/>
    </row>
    <row r="469" spans="5:17" s="90" customFormat="1">
      <c r="E469" s="70"/>
      <c r="F469" s="93"/>
      <c r="G469" s="49"/>
      <c r="H469" s="73"/>
      <c r="J469" s="164"/>
      <c r="K469" s="164"/>
      <c r="L469" s="164"/>
      <c r="M469" s="164"/>
      <c r="N469" s="100"/>
      <c r="O469" s="70"/>
      <c r="P469" s="93"/>
      <c r="Q469" s="49"/>
    </row>
    <row r="470" spans="5:17" s="90" customFormat="1">
      <c r="E470" s="70"/>
      <c r="F470" s="93"/>
      <c r="G470" s="49"/>
      <c r="H470" s="73"/>
      <c r="J470" s="164"/>
      <c r="K470" s="164"/>
      <c r="L470" s="164"/>
      <c r="M470" s="164"/>
      <c r="N470" s="100"/>
      <c r="O470" s="70"/>
      <c r="P470" s="93"/>
      <c r="Q470" s="49"/>
    </row>
    <row r="471" spans="5:17" s="90" customFormat="1">
      <c r="E471" s="70"/>
      <c r="F471" s="93"/>
      <c r="G471" s="49"/>
      <c r="H471" s="73"/>
      <c r="J471" s="164"/>
      <c r="K471" s="164"/>
      <c r="L471" s="164"/>
      <c r="M471" s="164"/>
      <c r="N471" s="100"/>
      <c r="O471" s="70"/>
      <c r="P471" s="93"/>
      <c r="Q471" s="49"/>
    </row>
    <row r="472" spans="5:17" s="90" customFormat="1">
      <c r="E472" s="70"/>
      <c r="F472" s="93"/>
      <c r="G472" s="49"/>
      <c r="H472" s="73"/>
      <c r="J472" s="164"/>
      <c r="K472" s="164"/>
      <c r="L472" s="164"/>
      <c r="M472" s="164"/>
      <c r="N472" s="100"/>
      <c r="O472" s="70"/>
      <c r="P472" s="93"/>
      <c r="Q472" s="49"/>
    </row>
    <row r="473" spans="5:17" s="90" customFormat="1">
      <c r="E473" s="70"/>
      <c r="F473" s="93"/>
      <c r="G473" s="49"/>
      <c r="H473" s="73"/>
      <c r="J473" s="164"/>
      <c r="K473" s="164"/>
      <c r="L473" s="164"/>
      <c r="M473" s="164"/>
      <c r="N473" s="100"/>
      <c r="O473" s="70"/>
      <c r="P473" s="93"/>
      <c r="Q473" s="49"/>
    </row>
    <row r="474" spans="5:17" s="90" customFormat="1">
      <c r="E474" s="70"/>
      <c r="F474" s="93"/>
      <c r="G474" s="49"/>
      <c r="H474" s="73"/>
      <c r="J474" s="164"/>
      <c r="K474" s="164"/>
      <c r="L474" s="164"/>
      <c r="M474" s="164"/>
      <c r="N474" s="100"/>
      <c r="O474" s="70"/>
      <c r="P474" s="93"/>
      <c r="Q474" s="49"/>
    </row>
    <row r="475" spans="5:17" s="90" customFormat="1">
      <c r="E475" s="70"/>
      <c r="F475" s="93"/>
      <c r="G475" s="49"/>
      <c r="H475" s="73"/>
      <c r="J475" s="164"/>
      <c r="K475" s="164"/>
      <c r="L475" s="164"/>
      <c r="M475" s="164"/>
      <c r="N475" s="100"/>
      <c r="O475" s="70"/>
      <c r="P475" s="93"/>
      <c r="Q475" s="49"/>
    </row>
    <row r="476" spans="5:17" s="90" customFormat="1">
      <c r="E476" s="70"/>
      <c r="F476" s="93"/>
      <c r="G476" s="49"/>
      <c r="H476" s="73"/>
      <c r="J476" s="164"/>
      <c r="K476" s="164"/>
      <c r="L476" s="164"/>
      <c r="M476" s="164"/>
      <c r="N476" s="100"/>
      <c r="O476" s="70"/>
      <c r="P476" s="93"/>
      <c r="Q476" s="49"/>
    </row>
    <row r="477" spans="5:17" s="90" customFormat="1">
      <c r="E477" s="70"/>
      <c r="F477" s="93"/>
      <c r="G477" s="49"/>
      <c r="H477" s="73"/>
      <c r="J477" s="164"/>
      <c r="K477" s="164"/>
      <c r="L477" s="164"/>
      <c r="M477" s="164"/>
      <c r="N477" s="100"/>
      <c r="O477" s="70"/>
      <c r="P477" s="93"/>
      <c r="Q477" s="49"/>
    </row>
    <row r="478" spans="5:17" s="90" customFormat="1">
      <c r="E478" s="70"/>
      <c r="F478" s="93"/>
      <c r="G478" s="49"/>
      <c r="H478" s="73"/>
      <c r="J478" s="164"/>
      <c r="K478" s="164"/>
      <c r="L478" s="164"/>
      <c r="M478" s="164"/>
      <c r="N478" s="100"/>
      <c r="O478" s="70"/>
      <c r="P478" s="93"/>
      <c r="Q478" s="49"/>
    </row>
    <row r="479" spans="5:17" s="90" customFormat="1">
      <c r="E479" s="70"/>
      <c r="F479" s="93"/>
      <c r="G479" s="49"/>
      <c r="H479" s="73"/>
      <c r="J479" s="164"/>
      <c r="K479" s="164"/>
      <c r="L479" s="164"/>
      <c r="M479" s="164"/>
      <c r="N479" s="100"/>
      <c r="O479" s="70"/>
      <c r="P479" s="93"/>
      <c r="Q479" s="49"/>
    </row>
    <row r="480" spans="5:17" s="90" customFormat="1">
      <c r="E480" s="70"/>
      <c r="F480" s="93"/>
      <c r="G480" s="49"/>
      <c r="H480" s="73"/>
      <c r="J480" s="164"/>
      <c r="K480" s="164"/>
      <c r="L480" s="164"/>
      <c r="M480" s="164"/>
      <c r="N480" s="100"/>
      <c r="O480" s="70"/>
      <c r="P480" s="93"/>
      <c r="Q480" s="49"/>
    </row>
    <row r="481" spans="5:17" s="90" customFormat="1">
      <c r="E481" s="70"/>
      <c r="F481" s="93"/>
      <c r="G481" s="49"/>
      <c r="H481" s="73"/>
      <c r="J481" s="164"/>
      <c r="K481" s="164"/>
      <c r="L481" s="164"/>
      <c r="M481" s="164"/>
      <c r="N481" s="100"/>
      <c r="O481" s="70"/>
      <c r="P481" s="93"/>
      <c r="Q481" s="49"/>
    </row>
    <row r="482" spans="5:17" s="90" customFormat="1">
      <c r="E482" s="70"/>
      <c r="F482" s="93"/>
      <c r="G482" s="49"/>
      <c r="H482" s="73"/>
      <c r="J482" s="164"/>
      <c r="K482" s="164"/>
      <c r="L482" s="164"/>
      <c r="M482" s="164"/>
      <c r="N482" s="100"/>
      <c r="O482" s="70"/>
      <c r="P482" s="93"/>
      <c r="Q482" s="49"/>
    </row>
    <row r="483" spans="5:17" s="90" customFormat="1">
      <c r="E483" s="70"/>
      <c r="F483" s="93"/>
      <c r="G483" s="49"/>
      <c r="H483" s="73"/>
      <c r="J483" s="164"/>
      <c r="K483" s="164"/>
      <c r="L483" s="164"/>
      <c r="M483" s="164"/>
      <c r="N483" s="100"/>
      <c r="O483" s="70"/>
      <c r="P483" s="93"/>
      <c r="Q483" s="49"/>
    </row>
    <row r="484" spans="5:17" s="90" customFormat="1">
      <c r="E484" s="70"/>
      <c r="F484" s="93"/>
      <c r="G484" s="49"/>
      <c r="H484" s="73"/>
      <c r="J484" s="164"/>
      <c r="K484" s="164"/>
      <c r="L484" s="164"/>
      <c r="M484" s="164"/>
      <c r="N484" s="100"/>
      <c r="O484" s="70"/>
      <c r="P484" s="93"/>
      <c r="Q484" s="49"/>
    </row>
    <row r="485" spans="5:17" s="90" customFormat="1">
      <c r="E485" s="70"/>
      <c r="F485" s="93"/>
      <c r="G485" s="49"/>
      <c r="H485" s="73"/>
      <c r="J485" s="164"/>
      <c r="K485" s="164"/>
      <c r="L485" s="164"/>
      <c r="M485" s="164"/>
      <c r="N485" s="100"/>
      <c r="O485" s="70"/>
      <c r="P485" s="93"/>
      <c r="Q485" s="49"/>
    </row>
    <row r="486" spans="5:17" s="90" customFormat="1">
      <c r="E486" s="70"/>
      <c r="F486" s="93"/>
      <c r="G486" s="49"/>
      <c r="H486" s="73"/>
      <c r="J486" s="164"/>
      <c r="K486" s="164"/>
      <c r="L486" s="164"/>
      <c r="M486" s="164"/>
      <c r="N486" s="100"/>
      <c r="O486" s="70"/>
      <c r="P486" s="93"/>
      <c r="Q486" s="49"/>
    </row>
    <row r="487" spans="5:17" s="90" customFormat="1">
      <c r="E487" s="70"/>
      <c r="F487" s="93"/>
      <c r="G487" s="49"/>
      <c r="H487" s="73"/>
      <c r="J487" s="164"/>
      <c r="K487" s="164"/>
      <c r="L487" s="164"/>
      <c r="M487" s="164"/>
      <c r="N487" s="100"/>
      <c r="O487" s="70"/>
      <c r="P487" s="93"/>
      <c r="Q487" s="49"/>
    </row>
    <row r="488" spans="5:17" s="90" customFormat="1">
      <c r="E488" s="70"/>
      <c r="F488" s="93"/>
      <c r="G488" s="49"/>
      <c r="H488" s="73"/>
      <c r="J488" s="164"/>
      <c r="K488" s="164"/>
      <c r="L488" s="164"/>
      <c r="M488" s="164"/>
      <c r="N488" s="100"/>
      <c r="O488" s="70"/>
      <c r="P488" s="93"/>
      <c r="Q488" s="49"/>
    </row>
    <row r="489" spans="5:17" s="90" customFormat="1">
      <c r="E489" s="70"/>
      <c r="F489" s="93"/>
      <c r="G489" s="49"/>
      <c r="H489" s="73"/>
      <c r="J489" s="164"/>
      <c r="K489" s="164"/>
      <c r="L489" s="164"/>
      <c r="M489" s="164"/>
      <c r="N489" s="100"/>
      <c r="O489" s="70"/>
      <c r="P489" s="93"/>
      <c r="Q489" s="49"/>
    </row>
    <row r="490" spans="5:17" s="90" customFormat="1">
      <c r="E490" s="70"/>
      <c r="F490" s="93"/>
      <c r="G490" s="49"/>
      <c r="H490" s="73"/>
      <c r="J490" s="164"/>
      <c r="K490" s="164"/>
      <c r="L490" s="164"/>
      <c r="M490" s="164"/>
      <c r="N490" s="100"/>
      <c r="O490" s="70"/>
      <c r="P490" s="93"/>
      <c r="Q490" s="49"/>
    </row>
    <row r="491" spans="5:17" s="90" customFormat="1">
      <c r="E491" s="70"/>
      <c r="F491" s="93"/>
      <c r="G491" s="49"/>
      <c r="H491" s="73"/>
      <c r="J491" s="164"/>
      <c r="K491" s="164"/>
      <c r="L491" s="164"/>
      <c r="M491" s="164"/>
      <c r="N491" s="100"/>
      <c r="O491" s="70"/>
      <c r="P491" s="93"/>
      <c r="Q491" s="49"/>
    </row>
    <row r="492" spans="5:17" s="90" customFormat="1">
      <c r="E492" s="70"/>
      <c r="F492" s="93"/>
      <c r="G492" s="49"/>
      <c r="H492" s="73"/>
      <c r="J492" s="164"/>
      <c r="K492" s="164"/>
      <c r="L492" s="164"/>
      <c r="M492" s="164"/>
      <c r="N492" s="100"/>
      <c r="O492" s="70"/>
      <c r="P492" s="93"/>
      <c r="Q492" s="49"/>
    </row>
    <row r="493" spans="5:17" s="90" customFormat="1">
      <c r="E493" s="70"/>
      <c r="F493" s="93"/>
      <c r="G493" s="49"/>
      <c r="H493" s="73"/>
      <c r="J493" s="164"/>
      <c r="K493" s="164"/>
      <c r="L493" s="164"/>
      <c r="M493" s="164"/>
      <c r="N493" s="100"/>
      <c r="O493" s="70"/>
      <c r="P493" s="93"/>
      <c r="Q493" s="49"/>
    </row>
    <row r="494" spans="5:17" s="90" customFormat="1">
      <c r="E494" s="70"/>
      <c r="F494" s="93"/>
      <c r="G494" s="49"/>
      <c r="H494" s="73"/>
      <c r="J494" s="164"/>
      <c r="K494" s="164"/>
      <c r="L494" s="164"/>
      <c r="M494" s="164"/>
      <c r="N494" s="100"/>
      <c r="O494" s="70"/>
      <c r="P494" s="93"/>
      <c r="Q494" s="49"/>
    </row>
    <row r="495" spans="5:17" s="90" customFormat="1">
      <c r="E495" s="70"/>
      <c r="F495" s="93"/>
      <c r="G495" s="49"/>
      <c r="H495" s="73"/>
      <c r="J495" s="164"/>
      <c r="K495" s="164"/>
      <c r="L495" s="164"/>
      <c r="M495" s="164"/>
      <c r="N495" s="100"/>
      <c r="O495" s="70"/>
      <c r="P495" s="93"/>
      <c r="Q495" s="49"/>
    </row>
    <row r="496" spans="5:17" s="90" customFormat="1">
      <c r="E496" s="70"/>
      <c r="F496" s="93"/>
      <c r="G496" s="49"/>
      <c r="H496" s="73"/>
      <c r="J496" s="164"/>
      <c r="K496" s="164"/>
      <c r="L496" s="164"/>
      <c r="M496" s="164"/>
      <c r="N496" s="100"/>
      <c r="O496" s="70"/>
      <c r="P496" s="93"/>
      <c r="Q496" s="49"/>
    </row>
    <row r="497" spans="5:17" s="90" customFormat="1">
      <c r="E497" s="70"/>
      <c r="F497" s="93"/>
      <c r="G497" s="49"/>
      <c r="H497" s="73"/>
      <c r="J497" s="164"/>
      <c r="K497" s="164"/>
      <c r="L497" s="164"/>
      <c r="M497" s="164"/>
      <c r="N497" s="100"/>
      <c r="O497" s="70"/>
      <c r="P497" s="93"/>
      <c r="Q497" s="49"/>
    </row>
    <row r="498" spans="5:17" s="90" customFormat="1">
      <c r="E498" s="70"/>
      <c r="F498" s="93"/>
      <c r="G498" s="49"/>
      <c r="H498" s="73"/>
      <c r="J498" s="164"/>
      <c r="K498" s="164"/>
      <c r="L498" s="164"/>
      <c r="M498" s="164"/>
      <c r="N498" s="100"/>
      <c r="O498" s="70"/>
      <c r="P498" s="93"/>
      <c r="Q498" s="49"/>
    </row>
    <row r="499" spans="5:17" s="90" customFormat="1">
      <c r="E499" s="70"/>
      <c r="F499" s="93"/>
      <c r="G499" s="49"/>
      <c r="H499" s="73"/>
      <c r="J499" s="164"/>
      <c r="K499" s="164"/>
      <c r="L499" s="164"/>
      <c r="M499" s="164"/>
      <c r="N499" s="100"/>
      <c r="O499" s="70"/>
      <c r="P499" s="93"/>
      <c r="Q499" s="49"/>
    </row>
    <row r="500" spans="5:17" s="90" customFormat="1">
      <c r="E500" s="70"/>
      <c r="F500" s="93"/>
      <c r="G500" s="49"/>
      <c r="H500" s="73"/>
      <c r="J500" s="164"/>
      <c r="K500" s="164"/>
      <c r="L500" s="164"/>
      <c r="M500" s="164"/>
      <c r="N500" s="100"/>
      <c r="O500" s="70"/>
      <c r="P500" s="93"/>
      <c r="Q500" s="49"/>
    </row>
    <row r="501" spans="5:17" s="90" customFormat="1">
      <c r="E501" s="70"/>
      <c r="F501" s="93"/>
      <c r="G501" s="49"/>
      <c r="H501" s="73"/>
      <c r="J501" s="164"/>
      <c r="K501" s="164"/>
      <c r="L501" s="164"/>
      <c r="M501" s="164"/>
      <c r="N501" s="100"/>
      <c r="O501" s="70"/>
      <c r="P501" s="93"/>
      <c r="Q501" s="49"/>
    </row>
    <row r="502" spans="5:17" s="90" customFormat="1">
      <c r="E502" s="70"/>
      <c r="F502" s="93"/>
      <c r="G502" s="49"/>
      <c r="H502" s="73"/>
      <c r="J502" s="164"/>
      <c r="K502" s="164"/>
      <c r="L502" s="164"/>
      <c r="M502" s="164"/>
      <c r="N502" s="100"/>
      <c r="O502" s="70"/>
      <c r="P502" s="93"/>
      <c r="Q502" s="49"/>
    </row>
    <row r="503" spans="5:17" s="90" customFormat="1">
      <c r="E503" s="70"/>
      <c r="F503" s="93"/>
      <c r="G503" s="49"/>
      <c r="H503" s="73"/>
      <c r="J503" s="164"/>
      <c r="K503" s="164"/>
      <c r="L503" s="164"/>
      <c r="M503" s="164"/>
      <c r="N503" s="100"/>
      <c r="O503" s="70"/>
      <c r="P503" s="93"/>
      <c r="Q503" s="49"/>
    </row>
    <row r="504" spans="5:17" s="90" customFormat="1">
      <c r="E504" s="70"/>
      <c r="F504" s="93"/>
      <c r="G504" s="49"/>
      <c r="H504" s="73"/>
      <c r="J504" s="164"/>
      <c r="K504" s="164"/>
      <c r="L504" s="164"/>
      <c r="M504" s="164"/>
      <c r="N504" s="100"/>
      <c r="O504" s="70"/>
      <c r="P504" s="93"/>
      <c r="Q504" s="49"/>
    </row>
    <row r="505" spans="5:17" s="90" customFormat="1">
      <c r="E505" s="70"/>
      <c r="F505" s="93"/>
      <c r="G505" s="49"/>
      <c r="H505" s="73"/>
      <c r="J505" s="164"/>
      <c r="K505" s="164"/>
      <c r="L505" s="164"/>
      <c r="M505" s="164"/>
      <c r="N505" s="100"/>
      <c r="O505" s="70"/>
      <c r="P505" s="93"/>
      <c r="Q505" s="49"/>
    </row>
    <row r="506" spans="5:17" s="90" customFormat="1">
      <c r="E506" s="70"/>
      <c r="F506" s="93"/>
      <c r="G506" s="49"/>
      <c r="H506" s="73"/>
      <c r="J506" s="164"/>
      <c r="K506" s="164"/>
      <c r="L506" s="164"/>
      <c r="M506" s="164"/>
      <c r="N506" s="100"/>
      <c r="O506" s="70"/>
      <c r="P506" s="93"/>
      <c r="Q506" s="49"/>
    </row>
    <row r="507" spans="5:17" s="90" customFormat="1">
      <c r="E507" s="70"/>
      <c r="F507" s="93"/>
      <c r="G507" s="49"/>
      <c r="H507" s="73"/>
      <c r="J507" s="164"/>
      <c r="K507" s="164"/>
      <c r="L507" s="164"/>
      <c r="M507" s="164"/>
      <c r="N507" s="100"/>
      <c r="O507" s="70"/>
      <c r="P507" s="93"/>
      <c r="Q507" s="49"/>
    </row>
    <row r="508" spans="5:17" s="90" customFormat="1">
      <c r="E508" s="70"/>
      <c r="F508" s="93"/>
      <c r="G508" s="49"/>
      <c r="H508" s="73"/>
      <c r="J508" s="164"/>
      <c r="K508" s="164"/>
      <c r="L508" s="164"/>
      <c r="M508" s="164"/>
      <c r="N508" s="100"/>
      <c r="O508" s="70"/>
      <c r="P508" s="93"/>
      <c r="Q508" s="49"/>
    </row>
    <row r="509" spans="5:17" s="90" customFormat="1">
      <c r="E509" s="70"/>
      <c r="F509" s="93"/>
      <c r="G509" s="49"/>
      <c r="H509" s="73"/>
      <c r="J509" s="164"/>
      <c r="K509" s="164"/>
      <c r="L509" s="164"/>
      <c r="M509" s="164"/>
      <c r="N509" s="100"/>
      <c r="O509" s="70"/>
      <c r="P509" s="93"/>
      <c r="Q509" s="49"/>
    </row>
    <row r="510" spans="5:17" s="90" customFormat="1">
      <c r="E510" s="70"/>
      <c r="F510" s="93"/>
      <c r="G510" s="49"/>
      <c r="H510" s="73"/>
      <c r="J510" s="164"/>
      <c r="K510" s="164"/>
      <c r="L510" s="164"/>
      <c r="M510" s="164"/>
      <c r="N510" s="100"/>
      <c r="O510" s="70"/>
      <c r="P510" s="93"/>
      <c r="Q510" s="49"/>
    </row>
    <row r="511" spans="5:17" s="90" customFormat="1">
      <c r="E511" s="70"/>
      <c r="F511" s="93"/>
      <c r="G511" s="49"/>
      <c r="H511" s="73"/>
      <c r="J511" s="164"/>
      <c r="K511" s="164"/>
      <c r="L511" s="164"/>
      <c r="M511" s="164"/>
      <c r="N511" s="100"/>
      <c r="O511" s="70"/>
      <c r="P511" s="93"/>
      <c r="Q511" s="49"/>
    </row>
    <row r="512" spans="5:17" s="90" customFormat="1">
      <c r="E512" s="70"/>
      <c r="F512" s="93"/>
      <c r="G512" s="49"/>
      <c r="H512" s="73"/>
      <c r="J512" s="164"/>
      <c r="K512" s="164"/>
      <c r="L512" s="164"/>
      <c r="M512" s="164"/>
      <c r="N512" s="100"/>
      <c r="O512" s="70"/>
      <c r="P512" s="93"/>
      <c r="Q512" s="49"/>
    </row>
    <row r="513" spans="5:17" s="90" customFormat="1">
      <c r="E513" s="70"/>
      <c r="F513" s="93"/>
      <c r="G513" s="49"/>
      <c r="H513" s="73"/>
      <c r="J513" s="164"/>
      <c r="K513" s="164"/>
      <c r="L513" s="164"/>
      <c r="M513" s="164"/>
      <c r="N513" s="100"/>
      <c r="O513" s="70"/>
      <c r="P513" s="93"/>
      <c r="Q513" s="49"/>
    </row>
    <row r="514" spans="5:17" s="90" customFormat="1">
      <c r="E514" s="70"/>
      <c r="F514" s="93"/>
      <c r="G514" s="49"/>
      <c r="H514" s="73"/>
      <c r="J514" s="164"/>
      <c r="K514" s="164"/>
      <c r="L514" s="164"/>
      <c r="M514" s="164"/>
      <c r="N514" s="100"/>
      <c r="O514" s="70"/>
      <c r="P514" s="93"/>
      <c r="Q514" s="49"/>
    </row>
    <row r="515" spans="5:17" s="90" customFormat="1">
      <c r="E515" s="70"/>
      <c r="F515" s="93"/>
      <c r="G515" s="49"/>
      <c r="H515" s="73"/>
      <c r="J515" s="164"/>
      <c r="K515" s="164"/>
      <c r="L515" s="164"/>
      <c r="M515" s="164"/>
      <c r="N515" s="100"/>
      <c r="O515" s="70"/>
      <c r="P515" s="93"/>
      <c r="Q515" s="49"/>
    </row>
    <row r="516" spans="5:17" s="90" customFormat="1">
      <c r="E516" s="70"/>
      <c r="F516" s="93"/>
      <c r="G516" s="49"/>
      <c r="H516" s="73"/>
      <c r="J516" s="164"/>
      <c r="K516" s="164"/>
      <c r="L516" s="164"/>
      <c r="M516" s="164"/>
      <c r="N516" s="100"/>
      <c r="O516" s="70"/>
      <c r="P516" s="93"/>
      <c r="Q516" s="49"/>
    </row>
    <row r="517" spans="5:17" s="90" customFormat="1">
      <c r="E517" s="70"/>
      <c r="F517" s="93"/>
      <c r="G517" s="49"/>
      <c r="H517" s="73"/>
      <c r="J517" s="164"/>
      <c r="K517" s="164"/>
      <c r="L517" s="164"/>
      <c r="M517" s="164"/>
      <c r="N517" s="100"/>
      <c r="O517" s="70"/>
      <c r="P517" s="93"/>
      <c r="Q517" s="49"/>
    </row>
    <row r="518" spans="5:17" s="90" customFormat="1">
      <c r="E518" s="70"/>
      <c r="F518" s="93"/>
      <c r="G518" s="49"/>
      <c r="H518" s="73"/>
      <c r="J518" s="164"/>
      <c r="K518" s="164"/>
      <c r="L518" s="164"/>
      <c r="M518" s="164"/>
      <c r="N518" s="100"/>
      <c r="O518" s="70"/>
      <c r="P518" s="93"/>
      <c r="Q518" s="49"/>
    </row>
    <row r="519" spans="5:17" s="90" customFormat="1">
      <c r="E519" s="70"/>
      <c r="F519" s="93"/>
      <c r="G519" s="49"/>
      <c r="H519" s="73"/>
      <c r="J519" s="164"/>
      <c r="K519" s="164"/>
      <c r="L519" s="164"/>
      <c r="M519" s="164"/>
      <c r="N519" s="100"/>
      <c r="O519" s="70"/>
      <c r="P519" s="93"/>
      <c r="Q519" s="49"/>
    </row>
    <row r="520" spans="5:17" s="90" customFormat="1">
      <c r="E520" s="70"/>
      <c r="F520" s="93"/>
      <c r="G520" s="49"/>
      <c r="H520" s="73"/>
      <c r="J520" s="164"/>
      <c r="K520" s="164"/>
      <c r="L520" s="164"/>
      <c r="M520" s="164"/>
      <c r="N520" s="100"/>
      <c r="O520" s="70"/>
      <c r="P520" s="93"/>
      <c r="Q520" s="49"/>
    </row>
    <row r="521" spans="5:17" s="90" customFormat="1">
      <c r="E521" s="70"/>
      <c r="F521" s="93"/>
      <c r="G521" s="49"/>
      <c r="H521" s="73"/>
      <c r="J521" s="164"/>
      <c r="K521" s="164"/>
      <c r="L521" s="164"/>
      <c r="M521" s="164"/>
      <c r="N521" s="100"/>
      <c r="O521" s="70"/>
      <c r="P521" s="93"/>
      <c r="Q521" s="49"/>
    </row>
    <row r="522" spans="5:17" s="90" customFormat="1">
      <c r="E522" s="70"/>
      <c r="F522" s="93"/>
      <c r="G522" s="49"/>
      <c r="H522" s="73"/>
      <c r="J522" s="164"/>
      <c r="K522" s="164"/>
      <c r="L522" s="164"/>
      <c r="M522" s="164"/>
      <c r="N522" s="100"/>
      <c r="O522" s="70"/>
      <c r="P522" s="93"/>
      <c r="Q522" s="49"/>
    </row>
    <row r="523" spans="5:17" s="90" customFormat="1">
      <c r="E523" s="70"/>
      <c r="F523" s="93"/>
      <c r="G523" s="49"/>
      <c r="H523" s="73"/>
      <c r="J523" s="164"/>
      <c r="K523" s="164"/>
      <c r="L523" s="164"/>
      <c r="M523" s="164"/>
      <c r="N523" s="100"/>
      <c r="O523" s="70"/>
      <c r="P523" s="93"/>
      <c r="Q523" s="49"/>
    </row>
    <row r="524" spans="5:17" s="90" customFormat="1">
      <c r="E524" s="70"/>
      <c r="F524" s="93"/>
      <c r="G524" s="49"/>
      <c r="H524" s="73"/>
      <c r="J524" s="164"/>
      <c r="K524" s="164"/>
      <c r="L524" s="164"/>
      <c r="M524" s="164"/>
      <c r="N524" s="100"/>
      <c r="O524" s="70"/>
      <c r="P524" s="93"/>
      <c r="Q524" s="49"/>
    </row>
    <row r="525" spans="5:17" s="90" customFormat="1">
      <c r="E525" s="70"/>
      <c r="F525" s="93"/>
      <c r="G525" s="49"/>
      <c r="H525" s="73"/>
      <c r="J525" s="164"/>
      <c r="K525" s="164"/>
      <c r="L525" s="164"/>
      <c r="M525" s="164"/>
      <c r="N525" s="100"/>
      <c r="O525" s="70"/>
      <c r="P525" s="93"/>
      <c r="Q525" s="49"/>
    </row>
    <row r="526" spans="5:17" s="90" customFormat="1">
      <c r="E526" s="70"/>
      <c r="F526" s="93"/>
      <c r="G526" s="49"/>
      <c r="H526" s="73"/>
      <c r="J526" s="164"/>
      <c r="K526" s="164"/>
      <c r="L526" s="164"/>
      <c r="M526" s="164"/>
      <c r="N526" s="100"/>
      <c r="O526" s="70"/>
      <c r="P526" s="93"/>
      <c r="Q526" s="49"/>
    </row>
    <row r="527" spans="5:17" s="90" customFormat="1">
      <c r="E527" s="70"/>
      <c r="F527" s="93"/>
      <c r="G527" s="49"/>
      <c r="H527" s="73"/>
      <c r="J527" s="164"/>
      <c r="K527" s="164"/>
      <c r="L527" s="164"/>
      <c r="M527" s="164"/>
      <c r="N527" s="100"/>
      <c r="O527" s="70"/>
      <c r="P527" s="93"/>
      <c r="Q527" s="49"/>
    </row>
    <row r="528" spans="5:17" s="90" customFormat="1">
      <c r="E528" s="70"/>
      <c r="F528" s="93"/>
      <c r="G528" s="49"/>
      <c r="H528" s="73"/>
      <c r="J528" s="164"/>
      <c r="K528" s="164"/>
      <c r="L528" s="164"/>
      <c r="M528" s="164"/>
      <c r="N528" s="100"/>
      <c r="O528" s="70"/>
      <c r="P528" s="93"/>
      <c r="Q528" s="49"/>
    </row>
    <row r="529" spans="5:17" s="90" customFormat="1">
      <c r="E529" s="70"/>
      <c r="F529" s="93"/>
      <c r="G529" s="49"/>
      <c r="H529" s="73"/>
      <c r="J529" s="164"/>
      <c r="K529" s="164"/>
      <c r="L529" s="164"/>
      <c r="M529" s="164"/>
      <c r="N529" s="100"/>
      <c r="O529" s="70"/>
      <c r="P529" s="93"/>
      <c r="Q529" s="49"/>
    </row>
    <row r="530" spans="5:17" s="90" customFormat="1">
      <c r="E530" s="70"/>
      <c r="F530" s="93"/>
      <c r="G530" s="49"/>
      <c r="H530" s="73"/>
      <c r="J530" s="164"/>
      <c r="K530" s="164"/>
      <c r="L530" s="164"/>
      <c r="M530" s="164"/>
      <c r="N530" s="100"/>
      <c r="O530" s="70"/>
      <c r="P530" s="93"/>
      <c r="Q530" s="49"/>
    </row>
    <row r="531" spans="5:17" s="90" customFormat="1">
      <c r="E531" s="70"/>
      <c r="F531" s="93"/>
      <c r="G531" s="49"/>
      <c r="H531" s="73"/>
      <c r="J531" s="164"/>
      <c r="K531" s="164"/>
      <c r="L531" s="164"/>
      <c r="M531" s="164"/>
      <c r="N531" s="100"/>
      <c r="O531" s="70"/>
      <c r="P531" s="93"/>
      <c r="Q531" s="49"/>
    </row>
    <row r="532" spans="5:17" s="90" customFormat="1">
      <c r="E532" s="70"/>
      <c r="F532" s="93"/>
      <c r="G532" s="49"/>
      <c r="H532" s="73"/>
      <c r="J532" s="164"/>
      <c r="K532" s="164"/>
      <c r="L532" s="164"/>
      <c r="M532" s="164"/>
      <c r="N532" s="100"/>
      <c r="O532" s="70"/>
      <c r="P532" s="93"/>
      <c r="Q532" s="49"/>
    </row>
    <row r="533" spans="5:17" s="90" customFormat="1">
      <c r="E533" s="70"/>
      <c r="F533" s="93"/>
      <c r="G533" s="49"/>
      <c r="H533" s="73"/>
      <c r="J533" s="164"/>
      <c r="K533" s="164"/>
      <c r="L533" s="164"/>
      <c r="M533" s="164"/>
      <c r="N533" s="100"/>
      <c r="O533" s="70"/>
      <c r="P533" s="93"/>
      <c r="Q533" s="49"/>
    </row>
    <row r="534" spans="5:17" s="90" customFormat="1">
      <c r="E534" s="70"/>
      <c r="F534" s="93"/>
      <c r="G534" s="49"/>
      <c r="H534" s="73"/>
      <c r="J534" s="164"/>
      <c r="K534" s="164"/>
      <c r="L534" s="164"/>
      <c r="M534" s="164"/>
      <c r="N534" s="100"/>
      <c r="O534" s="70"/>
      <c r="P534" s="93"/>
      <c r="Q534" s="49"/>
    </row>
    <row r="535" spans="5:17" s="90" customFormat="1">
      <c r="E535" s="70"/>
      <c r="F535" s="93"/>
      <c r="G535" s="49"/>
      <c r="H535" s="73"/>
      <c r="J535" s="164"/>
      <c r="K535" s="164"/>
      <c r="L535" s="164"/>
      <c r="M535" s="164"/>
      <c r="N535" s="100"/>
      <c r="O535" s="70"/>
      <c r="P535" s="93"/>
      <c r="Q535" s="49"/>
    </row>
    <row r="536" spans="5:17" s="90" customFormat="1">
      <c r="E536" s="70"/>
      <c r="F536" s="93"/>
      <c r="G536" s="49"/>
      <c r="H536" s="73"/>
      <c r="J536" s="164"/>
      <c r="K536" s="164"/>
      <c r="L536" s="164"/>
      <c r="M536" s="164"/>
      <c r="N536" s="100"/>
      <c r="O536" s="70"/>
      <c r="P536" s="93"/>
      <c r="Q536" s="49"/>
    </row>
    <row r="537" spans="5:17" s="90" customFormat="1">
      <c r="E537" s="70"/>
      <c r="F537" s="93"/>
      <c r="G537" s="49"/>
      <c r="H537" s="73"/>
      <c r="J537" s="164"/>
      <c r="K537" s="164"/>
      <c r="L537" s="164"/>
      <c r="M537" s="164"/>
      <c r="N537" s="100"/>
      <c r="O537" s="70"/>
      <c r="P537" s="93"/>
      <c r="Q537" s="49"/>
    </row>
    <row r="538" spans="5:17" s="90" customFormat="1">
      <c r="E538" s="70"/>
      <c r="F538" s="93"/>
      <c r="G538" s="49"/>
      <c r="H538" s="73"/>
      <c r="J538" s="164"/>
      <c r="K538" s="164"/>
      <c r="L538" s="164"/>
      <c r="M538" s="164"/>
      <c r="N538" s="100"/>
      <c r="O538" s="70"/>
      <c r="P538" s="93"/>
      <c r="Q538" s="49"/>
    </row>
    <row r="539" spans="5:17" s="90" customFormat="1">
      <c r="E539" s="70"/>
      <c r="F539" s="93"/>
      <c r="G539" s="49"/>
      <c r="H539" s="73"/>
      <c r="J539" s="164"/>
      <c r="K539" s="164"/>
      <c r="L539" s="164"/>
      <c r="M539" s="164"/>
      <c r="N539" s="100"/>
      <c r="O539" s="70"/>
      <c r="P539" s="93"/>
      <c r="Q539" s="49"/>
    </row>
    <row r="540" spans="5:17" s="90" customFormat="1">
      <c r="E540" s="70"/>
      <c r="F540" s="93"/>
      <c r="G540" s="49"/>
      <c r="H540" s="73"/>
      <c r="J540" s="164"/>
      <c r="K540" s="164"/>
      <c r="L540" s="164"/>
      <c r="M540" s="164"/>
      <c r="N540" s="100"/>
      <c r="O540" s="70"/>
      <c r="P540" s="93"/>
      <c r="Q540" s="49"/>
    </row>
    <row r="541" spans="5:17" s="90" customFormat="1">
      <c r="E541" s="70"/>
      <c r="F541" s="93"/>
      <c r="G541" s="49"/>
      <c r="H541" s="73"/>
      <c r="J541" s="164"/>
      <c r="K541" s="164"/>
      <c r="L541" s="164"/>
      <c r="M541" s="164"/>
      <c r="N541" s="100"/>
      <c r="O541" s="70"/>
      <c r="P541" s="93"/>
      <c r="Q541" s="49"/>
    </row>
    <row r="542" spans="5:17" s="90" customFormat="1">
      <c r="E542" s="70"/>
      <c r="F542" s="93"/>
      <c r="G542" s="49"/>
      <c r="H542" s="73"/>
      <c r="J542" s="164"/>
      <c r="K542" s="164"/>
      <c r="L542" s="164"/>
      <c r="M542" s="164"/>
      <c r="N542" s="100"/>
      <c r="O542" s="70"/>
      <c r="P542" s="93"/>
      <c r="Q542" s="49"/>
    </row>
    <row r="543" spans="5:17" s="90" customFormat="1">
      <c r="E543" s="70"/>
      <c r="F543" s="93"/>
      <c r="G543" s="49"/>
      <c r="H543" s="73"/>
      <c r="J543" s="164"/>
      <c r="K543" s="164"/>
      <c r="L543" s="164"/>
      <c r="M543" s="164"/>
      <c r="N543" s="100"/>
      <c r="O543" s="70"/>
      <c r="P543" s="93"/>
      <c r="Q543" s="49"/>
    </row>
    <row r="544" spans="5:17" s="90" customFormat="1">
      <c r="E544" s="70"/>
      <c r="F544" s="93"/>
      <c r="G544" s="49"/>
      <c r="H544" s="73"/>
      <c r="J544" s="164"/>
      <c r="K544" s="164"/>
      <c r="L544" s="164"/>
      <c r="M544" s="164"/>
      <c r="N544" s="100"/>
      <c r="O544" s="70"/>
      <c r="P544" s="93"/>
      <c r="Q544" s="49"/>
    </row>
    <row r="545" spans="5:17" s="90" customFormat="1">
      <c r="E545" s="70"/>
      <c r="F545" s="93"/>
      <c r="G545" s="49"/>
      <c r="H545" s="73"/>
      <c r="J545" s="164"/>
      <c r="K545" s="164"/>
      <c r="L545" s="164"/>
      <c r="M545" s="164"/>
      <c r="N545" s="100"/>
      <c r="O545" s="70"/>
      <c r="P545" s="93"/>
      <c r="Q545" s="49"/>
    </row>
    <row r="546" spans="5:17" s="90" customFormat="1">
      <c r="E546" s="70"/>
      <c r="F546" s="93"/>
      <c r="G546" s="49"/>
      <c r="H546" s="73"/>
      <c r="J546" s="164"/>
      <c r="K546" s="164"/>
      <c r="L546" s="164"/>
      <c r="M546" s="164"/>
      <c r="N546" s="100"/>
      <c r="O546" s="70"/>
      <c r="P546" s="93"/>
      <c r="Q546" s="49"/>
    </row>
    <row r="547" spans="5:17" s="90" customFormat="1">
      <c r="E547" s="70"/>
      <c r="F547" s="93"/>
      <c r="G547" s="49"/>
      <c r="H547" s="73"/>
      <c r="J547" s="164"/>
      <c r="K547" s="164"/>
      <c r="L547" s="164"/>
      <c r="M547" s="164"/>
      <c r="N547" s="100"/>
      <c r="O547" s="70"/>
      <c r="P547" s="93"/>
      <c r="Q547" s="49"/>
    </row>
    <row r="548" spans="5:17" s="90" customFormat="1">
      <c r="E548" s="70"/>
      <c r="F548" s="93"/>
      <c r="G548" s="49"/>
      <c r="H548" s="73"/>
      <c r="J548" s="164"/>
      <c r="K548" s="164"/>
      <c r="L548" s="164"/>
      <c r="M548" s="164"/>
      <c r="N548" s="100"/>
      <c r="O548" s="70"/>
      <c r="P548" s="93"/>
      <c r="Q548" s="49"/>
    </row>
    <row r="549" spans="5:17" s="90" customFormat="1">
      <c r="E549" s="70"/>
      <c r="F549" s="93"/>
      <c r="G549" s="49"/>
      <c r="H549" s="73"/>
      <c r="J549" s="164"/>
      <c r="K549" s="164"/>
      <c r="L549" s="164"/>
      <c r="M549" s="164"/>
      <c r="N549" s="100"/>
      <c r="O549" s="70"/>
      <c r="P549" s="93"/>
      <c r="Q549" s="49"/>
    </row>
    <row r="550" spans="5:17" s="90" customFormat="1">
      <c r="E550" s="70"/>
      <c r="F550" s="93"/>
      <c r="G550" s="49"/>
      <c r="H550" s="73"/>
      <c r="J550" s="164"/>
      <c r="K550" s="164"/>
      <c r="L550" s="164"/>
      <c r="M550" s="164"/>
      <c r="N550" s="100"/>
      <c r="O550" s="70"/>
      <c r="P550" s="93"/>
      <c r="Q550" s="49"/>
    </row>
    <row r="551" spans="5:17" s="90" customFormat="1">
      <c r="E551" s="70"/>
      <c r="F551" s="93"/>
      <c r="G551" s="49"/>
      <c r="H551" s="73"/>
      <c r="J551" s="164"/>
      <c r="K551" s="164"/>
      <c r="L551" s="164"/>
      <c r="M551" s="164"/>
      <c r="N551" s="100"/>
      <c r="O551" s="70"/>
      <c r="P551" s="93"/>
      <c r="Q551" s="49"/>
    </row>
    <row r="552" spans="5:17" s="90" customFormat="1">
      <c r="E552" s="70"/>
      <c r="F552" s="93"/>
      <c r="G552" s="49"/>
      <c r="H552" s="73"/>
      <c r="J552" s="164"/>
      <c r="K552" s="164"/>
      <c r="L552" s="164"/>
      <c r="M552" s="164"/>
      <c r="N552" s="100"/>
      <c r="O552" s="70"/>
      <c r="P552" s="93"/>
      <c r="Q552" s="49"/>
    </row>
    <row r="553" spans="5:17" s="90" customFormat="1">
      <c r="E553" s="70"/>
      <c r="F553" s="93"/>
      <c r="G553" s="49"/>
      <c r="H553" s="73"/>
      <c r="J553" s="164"/>
      <c r="K553" s="164"/>
      <c r="L553" s="164"/>
      <c r="M553" s="164"/>
      <c r="N553" s="100"/>
      <c r="O553" s="70"/>
      <c r="P553" s="93"/>
      <c r="Q553" s="49"/>
    </row>
    <row r="554" spans="5:17" s="90" customFormat="1">
      <c r="E554" s="70"/>
      <c r="F554" s="93"/>
      <c r="G554" s="49"/>
      <c r="H554" s="73"/>
      <c r="J554" s="164"/>
      <c r="K554" s="164"/>
      <c r="L554" s="164"/>
      <c r="M554" s="164"/>
      <c r="N554" s="100"/>
      <c r="O554" s="70"/>
      <c r="P554" s="93"/>
      <c r="Q554" s="49"/>
    </row>
    <row r="555" spans="5:17" s="90" customFormat="1">
      <c r="E555" s="70"/>
      <c r="F555" s="93"/>
      <c r="G555" s="49"/>
      <c r="H555" s="73"/>
      <c r="J555" s="164"/>
      <c r="K555" s="164"/>
      <c r="L555" s="164"/>
      <c r="M555" s="164"/>
      <c r="N555" s="100"/>
      <c r="O555" s="70"/>
      <c r="P555" s="93"/>
      <c r="Q555" s="49"/>
    </row>
    <row r="556" spans="5:17" s="90" customFormat="1">
      <c r="E556" s="70"/>
      <c r="F556" s="93"/>
      <c r="G556" s="49"/>
      <c r="H556" s="73"/>
      <c r="J556" s="164"/>
      <c r="K556" s="164"/>
      <c r="L556" s="164"/>
      <c r="M556" s="164"/>
      <c r="N556" s="100"/>
      <c r="O556" s="70"/>
      <c r="P556" s="93"/>
      <c r="Q556" s="49"/>
    </row>
    <row r="557" spans="5:17" s="90" customFormat="1">
      <c r="E557" s="70"/>
      <c r="F557" s="93"/>
      <c r="G557" s="49"/>
      <c r="H557" s="73"/>
      <c r="J557" s="164"/>
      <c r="K557" s="164"/>
      <c r="L557" s="164"/>
      <c r="M557" s="164"/>
      <c r="N557" s="100"/>
      <c r="O557" s="70"/>
      <c r="P557" s="93"/>
      <c r="Q557" s="49"/>
    </row>
    <row r="558" spans="5:17" s="90" customFormat="1">
      <c r="E558" s="70"/>
      <c r="F558" s="93"/>
      <c r="G558" s="49"/>
      <c r="H558" s="73"/>
      <c r="J558" s="164"/>
      <c r="K558" s="164"/>
      <c r="L558" s="164"/>
      <c r="M558" s="164"/>
      <c r="N558" s="100"/>
      <c r="O558" s="70"/>
      <c r="P558" s="93"/>
      <c r="Q558" s="49"/>
    </row>
    <row r="559" spans="5:17" s="90" customFormat="1">
      <c r="E559" s="70"/>
      <c r="F559" s="93"/>
      <c r="G559" s="49"/>
      <c r="H559" s="73"/>
      <c r="J559" s="164"/>
      <c r="K559" s="164"/>
      <c r="L559" s="164"/>
      <c r="M559" s="164"/>
      <c r="N559" s="100"/>
      <c r="O559" s="70"/>
      <c r="P559" s="93"/>
      <c r="Q559" s="49"/>
    </row>
    <row r="560" spans="5:17" s="90" customFormat="1">
      <c r="E560" s="70"/>
      <c r="F560" s="93"/>
      <c r="G560" s="49"/>
      <c r="H560" s="73"/>
      <c r="J560" s="164"/>
      <c r="K560" s="164"/>
      <c r="L560" s="164"/>
      <c r="M560" s="164"/>
      <c r="N560" s="100"/>
      <c r="O560" s="70"/>
      <c r="P560" s="93"/>
      <c r="Q560" s="49"/>
    </row>
    <row r="561" spans="5:17" s="90" customFormat="1">
      <c r="E561" s="70"/>
      <c r="F561" s="93"/>
      <c r="G561" s="49"/>
      <c r="H561" s="73"/>
      <c r="J561" s="164"/>
      <c r="K561" s="164"/>
      <c r="L561" s="164"/>
      <c r="M561" s="164"/>
      <c r="N561" s="100"/>
      <c r="O561" s="70"/>
      <c r="P561" s="93"/>
      <c r="Q561" s="49"/>
    </row>
    <row r="562" spans="5:17" s="90" customFormat="1">
      <c r="E562" s="70"/>
      <c r="F562" s="93"/>
      <c r="G562" s="49"/>
      <c r="H562" s="73"/>
      <c r="J562" s="164"/>
      <c r="K562" s="164"/>
      <c r="L562" s="164"/>
      <c r="M562" s="164"/>
      <c r="N562" s="100"/>
      <c r="O562" s="70"/>
      <c r="P562" s="93"/>
      <c r="Q562" s="49"/>
    </row>
    <row r="563" spans="5:17" s="90" customFormat="1">
      <c r="E563" s="70"/>
      <c r="F563" s="93"/>
      <c r="G563" s="49"/>
      <c r="H563" s="73"/>
      <c r="J563" s="164"/>
      <c r="K563" s="164"/>
      <c r="L563" s="164"/>
      <c r="M563" s="164"/>
      <c r="N563" s="100"/>
      <c r="O563" s="70"/>
      <c r="P563" s="93"/>
      <c r="Q563" s="49"/>
    </row>
    <row r="564" spans="5:17" s="90" customFormat="1">
      <c r="E564" s="70"/>
      <c r="F564" s="93"/>
      <c r="G564" s="49"/>
      <c r="H564" s="73"/>
      <c r="J564" s="164"/>
      <c r="K564" s="164"/>
      <c r="L564" s="164"/>
      <c r="M564" s="164"/>
      <c r="N564" s="100"/>
      <c r="O564" s="70"/>
      <c r="P564" s="93"/>
      <c r="Q564" s="49"/>
    </row>
    <row r="565" spans="5:17" s="90" customFormat="1">
      <c r="E565" s="70"/>
      <c r="F565" s="93"/>
      <c r="G565" s="49"/>
      <c r="H565" s="73"/>
      <c r="J565" s="164"/>
      <c r="K565" s="164"/>
      <c r="L565" s="164"/>
      <c r="M565" s="164"/>
      <c r="N565" s="100"/>
      <c r="O565" s="70"/>
      <c r="P565" s="93"/>
      <c r="Q565" s="49"/>
    </row>
    <row r="566" spans="5:17" s="90" customFormat="1">
      <c r="E566" s="70"/>
      <c r="F566" s="93"/>
      <c r="G566" s="49"/>
      <c r="H566" s="73"/>
      <c r="J566" s="164"/>
      <c r="K566" s="164"/>
      <c r="L566" s="164"/>
      <c r="M566" s="164"/>
      <c r="N566" s="100"/>
      <c r="O566" s="70"/>
      <c r="P566" s="93"/>
      <c r="Q566" s="49"/>
    </row>
    <row r="567" spans="5:17" s="90" customFormat="1">
      <c r="E567" s="70"/>
      <c r="F567" s="93"/>
      <c r="G567" s="49"/>
      <c r="H567" s="73"/>
      <c r="J567" s="164"/>
      <c r="K567" s="164"/>
      <c r="L567" s="164"/>
      <c r="M567" s="164"/>
      <c r="N567" s="100"/>
      <c r="O567" s="70"/>
      <c r="P567" s="93"/>
      <c r="Q567" s="49"/>
    </row>
    <row r="568" spans="5:17" s="90" customFormat="1">
      <c r="E568" s="70"/>
      <c r="F568" s="93"/>
      <c r="G568" s="49"/>
      <c r="H568" s="73"/>
      <c r="J568" s="164"/>
      <c r="K568" s="164"/>
      <c r="L568" s="164"/>
      <c r="M568" s="164"/>
      <c r="N568" s="100"/>
      <c r="O568" s="70"/>
      <c r="P568" s="93"/>
      <c r="Q568" s="49"/>
    </row>
    <row r="569" spans="5:17" s="90" customFormat="1">
      <c r="E569" s="70"/>
      <c r="F569" s="93"/>
      <c r="G569" s="49"/>
      <c r="H569" s="73"/>
      <c r="J569" s="164"/>
      <c r="K569" s="164"/>
      <c r="L569" s="164"/>
      <c r="M569" s="164"/>
      <c r="N569" s="100"/>
      <c r="O569" s="70"/>
      <c r="P569" s="93"/>
      <c r="Q569" s="49"/>
    </row>
    <row r="570" spans="5:17" s="90" customFormat="1">
      <c r="E570" s="70"/>
      <c r="F570" s="93"/>
      <c r="G570" s="49"/>
      <c r="H570" s="73"/>
      <c r="J570" s="164"/>
      <c r="K570" s="164"/>
      <c r="L570" s="164"/>
      <c r="M570" s="164"/>
      <c r="N570" s="100"/>
      <c r="O570" s="70"/>
      <c r="P570" s="93"/>
      <c r="Q570" s="49"/>
    </row>
    <row r="571" spans="5:17" s="90" customFormat="1">
      <c r="E571" s="70"/>
      <c r="F571" s="93"/>
      <c r="G571" s="49"/>
      <c r="H571" s="73"/>
      <c r="J571" s="164"/>
      <c r="K571" s="164"/>
      <c r="L571" s="164"/>
      <c r="M571" s="164"/>
      <c r="N571" s="100"/>
      <c r="O571" s="70"/>
      <c r="P571" s="93"/>
      <c r="Q571" s="49"/>
    </row>
    <row r="572" spans="5:17" s="90" customFormat="1">
      <c r="E572" s="70"/>
      <c r="F572" s="93"/>
      <c r="G572" s="49"/>
      <c r="H572" s="73"/>
      <c r="J572" s="164"/>
      <c r="K572" s="164"/>
      <c r="L572" s="164"/>
      <c r="M572" s="164"/>
      <c r="N572" s="100"/>
      <c r="O572" s="70"/>
      <c r="P572" s="93"/>
      <c r="Q572" s="49"/>
    </row>
    <row r="573" spans="5:17" s="90" customFormat="1">
      <c r="E573" s="70"/>
      <c r="F573" s="93"/>
      <c r="G573" s="49"/>
      <c r="H573" s="73"/>
      <c r="J573" s="164"/>
      <c r="K573" s="164"/>
      <c r="L573" s="164"/>
      <c r="M573" s="164"/>
      <c r="N573" s="100"/>
      <c r="O573" s="70"/>
      <c r="P573" s="93"/>
      <c r="Q573" s="49"/>
    </row>
    <row r="574" spans="5:17" s="90" customFormat="1">
      <c r="E574" s="70"/>
      <c r="F574" s="93"/>
      <c r="G574" s="49"/>
      <c r="H574" s="73"/>
      <c r="J574" s="164"/>
      <c r="K574" s="164"/>
      <c r="L574" s="164"/>
      <c r="M574" s="164"/>
      <c r="N574" s="100"/>
      <c r="O574" s="70"/>
      <c r="P574" s="93"/>
      <c r="Q574" s="49"/>
    </row>
    <row r="575" spans="5:17" s="90" customFormat="1">
      <c r="E575" s="70"/>
      <c r="F575" s="93"/>
      <c r="G575" s="49"/>
      <c r="H575" s="73"/>
      <c r="J575" s="164"/>
      <c r="K575" s="164"/>
      <c r="L575" s="164"/>
      <c r="M575" s="164"/>
      <c r="N575" s="100"/>
      <c r="O575" s="70"/>
      <c r="P575" s="93"/>
      <c r="Q575" s="49"/>
    </row>
    <row r="576" spans="5:17" s="90" customFormat="1">
      <c r="E576" s="70"/>
      <c r="F576" s="93"/>
      <c r="G576" s="49"/>
      <c r="H576" s="73"/>
      <c r="J576" s="164"/>
      <c r="K576" s="164"/>
      <c r="L576" s="164"/>
      <c r="M576" s="164"/>
      <c r="N576" s="100"/>
      <c r="O576" s="70"/>
      <c r="P576" s="93"/>
      <c r="Q576" s="49"/>
    </row>
    <row r="577" spans="5:17" s="90" customFormat="1">
      <c r="E577" s="70"/>
      <c r="F577" s="93"/>
      <c r="G577" s="49"/>
      <c r="H577" s="73"/>
      <c r="J577" s="164"/>
      <c r="K577" s="164"/>
      <c r="L577" s="164"/>
      <c r="M577" s="164"/>
      <c r="N577" s="100"/>
      <c r="O577" s="70"/>
      <c r="P577" s="93"/>
      <c r="Q577" s="49"/>
    </row>
    <row r="578" spans="5:17" s="90" customFormat="1">
      <c r="E578" s="70"/>
      <c r="F578" s="93"/>
      <c r="G578" s="49"/>
      <c r="H578" s="73"/>
      <c r="J578" s="164"/>
      <c r="K578" s="164"/>
      <c r="L578" s="164"/>
      <c r="M578" s="164"/>
      <c r="N578" s="100"/>
      <c r="O578" s="70"/>
      <c r="P578" s="93"/>
      <c r="Q578" s="49"/>
    </row>
    <row r="579" spans="5:17" s="90" customFormat="1">
      <c r="E579" s="70"/>
      <c r="F579" s="93"/>
      <c r="G579" s="49"/>
      <c r="H579" s="73"/>
      <c r="J579" s="164"/>
      <c r="K579" s="164"/>
      <c r="L579" s="164"/>
      <c r="M579" s="164"/>
      <c r="N579" s="100"/>
      <c r="O579" s="70"/>
      <c r="P579" s="93"/>
      <c r="Q579" s="49"/>
    </row>
    <row r="580" spans="5:17" s="90" customFormat="1">
      <c r="E580" s="70"/>
      <c r="F580" s="93"/>
      <c r="G580" s="49"/>
      <c r="H580" s="73"/>
      <c r="J580" s="164"/>
      <c r="K580" s="164"/>
      <c r="L580" s="164"/>
      <c r="M580" s="164"/>
      <c r="N580" s="100"/>
      <c r="O580" s="70"/>
      <c r="P580" s="93"/>
      <c r="Q580" s="49"/>
    </row>
    <row r="581" spans="5:17" s="90" customFormat="1">
      <c r="E581" s="70"/>
      <c r="F581" s="93"/>
      <c r="G581" s="49"/>
      <c r="H581" s="73"/>
      <c r="J581" s="164"/>
      <c r="K581" s="164"/>
      <c r="L581" s="164"/>
      <c r="M581" s="164"/>
      <c r="N581" s="100"/>
      <c r="O581" s="70"/>
      <c r="P581" s="93"/>
      <c r="Q581" s="49"/>
    </row>
    <row r="582" spans="5:17" s="90" customFormat="1">
      <c r="E582" s="70"/>
      <c r="F582" s="93"/>
      <c r="G582" s="49"/>
      <c r="H582" s="73"/>
      <c r="J582" s="164"/>
      <c r="K582" s="164"/>
      <c r="L582" s="164"/>
      <c r="M582" s="164"/>
      <c r="N582" s="100"/>
      <c r="O582" s="70"/>
      <c r="P582" s="93"/>
      <c r="Q582" s="49"/>
    </row>
    <row r="583" spans="5:17" s="90" customFormat="1">
      <c r="E583" s="70"/>
      <c r="F583" s="93"/>
      <c r="G583" s="49"/>
      <c r="H583" s="73"/>
      <c r="J583" s="164"/>
      <c r="K583" s="164"/>
      <c r="L583" s="164"/>
      <c r="M583" s="164"/>
      <c r="N583" s="100"/>
      <c r="O583" s="70"/>
      <c r="P583" s="93"/>
      <c r="Q583" s="49"/>
    </row>
    <row r="584" spans="5:17" s="90" customFormat="1">
      <c r="E584" s="70"/>
      <c r="F584" s="93"/>
      <c r="G584" s="49"/>
      <c r="H584" s="73"/>
      <c r="J584" s="164"/>
      <c r="K584" s="164"/>
      <c r="L584" s="164"/>
      <c r="M584" s="164"/>
      <c r="N584" s="100"/>
      <c r="O584" s="70"/>
      <c r="P584" s="93"/>
      <c r="Q584" s="49"/>
    </row>
    <row r="585" spans="5:17" s="90" customFormat="1">
      <c r="E585" s="70"/>
      <c r="F585" s="93"/>
      <c r="G585" s="49"/>
      <c r="H585" s="73"/>
      <c r="J585" s="164"/>
      <c r="K585" s="164"/>
      <c r="L585" s="164"/>
      <c r="M585" s="164"/>
      <c r="N585" s="100"/>
      <c r="O585" s="70"/>
      <c r="P585" s="93"/>
      <c r="Q585" s="49"/>
    </row>
    <row r="586" spans="5:17" s="90" customFormat="1">
      <c r="E586" s="70"/>
      <c r="F586" s="93"/>
      <c r="G586" s="49"/>
      <c r="H586" s="73"/>
      <c r="J586" s="164"/>
      <c r="K586" s="164"/>
      <c r="L586" s="164"/>
      <c r="M586" s="164"/>
      <c r="N586" s="100"/>
      <c r="O586" s="70"/>
      <c r="P586" s="93"/>
      <c r="Q586" s="49"/>
    </row>
    <row r="587" spans="5:17" s="90" customFormat="1">
      <c r="E587" s="70"/>
      <c r="F587" s="93"/>
      <c r="G587" s="49"/>
      <c r="H587" s="73"/>
      <c r="J587" s="164"/>
      <c r="K587" s="164"/>
      <c r="L587" s="164"/>
      <c r="M587" s="164"/>
      <c r="N587" s="100"/>
      <c r="O587" s="70"/>
      <c r="P587" s="93"/>
      <c r="Q587" s="49"/>
    </row>
    <row r="588" spans="5:17" s="90" customFormat="1">
      <c r="E588" s="70"/>
      <c r="F588" s="93"/>
      <c r="G588" s="49"/>
      <c r="H588" s="73"/>
      <c r="J588" s="164"/>
      <c r="K588" s="164"/>
      <c r="L588" s="164"/>
      <c r="M588" s="164"/>
      <c r="N588" s="100"/>
      <c r="O588" s="70"/>
      <c r="P588" s="93"/>
      <c r="Q588" s="49"/>
    </row>
    <row r="589" spans="5:17" s="90" customFormat="1">
      <c r="E589" s="70"/>
      <c r="F589" s="93"/>
      <c r="G589" s="49"/>
      <c r="H589" s="73"/>
      <c r="J589" s="164"/>
      <c r="K589" s="164"/>
      <c r="L589" s="164"/>
      <c r="M589" s="164"/>
      <c r="N589" s="100"/>
      <c r="O589" s="70"/>
      <c r="P589" s="93"/>
      <c r="Q589" s="49"/>
    </row>
    <row r="590" spans="5:17" s="90" customFormat="1">
      <c r="E590" s="70"/>
      <c r="F590" s="93"/>
      <c r="G590" s="49"/>
      <c r="H590" s="73"/>
      <c r="J590" s="164"/>
      <c r="K590" s="164"/>
      <c r="L590" s="164"/>
      <c r="M590" s="164"/>
      <c r="N590" s="100"/>
      <c r="O590" s="70"/>
      <c r="P590" s="93"/>
      <c r="Q590" s="49"/>
    </row>
    <row r="591" spans="5:17" s="90" customFormat="1">
      <c r="E591" s="70"/>
      <c r="F591" s="93"/>
      <c r="G591" s="49"/>
      <c r="H591" s="73"/>
      <c r="J591" s="164"/>
      <c r="K591" s="164"/>
      <c r="L591" s="164"/>
      <c r="M591" s="164"/>
      <c r="N591" s="100"/>
      <c r="O591" s="70"/>
      <c r="P591" s="93"/>
      <c r="Q591" s="49"/>
    </row>
    <row r="592" spans="5:17" s="90" customFormat="1">
      <c r="E592" s="70"/>
      <c r="F592" s="93"/>
      <c r="G592" s="49"/>
      <c r="H592" s="73"/>
      <c r="J592" s="164"/>
      <c r="K592" s="164"/>
      <c r="L592" s="164"/>
      <c r="M592" s="164"/>
      <c r="N592" s="100"/>
      <c r="O592" s="70"/>
      <c r="P592" s="93"/>
      <c r="Q592" s="49"/>
    </row>
    <row r="593" spans="5:17" s="90" customFormat="1">
      <c r="E593" s="70"/>
      <c r="F593" s="93"/>
      <c r="G593" s="49"/>
      <c r="H593" s="73"/>
      <c r="J593" s="164"/>
      <c r="K593" s="164"/>
      <c r="L593" s="164"/>
      <c r="M593" s="164"/>
      <c r="N593" s="100"/>
      <c r="O593" s="70"/>
      <c r="P593" s="93"/>
      <c r="Q593" s="49"/>
    </row>
    <row r="594" spans="5:17" s="90" customFormat="1">
      <c r="E594" s="70"/>
      <c r="F594" s="93"/>
      <c r="G594" s="49"/>
      <c r="H594" s="73"/>
      <c r="J594" s="164"/>
      <c r="K594" s="164"/>
      <c r="L594" s="164"/>
      <c r="M594" s="164"/>
      <c r="N594" s="100"/>
      <c r="O594" s="70"/>
      <c r="P594" s="93"/>
      <c r="Q594" s="49"/>
    </row>
    <row r="595" spans="5:17" s="90" customFormat="1">
      <c r="E595" s="70"/>
      <c r="F595" s="93"/>
      <c r="G595" s="49"/>
      <c r="H595" s="73"/>
      <c r="J595" s="164"/>
      <c r="K595" s="164"/>
      <c r="L595" s="164"/>
      <c r="M595" s="164"/>
      <c r="N595" s="100"/>
      <c r="O595" s="70"/>
      <c r="P595" s="93"/>
      <c r="Q595" s="49"/>
    </row>
    <row r="596" spans="5:17" s="90" customFormat="1">
      <c r="E596" s="70"/>
      <c r="F596" s="93"/>
      <c r="G596" s="49"/>
      <c r="H596" s="73"/>
      <c r="J596" s="164"/>
      <c r="K596" s="164"/>
      <c r="L596" s="164"/>
      <c r="M596" s="164"/>
      <c r="N596" s="100"/>
      <c r="O596" s="70"/>
      <c r="P596" s="93"/>
      <c r="Q596" s="49"/>
    </row>
    <row r="597" spans="5:17" s="90" customFormat="1">
      <c r="E597" s="70"/>
      <c r="F597" s="93"/>
      <c r="G597" s="49"/>
      <c r="H597" s="73"/>
      <c r="J597" s="164"/>
      <c r="K597" s="164"/>
      <c r="L597" s="164"/>
      <c r="M597" s="164"/>
      <c r="N597" s="100"/>
      <c r="O597" s="70"/>
      <c r="P597" s="93"/>
      <c r="Q597" s="49"/>
    </row>
    <row r="598" spans="5:17" s="90" customFormat="1">
      <c r="E598" s="70"/>
      <c r="F598" s="93"/>
      <c r="G598" s="49"/>
      <c r="H598" s="73"/>
      <c r="J598" s="164"/>
      <c r="K598" s="164"/>
      <c r="L598" s="164"/>
      <c r="M598" s="164"/>
      <c r="N598" s="100"/>
      <c r="O598" s="70"/>
      <c r="P598" s="93"/>
      <c r="Q598" s="49"/>
    </row>
    <row r="599" spans="5:17" s="90" customFormat="1">
      <c r="E599" s="70"/>
      <c r="F599" s="93"/>
      <c r="G599" s="49"/>
      <c r="H599" s="73"/>
      <c r="J599" s="164"/>
      <c r="K599" s="164"/>
      <c r="L599" s="164"/>
      <c r="M599" s="164"/>
      <c r="N599" s="100"/>
      <c r="O599" s="70"/>
      <c r="P599" s="93"/>
      <c r="Q599" s="49"/>
    </row>
    <row r="600" spans="5:17" s="90" customFormat="1">
      <c r="E600" s="70"/>
      <c r="F600" s="93"/>
      <c r="G600" s="49"/>
      <c r="H600" s="73"/>
      <c r="J600" s="164"/>
      <c r="K600" s="164"/>
      <c r="L600" s="164"/>
      <c r="M600" s="164"/>
      <c r="N600" s="100"/>
      <c r="O600" s="70"/>
      <c r="P600" s="93"/>
      <c r="Q600" s="49"/>
    </row>
    <row r="601" spans="5:17" s="90" customFormat="1">
      <c r="E601" s="70"/>
      <c r="F601" s="93"/>
      <c r="G601" s="49"/>
      <c r="H601" s="73"/>
      <c r="J601" s="164"/>
      <c r="K601" s="164"/>
      <c r="L601" s="164"/>
      <c r="M601" s="164"/>
      <c r="N601" s="100"/>
      <c r="O601" s="70"/>
      <c r="P601" s="93"/>
      <c r="Q601" s="49"/>
    </row>
    <row r="602" spans="5:17" s="90" customFormat="1">
      <c r="E602" s="70"/>
      <c r="F602" s="93"/>
      <c r="G602" s="49"/>
      <c r="H602" s="73"/>
      <c r="J602" s="164"/>
      <c r="K602" s="164"/>
      <c r="L602" s="164"/>
      <c r="M602" s="164"/>
      <c r="N602" s="100"/>
      <c r="O602" s="70"/>
      <c r="P602" s="93"/>
      <c r="Q602" s="49"/>
    </row>
    <row r="603" spans="5:17" s="90" customFormat="1">
      <c r="E603" s="70"/>
      <c r="F603" s="93"/>
      <c r="G603" s="49"/>
      <c r="H603" s="73"/>
      <c r="J603" s="164"/>
      <c r="K603" s="164"/>
      <c r="L603" s="164"/>
      <c r="M603" s="164"/>
      <c r="N603" s="100"/>
      <c r="O603" s="70"/>
      <c r="P603" s="93"/>
      <c r="Q603" s="49"/>
    </row>
    <row r="604" spans="5:17" s="90" customFormat="1">
      <c r="E604" s="70"/>
      <c r="F604" s="93"/>
      <c r="G604" s="49"/>
      <c r="H604" s="73"/>
      <c r="J604" s="164"/>
      <c r="K604" s="164"/>
      <c r="L604" s="164"/>
      <c r="M604" s="164"/>
      <c r="N604" s="100"/>
      <c r="O604" s="70"/>
      <c r="P604" s="93"/>
      <c r="Q604" s="49"/>
    </row>
    <row r="605" spans="5:17" s="90" customFormat="1">
      <c r="E605" s="70"/>
      <c r="F605" s="93"/>
      <c r="G605" s="49"/>
      <c r="H605" s="73"/>
      <c r="J605" s="164"/>
      <c r="K605" s="164"/>
      <c r="L605" s="164"/>
      <c r="M605" s="164"/>
      <c r="N605" s="100"/>
      <c r="O605" s="70"/>
      <c r="P605" s="93"/>
      <c r="Q605" s="49"/>
    </row>
    <row r="606" spans="5:17" s="90" customFormat="1">
      <c r="E606" s="70"/>
      <c r="F606" s="93"/>
      <c r="G606" s="49"/>
      <c r="H606" s="73"/>
      <c r="J606" s="164"/>
      <c r="K606" s="164"/>
      <c r="L606" s="164"/>
      <c r="M606" s="164"/>
      <c r="N606" s="100"/>
      <c r="O606" s="70"/>
      <c r="P606" s="93"/>
      <c r="Q606" s="49"/>
    </row>
    <row r="607" spans="5:17" s="90" customFormat="1">
      <c r="E607" s="70"/>
      <c r="F607" s="93"/>
      <c r="G607" s="49"/>
      <c r="H607" s="73"/>
      <c r="J607" s="164"/>
      <c r="K607" s="164"/>
      <c r="L607" s="164"/>
      <c r="M607" s="164"/>
      <c r="N607" s="100"/>
      <c r="O607" s="70"/>
      <c r="P607" s="93"/>
      <c r="Q607" s="49"/>
    </row>
    <row r="608" spans="5:17" s="90" customFormat="1">
      <c r="E608" s="70"/>
      <c r="F608" s="93"/>
      <c r="G608" s="49"/>
      <c r="H608" s="73"/>
      <c r="J608" s="164"/>
      <c r="K608" s="164"/>
      <c r="L608" s="164"/>
      <c r="M608" s="164"/>
      <c r="N608" s="100"/>
      <c r="O608" s="70"/>
      <c r="P608" s="93"/>
      <c r="Q608" s="49"/>
    </row>
    <row r="609" spans="5:17" s="90" customFormat="1">
      <c r="E609" s="70"/>
      <c r="F609" s="93"/>
      <c r="G609" s="49"/>
      <c r="H609" s="73"/>
      <c r="J609" s="164"/>
      <c r="K609" s="164"/>
      <c r="L609" s="164"/>
      <c r="M609" s="164"/>
      <c r="N609" s="100"/>
      <c r="O609" s="70"/>
      <c r="P609" s="93"/>
      <c r="Q609" s="49"/>
    </row>
    <row r="610" spans="5:17" s="90" customFormat="1">
      <c r="E610" s="70"/>
      <c r="F610" s="93"/>
      <c r="G610" s="49"/>
      <c r="H610" s="73"/>
      <c r="J610" s="164"/>
      <c r="K610" s="164"/>
      <c r="L610" s="164"/>
      <c r="M610" s="164"/>
      <c r="N610" s="100"/>
      <c r="O610" s="70"/>
      <c r="P610" s="93"/>
      <c r="Q610" s="49"/>
    </row>
    <row r="611" spans="5:17" s="90" customFormat="1">
      <c r="E611" s="70"/>
      <c r="F611" s="93"/>
      <c r="G611" s="49"/>
      <c r="H611" s="73"/>
      <c r="J611" s="164"/>
      <c r="K611" s="164"/>
      <c r="L611" s="164"/>
      <c r="M611" s="164"/>
      <c r="N611" s="100"/>
      <c r="O611" s="70"/>
      <c r="P611" s="93"/>
      <c r="Q611" s="49"/>
    </row>
    <row r="612" spans="5:17" s="90" customFormat="1">
      <c r="E612" s="70"/>
      <c r="F612" s="93"/>
      <c r="G612" s="49"/>
      <c r="H612" s="73"/>
      <c r="J612" s="164"/>
      <c r="K612" s="164"/>
      <c r="L612" s="164"/>
      <c r="M612" s="164"/>
      <c r="N612" s="100"/>
      <c r="O612" s="70"/>
      <c r="P612" s="93"/>
      <c r="Q612" s="49"/>
    </row>
    <row r="613" spans="5:17" s="90" customFormat="1">
      <c r="E613" s="70"/>
      <c r="F613" s="93"/>
      <c r="G613" s="49"/>
      <c r="H613" s="73"/>
      <c r="J613" s="164"/>
      <c r="K613" s="164"/>
      <c r="L613" s="164"/>
      <c r="M613" s="164"/>
      <c r="N613" s="100"/>
      <c r="O613" s="70"/>
      <c r="P613" s="93"/>
      <c r="Q613" s="49"/>
    </row>
    <row r="614" spans="5:17" s="90" customFormat="1">
      <c r="E614" s="70"/>
      <c r="F614" s="93"/>
      <c r="G614" s="49"/>
      <c r="H614" s="73"/>
      <c r="J614" s="164"/>
      <c r="K614" s="164"/>
      <c r="L614" s="164"/>
      <c r="M614" s="164"/>
      <c r="N614" s="100"/>
      <c r="O614" s="70"/>
      <c r="P614" s="93"/>
      <c r="Q614" s="49"/>
    </row>
    <row r="615" spans="5:17" s="90" customFormat="1">
      <c r="E615" s="70"/>
      <c r="F615" s="93"/>
      <c r="G615" s="49"/>
      <c r="H615" s="73"/>
      <c r="J615" s="164"/>
      <c r="K615" s="164"/>
      <c r="L615" s="164"/>
      <c r="M615" s="164"/>
      <c r="N615" s="100"/>
      <c r="O615" s="70"/>
      <c r="P615" s="93"/>
      <c r="Q615" s="49"/>
    </row>
    <row r="616" spans="5:17" s="90" customFormat="1">
      <c r="E616" s="70"/>
      <c r="F616" s="93"/>
      <c r="G616" s="49"/>
      <c r="H616" s="73"/>
      <c r="J616" s="164"/>
      <c r="K616" s="164"/>
      <c r="L616" s="164"/>
      <c r="M616" s="164"/>
      <c r="N616" s="100"/>
      <c r="O616" s="70"/>
      <c r="P616" s="93"/>
      <c r="Q616" s="49"/>
    </row>
    <row r="617" spans="5:17" s="90" customFormat="1">
      <c r="E617" s="70"/>
      <c r="F617" s="93"/>
      <c r="G617" s="49"/>
      <c r="H617" s="73"/>
      <c r="J617" s="164"/>
      <c r="K617" s="164"/>
      <c r="L617" s="164"/>
      <c r="M617" s="164"/>
      <c r="N617" s="100"/>
      <c r="O617" s="70"/>
      <c r="P617" s="93"/>
      <c r="Q617" s="49"/>
    </row>
    <row r="618" spans="5:17" s="90" customFormat="1">
      <c r="E618" s="70"/>
      <c r="F618" s="93"/>
      <c r="G618" s="49"/>
      <c r="H618" s="73"/>
      <c r="J618" s="164"/>
      <c r="K618" s="164"/>
      <c r="L618" s="164"/>
      <c r="M618" s="164"/>
      <c r="N618" s="100"/>
      <c r="O618" s="70"/>
      <c r="P618" s="93"/>
      <c r="Q618" s="49"/>
    </row>
    <row r="619" spans="5:17" s="90" customFormat="1">
      <c r="E619" s="70"/>
      <c r="F619" s="93"/>
      <c r="G619" s="49"/>
      <c r="H619" s="73"/>
      <c r="J619" s="164"/>
      <c r="K619" s="164"/>
      <c r="L619" s="164"/>
      <c r="M619" s="164"/>
      <c r="N619" s="100"/>
      <c r="O619" s="70"/>
      <c r="P619" s="93"/>
      <c r="Q619" s="49"/>
    </row>
    <row r="620" spans="5:17" s="90" customFormat="1">
      <c r="E620" s="70"/>
      <c r="F620" s="93"/>
      <c r="G620" s="49"/>
      <c r="H620" s="73"/>
      <c r="J620" s="164"/>
      <c r="K620" s="164"/>
      <c r="L620" s="164"/>
      <c r="M620" s="164"/>
      <c r="N620" s="100"/>
      <c r="O620" s="70"/>
      <c r="P620" s="93"/>
      <c r="Q620" s="49"/>
    </row>
    <row r="621" spans="5:17" s="90" customFormat="1">
      <c r="E621" s="70"/>
      <c r="F621" s="93"/>
      <c r="G621" s="49"/>
      <c r="H621" s="73"/>
      <c r="J621" s="164"/>
      <c r="K621" s="164"/>
      <c r="L621" s="164"/>
      <c r="M621" s="164"/>
      <c r="N621" s="100"/>
      <c r="O621" s="70"/>
      <c r="P621" s="93"/>
      <c r="Q621" s="49"/>
    </row>
    <row r="622" spans="5:17" s="90" customFormat="1">
      <c r="E622" s="70"/>
      <c r="F622" s="93"/>
      <c r="G622" s="49"/>
      <c r="H622" s="73"/>
      <c r="J622" s="164"/>
      <c r="K622" s="164"/>
      <c r="L622" s="164"/>
      <c r="M622" s="164"/>
      <c r="N622" s="100"/>
      <c r="O622" s="70"/>
      <c r="P622" s="93"/>
      <c r="Q622" s="49"/>
    </row>
    <row r="623" spans="5:17" s="90" customFormat="1">
      <c r="E623" s="70"/>
      <c r="F623" s="93"/>
      <c r="G623" s="49"/>
      <c r="H623" s="73"/>
      <c r="J623" s="164"/>
      <c r="K623" s="164"/>
      <c r="L623" s="164"/>
      <c r="M623" s="164"/>
      <c r="N623" s="100"/>
      <c r="O623" s="70"/>
      <c r="P623" s="93"/>
      <c r="Q623" s="49"/>
    </row>
    <row r="624" spans="5:17" s="90" customFormat="1">
      <c r="E624" s="70"/>
      <c r="F624" s="93"/>
      <c r="G624" s="49"/>
      <c r="H624" s="73"/>
      <c r="J624" s="164"/>
      <c r="K624" s="164"/>
      <c r="L624" s="164"/>
      <c r="M624" s="164"/>
      <c r="N624" s="100"/>
      <c r="O624" s="70"/>
      <c r="P624" s="93"/>
      <c r="Q624" s="49"/>
    </row>
    <row r="625" spans="5:17" s="90" customFormat="1">
      <c r="E625" s="70"/>
      <c r="F625" s="93"/>
      <c r="G625" s="49"/>
      <c r="H625" s="73"/>
      <c r="J625" s="164"/>
      <c r="K625" s="164"/>
      <c r="L625" s="164"/>
      <c r="M625" s="164"/>
      <c r="N625" s="100"/>
      <c r="O625" s="70"/>
      <c r="P625" s="93"/>
      <c r="Q625" s="49"/>
    </row>
    <row r="626" spans="5:17" s="90" customFormat="1">
      <c r="E626" s="70"/>
      <c r="F626" s="93"/>
      <c r="G626" s="49"/>
      <c r="H626" s="73"/>
      <c r="J626" s="164"/>
      <c r="K626" s="164"/>
      <c r="L626" s="164"/>
      <c r="M626" s="164"/>
      <c r="N626" s="100"/>
      <c r="O626" s="70"/>
      <c r="P626" s="93"/>
      <c r="Q626" s="49"/>
    </row>
    <row r="627" spans="5:17" s="90" customFormat="1">
      <c r="E627" s="70"/>
      <c r="F627" s="93"/>
      <c r="G627" s="49"/>
      <c r="H627" s="73"/>
      <c r="J627" s="164"/>
      <c r="K627" s="164"/>
      <c r="L627" s="164"/>
      <c r="M627" s="164"/>
      <c r="N627" s="100"/>
      <c r="O627" s="70"/>
      <c r="P627" s="93"/>
      <c r="Q627" s="49"/>
    </row>
    <row r="628" spans="5:17" s="90" customFormat="1">
      <c r="E628" s="70"/>
      <c r="F628" s="93"/>
      <c r="G628" s="49"/>
      <c r="H628" s="73"/>
      <c r="J628" s="164"/>
      <c r="K628" s="164"/>
      <c r="L628" s="164"/>
      <c r="M628" s="164"/>
      <c r="N628" s="100"/>
      <c r="O628" s="70"/>
      <c r="P628" s="93"/>
      <c r="Q628" s="49"/>
    </row>
    <row r="629" spans="5:17" s="90" customFormat="1">
      <c r="E629" s="70"/>
      <c r="F629" s="93"/>
      <c r="G629" s="49"/>
      <c r="H629" s="73"/>
      <c r="J629" s="164"/>
      <c r="K629" s="164"/>
      <c r="L629" s="164"/>
      <c r="M629" s="164"/>
      <c r="N629" s="100"/>
      <c r="O629" s="70"/>
      <c r="P629" s="93"/>
      <c r="Q629" s="49"/>
    </row>
    <row r="630" spans="5:17" s="90" customFormat="1">
      <c r="E630" s="70"/>
      <c r="F630" s="93"/>
      <c r="G630" s="49"/>
      <c r="H630" s="73"/>
      <c r="J630" s="164"/>
      <c r="K630" s="164"/>
      <c r="L630" s="164"/>
      <c r="M630" s="164"/>
      <c r="N630" s="100"/>
      <c r="O630" s="70"/>
      <c r="P630" s="93"/>
      <c r="Q630" s="49"/>
    </row>
    <row r="631" spans="5:17" s="90" customFormat="1">
      <c r="E631" s="70"/>
      <c r="F631" s="93"/>
      <c r="G631" s="49"/>
      <c r="H631" s="73"/>
      <c r="J631" s="164"/>
      <c r="K631" s="164"/>
      <c r="L631" s="164"/>
      <c r="M631" s="164"/>
      <c r="N631" s="100"/>
      <c r="O631" s="70"/>
      <c r="P631" s="93"/>
      <c r="Q631" s="49"/>
    </row>
    <row r="632" spans="5:17" s="90" customFormat="1">
      <c r="E632" s="70"/>
      <c r="F632" s="93"/>
      <c r="G632" s="49"/>
      <c r="H632" s="73"/>
      <c r="J632" s="164"/>
      <c r="K632" s="164"/>
      <c r="L632" s="164"/>
      <c r="M632" s="164"/>
      <c r="N632" s="100"/>
      <c r="O632" s="70"/>
      <c r="P632" s="93"/>
      <c r="Q632" s="49"/>
    </row>
    <row r="633" spans="5:17" s="90" customFormat="1">
      <c r="E633" s="70"/>
      <c r="F633" s="93"/>
      <c r="G633" s="49"/>
      <c r="H633" s="73"/>
      <c r="J633" s="164"/>
      <c r="K633" s="164"/>
      <c r="L633" s="164"/>
      <c r="M633" s="164"/>
      <c r="N633" s="100"/>
      <c r="O633" s="70"/>
      <c r="P633" s="93"/>
      <c r="Q633" s="49"/>
    </row>
    <row r="634" spans="5:17" s="90" customFormat="1">
      <c r="E634" s="70"/>
      <c r="F634" s="93"/>
      <c r="G634" s="49"/>
      <c r="H634" s="73"/>
      <c r="J634" s="164"/>
      <c r="K634" s="164"/>
      <c r="L634" s="164"/>
      <c r="M634" s="164"/>
      <c r="N634" s="100"/>
      <c r="O634" s="70"/>
      <c r="P634" s="93"/>
      <c r="Q634" s="49"/>
    </row>
    <row r="635" spans="5:17" s="90" customFormat="1">
      <c r="E635" s="70"/>
      <c r="F635" s="93"/>
      <c r="G635" s="49"/>
      <c r="H635" s="73"/>
      <c r="J635" s="164"/>
      <c r="K635" s="164"/>
      <c r="L635" s="164"/>
      <c r="M635" s="164"/>
      <c r="N635" s="100"/>
      <c r="O635" s="70"/>
      <c r="P635" s="93"/>
      <c r="Q635" s="49"/>
    </row>
    <row r="636" spans="5:17" s="90" customFormat="1">
      <c r="E636" s="70"/>
      <c r="F636" s="93"/>
      <c r="G636" s="49"/>
      <c r="H636" s="73"/>
      <c r="J636" s="164"/>
      <c r="K636" s="164"/>
      <c r="L636" s="164"/>
      <c r="M636" s="164"/>
      <c r="N636" s="100"/>
      <c r="O636" s="70"/>
      <c r="P636" s="93"/>
      <c r="Q636" s="49"/>
    </row>
    <row r="637" spans="5:17" s="90" customFormat="1">
      <c r="E637" s="70"/>
      <c r="F637" s="93"/>
      <c r="G637" s="49"/>
      <c r="H637" s="73"/>
      <c r="J637" s="164"/>
      <c r="K637" s="164"/>
      <c r="L637" s="164"/>
      <c r="M637" s="164"/>
      <c r="N637" s="100"/>
      <c r="O637" s="70"/>
      <c r="P637" s="93"/>
      <c r="Q637" s="49"/>
    </row>
    <row r="638" spans="5:17" s="90" customFormat="1">
      <c r="E638" s="70"/>
      <c r="F638" s="93"/>
      <c r="G638" s="49"/>
      <c r="H638" s="73"/>
      <c r="J638" s="164"/>
      <c r="K638" s="164"/>
      <c r="L638" s="164"/>
      <c r="M638" s="164"/>
      <c r="N638" s="100"/>
      <c r="O638" s="70"/>
      <c r="P638" s="93"/>
      <c r="Q638" s="49"/>
    </row>
    <row r="639" spans="5:17" s="90" customFormat="1">
      <c r="E639" s="70"/>
      <c r="F639" s="93"/>
      <c r="G639" s="49"/>
      <c r="H639" s="73"/>
      <c r="J639" s="164"/>
      <c r="K639" s="164"/>
      <c r="L639" s="164"/>
      <c r="M639" s="164"/>
      <c r="N639" s="100"/>
      <c r="O639" s="70"/>
      <c r="P639" s="93"/>
      <c r="Q639" s="49"/>
    </row>
    <row r="640" spans="5:17" s="90" customFormat="1">
      <c r="E640" s="70"/>
      <c r="F640" s="93"/>
      <c r="G640" s="49"/>
      <c r="H640" s="73"/>
      <c r="J640" s="164"/>
      <c r="K640" s="164"/>
      <c r="L640" s="164"/>
      <c r="M640" s="164"/>
      <c r="N640" s="100"/>
      <c r="O640" s="70"/>
      <c r="P640" s="93"/>
      <c r="Q640" s="49"/>
    </row>
    <row r="641" spans="5:17" s="90" customFormat="1">
      <c r="E641" s="70"/>
      <c r="F641" s="93"/>
      <c r="G641" s="49"/>
      <c r="H641" s="73"/>
      <c r="J641" s="164"/>
      <c r="K641" s="164"/>
      <c r="L641" s="164"/>
      <c r="M641" s="164"/>
      <c r="N641" s="100"/>
      <c r="O641" s="70"/>
      <c r="P641" s="93"/>
      <c r="Q641" s="49"/>
    </row>
    <row r="642" spans="5:17" s="90" customFormat="1">
      <c r="E642" s="70"/>
      <c r="F642" s="93"/>
      <c r="G642" s="49"/>
      <c r="H642" s="73"/>
      <c r="J642" s="164"/>
      <c r="K642" s="164"/>
      <c r="L642" s="164"/>
      <c r="M642" s="164"/>
      <c r="N642" s="100"/>
      <c r="O642" s="70"/>
      <c r="P642" s="93"/>
      <c r="Q642" s="49"/>
    </row>
    <row r="643" spans="5:17" s="90" customFormat="1">
      <c r="E643" s="70"/>
      <c r="F643" s="93"/>
      <c r="G643" s="49"/>
      <c r="H643" s="73"/>
      <c r="J643" s="164"/>
      <c r="K643" s="164"/>
      <c r="L643" s="164"/>
      <c r="M643" s="164"/>
      <c r="N643" s="100"/>
      <c r="O643" s="70"/>
      <c r="P643" s="93"/>
      <c r="Q643" s="49"/>
    </row>
    <row r="644" spans="5:17" s="90" customFormat="1">
      <c r="E644" s="70"/>
      <c r="F644" s="93"/>
      <c r="G644" s="49"/>
      <c r="H644" s="73"/>
      <c r="J644" s="164"/>
      <c r="K644" s="164"/>
      <c r="L644" s="164"/>
      <c r="M644" s="164"/>
      <c r="N644" s="100"/>
      <c r="O644" s="70"/>
      <c r="P644" s="93"/>
      <c r="Q644" s="49"/>
    </row>
    <row r="645" spans="5:17" s="90" customFormat="1">
      <c r="E645" s="70"/>
      <c r="F645" s="93"/>
      <c r="G645" s="49"/>
      <c r="H645" s="73"/>
      <c r="J645" s="164"/>
      <c r="K645" s="164"/>
      <c r="L645" s="164"/>
      <c r="M645" s="164"/>
      <c r="N645" s="100"/>
      <c r="O645" s="70"/>
      <c r="P645" s="93"/>
      <c r="Q645" s="49"/>
    </row>
    <row r="646" spans="5:17" s="90" customFormat="1">
      <c r="E646" s="70"/>
      <c r="F646" s="93"/>
      <c r="G646" s="49"/>
      <c r="H646" s="73"/>
      <c r="J646" s="164"/>
      <c r="K646" s="164"/>
      <c r="L646" s="164"/>
      <c r="M646" s="164"/>
      <c r="N646" s="100"/>
      <c r="O646" s="70"/>
      <c r="P646" s="93"/>
      <c r="Q646" s="49"/>
    </row>
    <row r="647" spans="5:17" s="90" customFormat="1">
      <c r="E647" s="70"/>
      <c r="F647" s="93"/>
      <c r="G647" s="49"/>
      <c r="H647" s="73"/>
      <c r="J647" s="164"/>
      <c r="K647" s="164"/>
      <c r="L647" s="164"/>
      <c r="M647" s="164"/>
      <c r="N647" s="100"/>
      <c r="O647" s="70"/>
      <c r="P647" s="93"/>
      <c r="Q647" s="49"/>
    </row>
    <row r="648" spans="5:17" s="90" customFormat="1">
      <c r="E648" s="70"/>
      <c r="F648" s="93"/>
      <c r="G648" s="49"/>
      <c r="H648" s="73"/>
      <c r="J648" s="164"/>
      <c r="K648" s="164"/>
      <c r="L648" s="164"/>
      <c r="M648" s="164"/>
      <c r="N648" s="100"/>
      <c r="O648" s="70"/>
      <c r="P648" s="93"/>
      <c r="Q648" s="49"/>
    </row>
    <row r="649" spans="5:17" s="90" customFormat="1">
      <c r="E649" s="70"/>
      <c r="F649" s="93"/>
      <c r="G649" s="49"/>
      <c r="H649" s="73"/>
      <c r="J649" s="164"/>
      <c r="K649" s="164"/>
      <c r="L649" s="164"/>
      <c r="M649" s="164"/>
      <c r="N649" s="100"/>
      <c r="O649" s="70"/>
      <c r="P649" s="93"/>
      <c r="Q649" s="49"/>
    </row>
    <row r="650" spans="5:17" s="90" customFormat="1">
      <c r="E650" s="70"/>
      <c r="F650" s="93"/>
      <c r="G650" s="49"/>
      <c r="H650" s="73"/>
      <c r="J650" s="164"/>
      <c r="K650" s="164"/>
      <c r="L650" s="164"/>
      <c r="M650" s="164"/>
      <c r="N650" s="100"/>
      <c r="O650" s="70"/>
      <c r="P650" s="93"/>
      <c r="Q650" s="49"/>
    </row>
    <row r="651" spans="5:17" s="90" customFormat="1">
      <c r="E651" s="70"/>
      <c r="F651" s="93"/>
      <c r="G651" s="49"/>
      <c r="H651" s="73"/>
      <c r="J651" s="164"/>
      <c r="K651" s="164"/>
      <c r="L651" s="164"/>
      <c r="M651" s="164"/>
      <c r="N651" s="100"/>
      <c r="O651" s="70"/>
      <c r="P651" s="93"/>
      <c r="Q651" s="49"/>
    </row>
    <row r="652" spans="5:17" s="90" customFormat="1">
      <c r="E652" s="70"/>
      <c r="F652" s="93"/>
      <c r="G652" s="49"/>
      <c r="H652" s="73"/>
      <c r="J652" s="164"/>
      <c r="K652" s="164"/>
      <c r="L652" s="164"/>
      <c r="M652" s="164"/>
      <c r="N652" s="100"/>
      <c r="O652" s="70"/>
      <c r="P652" s="93"/>
      <c r="Q652" s="49"/>
    </row>
    <row r="653" spans="5:17" s="90" customFormat="1">
      <c r="E653" s="70"/>
      <c r="F653" s="93"/>
      <c r="G653" s="49"/>
      <c r="H653" s="73"/>
      <c r="J653" s="164"/>
      <c r="K653" s="164"/>
      <c r="L653" s="164"/>
      <c r="M653" s="164"/>
      <c r="N653" s="100"/>
      <c r="O653" s="70"/>
      <c r="P653" s="93"/>
      <c r="Q653" s="49"/>
    </row>
    <row r="654" spans="5:17" s="90" customFormat="1">
      <c r="E654" s="70"/>
      <c r="F654" s="93"/>
      <c r="G654" s="49"/>
      <c r="H654" s="73"/>
      <c r="J654" s="164"/>
      <c r="K654" s="164"/>
      <c r="L654" s="164"/>
      <c r="M654" s="164"/>
      <c r="N654" s="100"/>
      <c r="O654" s="70"/>
      <c r="P654" s="93"/>
      <c r="Q654" s="49"/>
    </row>
    <row r="655" spans="5:17" s="90" customFormat="1">
      <c r="E655" s="70"/>
      <c r="F655" s="93"/>
      <c r="G655" s="49"/>
      <c r="H655" s="73"/>
      <c r="J655" s="164"/>
      <c r="K655" s="164"/>
      <c r="L655" s="164"/>
      <c r="M655" s="164"/>
      <c r="N655" s="100"/>
      <c r="O655" s="70"/>
      <c r="P655" s="93"/>
      <c r="Q655" s="49"/>
    </row>
    <row r="656" spans="5:17" s="90" customFormat="1">
      <c r="E656" s="70"/>
      <c r="F656" s="93"/>
      <c r="G656" s="49"/>
      <c r="H656" s="73"/>
      <c r="J656" s="164"/>
      <c r="K656" s="164"/>
      <c r="L656" s="164"/>
      <c r="M656" s="164"/>
      <c r="N656" s="100"/>
      <c r="O656" s="70"/>
      <c r="P656" s="93"/>
      <c r="Q656" s="49"/>
    </row>
    <row r="657" spans="5:17" s="90" customFormat="1">
      <c r="E657" s="70"/>
      <c r="F657" s="93"/>
      <c r="G657" s="49"/>
      <c r="H657" s="73"/>
      <c r="J657" s="164"/>
      <c r="K657" s="164"/>
      <c r="L657" s="164"/>
      <c r="M657" s="164"/>
      <c r="N657" s="100"/>
      <c r="O657" s="70"/>
      <c r="P657" s="93"/>
      <c r="Q657" s="49"/>
    </row>
    <row r="658" spans="5:17" s="90" customFormat="1">
      <c r="E658" s="70"/>
      <c r="F658" s="93"/>
      <c r="G658" s="49"/>
      <c r="H658" s="73"/>
      <c r="J658" s="164"/>
      <c r="K658" s="164"/>
      <c r="L658" s="164"/>
      <c r="M658" s="164"/>
      <c r="N658" s="100"/>
      <c r="O658" s="70"/>
      <c r="P658" s="93"/>
      <c r="Q658" s="49"/>
    </row>
    <row r="659" spans="5:17" s="90" customFormat="1">
      <c r="E659" s="70"/>
      <c r="F659" s="93"/>
      <c r="G659" s="49"/>
      <c r="H659" s="73"/>
      <c r="J659" s="164"/>
      <c r="K659" s="164"/>
      <c r="L659" s="164"/>
      <c r="M659" s="164"/>
      <c r="N659" s="100"/>
      <c r="O659" s="70"/>
      <c r="P659" s="93"/>
      <c r="Q659" s="49"/>
    </row>
    <row r="660" spans="5:17" s="90" customFormat="1">
      <c r="E660" s="70"/>
      <c r="F660" s="93"/>
      <c r="G660" s="49"/>
      <c r="H660" s="73"/>
      <c r="J660" s="164"/>
      <c r="K660" s="164"/>
      <c r="L660" s="164"/>
      <c r="M660" s="164"/>
      <c r="N660" s="100"/>
      <c r="O660" s="70"/>
      <c r="P660" s="93"/>
      <c r="Q660" s="49"/>
    </row>
    <row r="661" spans="5:17" s="90" customFormat="1">
      <c r="E661" s="70"/>
      <c r="F661" s="93"/>
      <c r="G661" s="49"/>
      <c r="H661" s="73"/>
      <c r="J661" s="164"/>
      <c r="K661" s="164"/>
      <c r="L661" s="164"/>
      <c r="M661" s="164"/>
      <c r="N661" s="100"/>
      <c r="O661" s="70"/>
      <c r="P661" s="93"/>
      <c r="Q661" s="49"/>
    </row>
    <row r="662" spans="5:17" s="90" customFormat="1">
      <c r="E662" s="70"/>
      <c r="F662" s="93"/>
      <c r="G662" s="49"/>
      <c r="H662" s="73"/>
      <c r="J662" s="164"/>
      <c r="K662" s="164"/>
      <c r="L662" s="164"/>
      <c r="M662" s="164"/>
      <c r="N662" s="100"/>
      <c r="O662" s="70"/>
      <c r="P662" s="93"/>
      <c r="Q662" s="49"/>
    </row>
    <row r="663" spans="5:17" s="90" customFormat="1">
      <c r="E663" s="70"/>
      <c r="F663" s="93"/>
      <c r="G663" s="49"/>
      <c r="H663" s="73"/>
      <c r="J663" s="164"/>
      <c r="K663" s="164"/>
      <c r="L663" s="164"/>
      <c r="M663" s="164"/>
      <c r="N663" s="100"/>
      <c r="O663" s="70"/>
      <c r="P663" s="93"/>
      <c r="Q663" s="49"/>
    </row>
    <row r="664" spans="5:17" s="90" customFormat="1">
      <c r="E664" s="70"/>
      <c r="F664" s="93"/>
      <c r="G664" s="49"/>
      <c r="H664" s="73"/>
      <c r="J664" s="164"/>
      <c r="K664" s="164"/>
      <c r="L664" s="164"/>
      <c r="M664" s="164"/>
      <c r="N664" s="100"/>
      <c r="O664" s="70"/>
      <c r="P664" s="93"/>
      <c r="Q664" s="49"/>
    </row>
    <row r="665" spans="5:17" s="90" customFormat="1">
      <c r="E665" s="70"/>
      <c r="F665" s="93"/>
      <c r="G665" s="49"/>
      <c r="H665" s="73"/>
      <c r="J665" s="164"/>
      <c r="K665" s="164"/>
      <c r="L665" s="164"/>
      <c r="M665" s="164"/>
      <c r="N665" s="100"/>
      <c r="O665" s="70"/>
      <c r="P665" s="93"/>
      <c r="Q665" s="49"/>
    </row>
    <row r="666" spans="5:17" s="90" customFormat="1">
      <c r="E666" s="70"/>
      <c r="F666" s="93"/>
      <c r="G666" s="49"/>
      <c r="H666" s="73"/>
      <c r="J666" s="164"/>
      <c r="K666" s="164"/>
      <c r="L666" s="164"/>
      <c r="M666" s="164"/>
      <c r="N666" s="100"/>
      <c r="O666" s="70"/>
      <c r="P666" s="93"/>
      <c r="Q666" s="49"/>
    </row>
    <row r="667" spans="5:17" s="90" customFormat="1">
      <c r="E667" s="70"/>
      <c r="F667" s="93"/>
      <c r="G667" s="49"/>
      <c r="H667" s="73"/>
      <c r="J667" s="164"/>
      <c r="K667" s="164"/>
      <c r="L667" s="164"/>
      <c r="M667" s="164"/>
      <c r="N667" s="100"/>
      <c r="O667" s="70"/>
      <c r="P667" s="93"/>
      <c r="Q667" s="49"/>
    </row>
    <row r="668" spans="5:17" s="90" customFormat="1">
      <c r="E668" s="70"/>
      <c r="F668" s="93"/>
      <c r="G668" s="49"/>
      <c r="H668" s="73"/>
      <c r="J668" s="164"/>
      <c r="K668" s="164"/>
      <c r="L668" s="164"/>
      <c r="M668" s="164"/>
      <c r="N668" s="100"/>
      <c r="O668" s="70"/>
      <c r="P668" s="93"/>
      <c r="Q668" s="49"/>
    </row>
    <row r="669" spans="5:17" s="90" customFormat="1">
      <c r="E669" s="70"/>
      <c r="F669" s="93"/>
      <c r="G669" s="49"/>
      <c r="H669" s="73"/>
      <c r="J669" s="164"/>
      <c r="K669" s="164"/>
      <c r="L669" s="164"/>
      <c r="M669" s="164"/>
      <c r="N669" s="100"/>
      <c r="O669" s="70"/>
      <c r="P669" s="93"/>
      <c r="Q669" s="49"/>
    </row>
    <row r="670" spans="5:17" s="90" customFormat="1">
      <c r="E670" s="70"/>
      <c r="F670" s="93"/>
      <c r="G670" s="49"/>
      <c r="H670" s="73"/>
      <c r="J670" s="164"/>
      <c r="K670" s="164"/>
      <c r="L670" s="164"/>
      <c r="M670" s="164"/>
      <c r="N670" s="100"/>
      <c r="O670" s="70"/>
      <c r="P670" s="93"/>
      <c r="Q670" s="49"/>
    </row>
    <row r="671" spans="5:17" s="90" customFormat="1">
      <c r="E671" s="70"/>
      <c r="F671" s="93"/>
      <c r="G671" s="49"/>
      <c r="H671" s="73"/>
      <c r="J671" s="164"/>
      <c r="K671" s="164"/>
      <c r="L671" s="164"/>
      <c r="M671" s="164"/>
      <c r="N671" s="100"/>
      <c r="O671" s="70"/>
      <c r="P671" s="93"/>
      <c r="Q671" s="49"/>
    </row>
    <row r="672" spans="5:17" s="90" customFormat="1">
      <c r="E672" s="70"/>
      <c r="F672" s="93"/>
      <c r="G672" s="49"/>
      <c r="H672" s="73"/>
      <c r="J672" s="164"/>
      <c r="K672" s="164"/>
      <c r="L672" s="164"/>
      <c r="M672" s="164"/>
      <c r="N672" s="100"/>
      <c r="O672" s="70"/>
      <c r="P672" s="93"/>
      <c r="Q672" s="49"/>
    </row>
    <row r="673" spans="5:17" s="90" customFormat="1">
      <c r="E673" s="70"/>
      <c r="F673" s="93"/>
      <c r="G673" s="49"/>
      <c r="H673" s="73"/>
      <c r="J673" s="164"/>
      <c r="K673" s="164"/>
      <c r="L673" s="164"/>
      <c r="M673" s="164"/>
      <c r="N673" s="100"/>
      <c r="O673" s="70"/>
      <c r="P673" s="93"/>
      <c r="Q673" s="49"/>
    </row>
    <row r="674" spans="5:17" s="90" customFormat="1">
      <c r="E674" s="70"/>
      <c r="F674" s="93"/>
      <c r="G674" s="49"/>
      <c r="H674" s="73"/>
      <c r="J674" s="164"/>
      <c r="K674" s="164"/>
      <c r="L674" s="164"/>
      <c r="M674" s="164"/>
      <c r="N674" s="100"/>
      <c r="O674" s="70"/>
      <c r="P674" s="93"/>
      <c r="Q674" s="49"/>
    </row>
    <row r="675" spans="5:17" s="90" customFormat="1">
      <c r="E675" s="70"/>
      <c r="F675" s="93"/>
      <c r="G675" s="49"/>
      <c r="H675" s="73"/>
      <c r="J675" s="164"/>
      <c r="K675" s="164"/>
      <c r="L675" s="164"/>
      <c r="M675" s="164"/>
      <c r="N675" s="100"/>
      <c r="O675" s="70"/>
      <c r="P675" s="93"/>
      <c r="Q675" s="49"/>
    </row>
    <row r="676" spans="5:17" s="90" customFormat="1">
      <c r="E676" s="70"/>
      <c r="F676" s="93"/>
      <c r="G676" s="49"/>
      <c r="H676" s="73"/>
      <c r="J676" s="164"/>
      <c r="K676" s="164"/>
      <c r="L676" s="164"/>
      <c r="M676" s="164"/>
      <c r="N676" s="100"/>
      <c r="O676" s="70"/>
      <c r="P676" s="93"/>
      <c r="Q676" s="49"/>
    </row>
    <row r="677" spans="5:17" s="90" customFormat="1">
      <c r="E677" s="70"/>
      <c r="F677" s="93"/>
      <c r="G677" s="49"/>
      <c r="H677" s="73"/>
      <c r="J677" s="164"/>
      <c r="K677" s="164"/>
      <c r="L677" s="164"/>
      <c r="M677" s="164"/>
      <c r="N677" s="100"/>
      <c r="O677" s="70"/>
      <c r="P677" s="93"/>
      <c r="Q677" s="49"/>
    </row>
    <row r="678" spans="5:17" s="90" customFormat="1">
      <c r="E678" s="70"/>
      <c r="F678" s="93"/>
      <c r="G678" s="49"/>
      <c r="H678" s="73"/>
      <c r="J678" s="164"/>
      <c r="K678" s="164"/>
      <c r="L678" s="164"/>
      <c r="M678" s="164"/>
      <c r="N678" s="100"/>
      <c r="O678" s="70"/>
      <c r="P678" s="93"/>
      <c r="Q678" s="49"/>
    </row>
    <row r="679" spans="5:17" s="90" customFormat="1">
      <c r="E679" s="70"/>
      <c r="F679" s="93"/>
      <c r="G679" s="49"/>
      <c r="H679" s="73"/>
      <c r="J679" s="164"/>
      <c r="K679" s="164"/>
      <c r="L679" s="164"/>
      <c r="M679" s="164"/>
      <c r="N679" s="100"/>
      <c r="O679" s="70"/>
      <c r="P679" s="93"/>
      <c r="Q679" s="49"/>
    </row>
    <row r="680" spans="5:17" s="90" customFormat="1">
      <c r="E680" s="70"/>
      <c r="F680" s="93"/>
      <c r="G680" s="49"/>
      <c r="H680" s="73"/>
      <c r="J680" s="164"/>
      <c r="K680" s="164"/>
      <c r="L680" s="164"/>
      <c r="M680" s="164"/>
      <c r="N680" s="100"/>
      <c r="O680" s="70"/>
      <c r="P680" s="93"/>
      <c r="Q680" s="49"/>
    </row>
    <row r="681" spans="5:17" s="90" customFormat="1">
      <c r="E681" s="70"/>
      <c r="F681" s="93"/>
      <c r="G681" s="49"/>
      <c r="H681" s="73"/>
      <c r="J681" s="164"/>
      <c r="K681" s="164"/>
      <c r="L681" s="164"/>
      <c r="M681" s="164"/>
      <c r="N681" s="100"/>
      <c r="O681" s="70"/>
      <c r="P681" s="93"/>
      <c r="Q681" s="49"/>
    </row>
    <row r="682" spans="5:17" s="90" customFormat="1">
      <c r="E682" s="70"/>
      <c r="F682" s="93"/>
      <c r="G682" s="49"/>
      <c r="H682" s="73"/>
      <c r="J682" s="164"/>
      <c r="K682" s="164"/>
      <c r="L682" s="164"/>
      <c r="M682" s="164"/>
      <c r="N682" s="100"/>
      <c r="O682" s="70"/>
      <c r="P682" s="93"/>
      <c r="Q682" s="49"/>
    </row>
    <row r="683" spans="5:17" s="90" customFormat="1">
      <c r="E683" s="70"/>
      <c r="F683" s="93"/>
      <c r="G683" s="49"/>
      <c r="H683" s="73"/>
      <c r="J683" s="164"/>
      <c r="K683" s="164"/>
      <c r="L683" s="164"/>
      <c r="M683" s="164"/>
      <c r="N683" s="100"/>
      <c r="O683" s="70"/>
      <c r="P683" s="93"/>
      <c r="Q683" s="49"/>
    </row>
    <row r="684" spans="5:17" s="90" customFormat="1">
      <c r="E684" s="70"/>
      <c r="F684" s="93"/>
      <c r="G684" s="49"/>
      <c r="H684" s="73"/>
      <c r="J684" s="164"/>
      <c r="K684" s="164"/>
      <c r="L684" s="164"/>
      <c r="M684" s="164"/>
      <c r="N684" s="100"/>
      <c r="O684" s="70"/>
      <c r="P684" s="93"/>
      <c r="Q684" s="49"/>
    </row>
    <row r="685" spans="5:17" s="90" customFormat="1">
      <c r="E685" s="70"/>
      <c r="F685" s="93"/>
      <c r="G685" s="49"/>
      <c r="H685" s="73"/>
      <c r="J685" s="164"/>
      <c r="K685" s="164"/>
      <c r="L685" s="164"/>
      <c r="M685" s="164"/>
      <c r="N685" s="100"/>
      <c r="O685" s="70"/>
      <c r="P685" s="93"/>
      <c r="Q685" s="49"/>
    </row>
    <row r="686" spans="5:17" s="90" customFormat="1">
      <c r="E686" s="70"/>
      <c r="F686" s="93"/>
      <c r="G686" s="49"/>
      <c r="H686" s="73"/>
      <c r="J686" s="164"/>
      <c r="K686" s="164"/>
      <c r="L686" s="164"/>
      <c r="M686" s="164"/>
      <c r="N686" s="100"/>
      <c r="O686" s="70"/>
      <c r="P686" s="93"/>
      <c r="Q686" s="49"/>
    </row>
    <row r="687" spans="5:17" s="90" customFormat="1">
      <c r="E687" s="70"/>
      <c r="F687" s="93"/>
      <c r="G687" s="49"/>
      <c r="H687" s="73"/>
      <c r="J687" s="164"/>
      <c r="K687" s="164"/>
      <c r="L687" s="164"/>
      <c r="M687" s="164"/>
      <c r="N687" s="100"/>
      <c r="O687" s="70"/>
      <c r="P687" s="93"/>
      <c r="Q687" s="49"/>
    </row>
    <row r="688" spans="5:17" s="90" customFormat="1">
      <c r="E688" s="70"/>
      <c r="F688" s="93"/>
      <c r="G688" s="49"/>
      <c r="H688" s="73"/>
      <c r="J688" s="164"/>
      <c r="K688" s="164"/>
      <c r="L688" s="164"/>
      <c r="M688" s="164"/>
      <c r="N688" s="100"/>
      <c r="O688" s="70"/>
      <c r="P688" s="93"/>
      <c r="Q688" s="49"/>
    </row>
    <row r="689" spans="1:50">
      <c r="A689" s="90"/>
      <c r="B689" s="90"/>
      <c r="D689" s="90"/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  <c r="R689" s="90"/>
      <c r="U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</row>
    <row r="690" spans="1:50">
      <c r="A690" s="90"/>
      <c r="B690" s="90"/>
      <c r="D690" s="90"/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  <c r="R690" s="90"/>
      <c r="U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</row>
    <row r="691" spans="1:50">
      <c r="A691" s="90"/>
      <c r="B691" s="90"/>
      <c r="D691" s="90"/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  <c r="R691" s="90"/>
      <c r="U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</row>
    <row r="692" spans="1:50">
      <c r="A692" s="90"/>
      <c r="B692" s="90"/>
      <c r="D692" s="90"/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  <c r="R692" s="90"/>
      <c r="U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</row>
    <row r="693" spans="1:50">
      <c r="A693" s="90"/>
      <c r="B693" s="90"/>
      <c r="D693" s="90"/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  <c r="R693" s="90"/>
      <c r="U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</row>
    <row r="694" spans="1:50">
      <c r="A694" s="90"/>
      <c r="B694" s="90"/>
      <c r="D694" s="90"/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  <c r="R694" s="90"/>
      <c r="U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</row>
    <row r="695" spans="1:50">
      <c r="A695" s="90"/>
      <c r="B695" s="90"/>
      <c r="D695" s="90"/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  <c r="R695" s="90"/>
      <c r="U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</row>
    <row r="696" spans="1:50">
      <c r="A696" s="90"/>
      <c r="B696" s="90"/>
      <c r="D696" s="90"/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  <c r="R696" s="90"/>
      <c r="U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</row>
    <row r="697" spans="1:50">
      <c r="A697" s="90"/>
      <c r="B697" s="90"/>
      <c r="D697" s="90"/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</row>
    <row r="698" spans="1:50">
      <c r="A698" s="90"/>
      <c r="B698" s="90"/>
      <c r="D698" s="90"/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</row>
    <row r="699" spans="1:50">
      <c r="A699" s="90"/>
      <c r="B699" s="90"/>
      <c r="D699" s="90"/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</row>
    <row r="700" spans="1:50">
      <c r="A700" s="90"/>
      <c r="B700" s="90"/>
      <c r="D700" s="90"/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</row>
    <row r="701" spans="1:50">
      <c r="A701" s="90"/>
      <c r="B701" s="90"/>
      <c r="D701" s="90"/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</row>
    <row r="702" spans="1:50">
      <c r="A702" s="90"/>
      <c r="B702" s="90"/>
      <c r="D702" s="90"/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</row>
    <row r="703" spans="1:50">
      <c r="A703" s="90"/>
      <c r="B703" s="90"/>
      <c r="D703" s="90"/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</row>
    <row r="704" spans="1:50">
      <c r="A704" s="90"/>
      <c r="B704" s="90"/>
      <c r="D704" s="90"/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</row>
    <row r="705" spans="1:50">
      <c r="A705" s="90"/>
      <c r="B705" s="90"/>
      <c r="D705" s="90"/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</row>
    <row r="706" spans="1:50">
      <c r="A706" s="90"/>
      <c r="B706" s="90"/>
      <c r="D706" s="90"/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</row>
    <row r="707" spans="1:50">
      <c r="A707" s="90"/>
      <c r="B707" s="90"/>
      <c r="D707" s="90"/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</row>
    <row r="708" spans="1:50">
      <c r="A708" s="90"/>
      <c r="B708" s="90"/>
      <c r="D708" s="90"/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</row>
    <row r="709" spans="1:50">
      <c r="A709" s="90"/>
      <c r="B709" s="90"/>
      <c r="D709" s="90"/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</row>
    <row r="710" spans="1:50">
      <c r="A710" s="90"/>
      <c r="B710" s="90"/>
      <c r="D710" s="90"/>
      <c r="J710" s="143"/>
      <c r="K710" s="143"/>
      <c r="L710" s="143"/>
      <c r="M710" s="143"/>
      <c r="N710" s="100"/>
      <c r="O710" s="143"/>
      <c r="P710" s="70"/>
      <c r="Q710" s="143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</row>
    <row r="711" spans="1:50" ht="13.5">
      <c r="A711" s="90"/>
      <c r="B711" s="90"/>
      <c r="D711" s="90"/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98" priority="10" operator="containsText" text="ERROR">
      <formula>NOT(ISERROR(SEARCH("ERROR",F38)))</formula>
    </cfRule>
  </conditionalFormatting>
  <conditionalFormatting sqref="J38">
    <cfRule type="containsText" dxfId="97" priority="9" operator="containsText" text="ERROR">
      <formula>NOT(ISERROR(SEARCH("ERROR",J38)))</formula>
    </cfRule>
  </conditionalFormatting>
  <conditionalFormatting sqref="T14">
    <cfRule type="containsText" dxfId="96" priority="8" operator="containsText" text="ERROR">
      <formula>NOT(ISERROR(SEARCH("ERROR",T14)))</formula>
    </cfRule>
  </conditionalFormatting>
  <conditionalFormatting sqref="O12:O18 O23 O29 O31:O35">
    <cfRule type="containsText" dxfId="95" priority="7" operator="containsText" text="ERROR">
      <formula>NOT(ISERROR(SEARCH("ERROR",O12)))</formula>
    </cfRule>
  </conditionalFormatting>
  <conditionalFormatting sqref="O36">
    <cfRule type="containsText" dxfId="94" priority="6" operator="containsText" text="ERROR">
      <formula>NOT(ISERROR(SEARCH("ERROR",O36)))</formula>
    </cfRule>
  </conditionalFormatting>
  <conditionalFormatting sqref="O9">
    <cfRule type="containsText" dxfId="93" priority="4" operator="containsText" text="ERROR">
      <formula>NOT(ISERROR(SEARCH("ERROR",O9)))</formula>
    </cfRule>
  </conditionalFormatting>
  <conditionalFormatting sqref="O19:O22">
    <cfRule type="containsText" dxfId="92" priority="3" operator="containsText" text="ERROR">
      <formula>NOT(ISERROR(SEARCH("ERROR",O19)))</formula>
    </cfRule>
  </conditionalFormatting>
  <conditionalFormatting sqref="O24:O28">
    <cfRule type="containsText" dxfId="91" priority="2" operator="containsText" text="ERROR">
      <formula>NOT(ISERROR(SEARCH("ERROR",O24)))</formula>
    </cfRule>
  </conditionalFormatting>
  <conditionalFormatting sqref="O30">
    <cfRule type="containsText" dxfId="90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A10" zoomScaleNormal="100" workbookViewId="0">
      <selection activeCell="E35" sqref="E35:E36"/>
    </sheetView>
  </sheetViews>
  <sheetFormatPr defaultColWidth="11.54296875" defaultRowHeight="10"/>
  <cols>
    <col min="1" max="1" width="5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170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72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72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72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72"/>
    </row>
    <row r="46" spans="1:65">
      <c r="E46" s="70"/>
      <c r="F46" s="93"/>
      <c r="G46" s="72"/>
      <c r="J46" s="164"/>
      <c r="K46" s="164"/>
      <c r="L46" s="164"/>
      <c r="M46" s="164"/>
      <c r="N46" s="100"/>
      <c r="O46" s="70"/>
      <c r="P46" s="93"/>
      <c r="Q46" s="72"/>
    </row>
    <row r="47" spans="1:65">
      <c r="E47" s="70"/>
      <c r="F47" s="93"/>
      <c r="G47" s="72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72"/>
      <c r="J48" s="164"/>
      <c r="K48" s="164"/>
      <c r="L48" s="164"/>
      <c r="M48" s="164"/>
      <c r="N48" s="100"/>
      <c r="O48" s="70"/>
      <c r="P48" s="93"/>
      <c r="Q48" s="49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</row>
    <row r="49" spans="1:50">
      <c r="E49" s="70"/>
      <c r="F49" s="93"/>
      <c r="G49" s="72"/>
      <c r="J49" s="164"/>
      <c r="K49" s="164"/>
      <c r="L49" s="164"/>
      <c r="M49" s="164"/>
      <c r="N49" s="100"/>
      <c r="O49" s="70"/>
      <c r="P49" s="93"/>
      <c r="Q49" s="49"/>
      <c r="R49" s="90"/>
      <c r="U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</row>
    <row r="50" spans="1:50">
      <c r="E50" s="70"/>
      <c r="F50" s="93"/>
      <c r="G50" s="72"/>
      <c r="J50" s="164"/>
      <c r="K50" s="164"/>
      <c r="L50" s="164"/>
      <c r="M50" s="164"/>
      <c r="N50" s="100"/>
      <c r="O50" s="70"/>
      <c r="P50" s="93"/>
      <c r="Q50" s="49"/>
      <c r="R50" s="90"/>
      <c r="U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</row>
    <row r="51" spans="1:50">
      <c r="E51" s="70"/>
      <c r="F51" s="93"/>
      <c r="G51" s="72"/>
      <c r="J51" s="164"/>
      <c r="K51" s="164"/>
      <c r="L51" s="164"/>
      <c r="M51" s="164"/>
      <c r="N51" s="100"/>
      <c r="O51" s="70"/>
      <c r="P51" s="93"/>
      <c r="Q51" s="49"/>
      <c r="R51" s="90"/>
      <c r="U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</row>
    <row r="52" spans="1:50">
      <c r="E52" s="70"/>
      <c r="F52" s="93"/>
      <c r="G52" s="72"/>
      <c r="J52" s="164"/>
      <c r="K52" s="164"/>
      <c r="L52" s="164"/>
      <c r="M52" s="164"/>
      <c r="N52" s="100"/>
      <c r="O52" s="70"/>
      <c r="P52" s="93"/>
      <c r="Q52" s="49"/>
      <c r="R52" s="90"/>
      <c r="U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</row>
    <row r="53" spans="1:50">
      <c r="E53" s="70"/>
      <c r="F53" s="93"/>
      <c r="G53" s="72"/>
      <c r="J53" s="164"/>
      <c r="K53" s="164"/>
      <c r="L53" s="164"/>
      <c r="M53" s="164"/>
      <c r="N53" s="100"/>
      <c r="O53" s="70"/>
      <c r="P53" s="93"/>
      <c r="Q53" s="49"/>
      <c r="R53" s="90"/>
      <c r="U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</row>
    <row r="54" spans="1:50">
      <c r="E54" s="70"/>
      <c r="F54" s="93"/>
      <c r="G54" s="72"/>
      <c r="J54" s="164"/>
      <c r="K54" s="164"/>
      <c r="L54" s="164"/>
      <c r="M54" s="164"/>
      <c r="N54" s="100"/>
      <c r="O54" s="70"/>
      <c r="P54" s="93"/>
      <c r="Q54" s="49"/>
      <c r="R54" s="90"/>
      <c r="U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</row>
    <row r="55" spans="1:50">
      <c r="E55" s="70"/>
      <c r="F55" s="93"/>
      <c r="G55" s="72"/>
      <c r="J55" s="164"/>
      <c r="K55" s="164"/>
      <c r="L55" s="164"/>
      <c r="M55" s="164"/>
      <c r="N55" s="100"/>
      <c r="O55" s="70"/>
      <c r="P55" s="93"/>
      <c r="Q55" s="49"/>
      <c r="R55" s="90"/>
      <c r="U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</row>
    <row r="56" spans="1:50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  <c r="R56" s="90"/>
      <c r="U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</row>
    <row r="57" spans="1:50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  <c r="R57" s="90"/>
      <c r="U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</row>
    <row r="58" spans="1:50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  <c r="R58" s="90"/>
      <c r="U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</row>
    <row r="59" spans="1:50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  <c r="R59" s="90"/>
      <c r="U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</row>
    <row r="60" spans="1:50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  <c r="R60" s="90"/>
      <c r="U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</row>
    <row r="61" spans="1:50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  <c r="R61" s="90"/>
      <c r="U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</row>
    <row r="62" spans="1:50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  <c r="R62" s="90"/>
      <c r="U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</row>
    <row r="63" spans="1:50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  <c r="R63" s="90"/>
      <c r="U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</row>
    <row r="64" spans="1:50">
      <c r="A64" s="90"/>
      <c r="B64" s="90"/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  <c r="R64" s="90"/>
      <c r="U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</row>
    <row r="65" spans="4:17" s="90" customFormat="1">
      <c r="D65" s="73"/>
      <c r="E65" s="70"/>
      <c r="F65" s="93"/>
      <c r="G65" s="49"/>
      <c r="H65" s="73"/>
      <c r="J65" s="164"/>
      <c r="K65" s="164"/>
      <c r="L65" s="164"/>
      <c r="M65" s="164"/>
      <c r="N65" s="100"/>
      <c r="O65" s="70"/>
      <c r="P65" s="93"/>
      <c r="Q65" s="49"/>
    </row>
    <row r="66" spans="4:17" s="90" customFormat="1">
      <c r="D66" s="73"/>
      <c r="E66" s="70"/>
      <c r="F66" s="93"/>
      <c r="G66" s="49"/>
      <c r="H66" s="73"/>
      <c r="J66" s="164"/>
      <c r="K66" s="164"/>
      <c r="L66" s="164"/>
      <c r="M66" s="164"/>
      <c r="N66" s="100"/>
      <c r="O66" s="70"/>
      <c r="P66" s="93"/>
      <c r="Q66" s="49"/>
    </row>
    <row r="67" spans="4:17" s="90" customFormat="1">
      <c r="D67" s="73"/>
      <c r="E67" s="70"/>
      <c r="F67" s="93"/>
      <c r="G67" s="49"/>
      <c r="H67" s="73"/>
      <c r="J67" s="164"/>
      <c r="K67" s="164"/>
      <c r="L67" s="164"/>
      <c r="M67" s="164"/>
      <c r="N67" s="100"/>
      <c r="O67" s="70"/>
      <c r="P67" s="93"/>
      <c r="Q67" s="49"/>
    </row>
    <row r="68" spans="4:17" s="90" customFormat="1">
      <c r="D68" s="73"/>
      <c r="E68" s="70"/>
      <c r="F68" s="93"/>
      <c r="G68" s="49"/>
      <c r="H68" s="73"/>
      <c r="J68" s="164"/>
      <c r="K68" s="164"/>
      <c r="L68" s="164"/>
      <c r="M68" s="164"/>
      <c r="N68" s="100"/>
      <c r="O68" s="70"/>
      <c r="P68" s="93"/>
      <c r="Q68" s="49"/>
    </row>
    <row r="69" spans="4:17" s="90" customFormat="1">
      <c r="D69" s="73"/>
      <c r="E69" s="70"/>
      <c r="F69" s="93"/>
      <c r="G69" s="49"/>
      <c r="H69" s="73"/>
      <c r="J69" s="164"/>
      <c r="K69" s="164"/>
      <c r="L69" s="164"/>
      <c r="M69" s="164"/>
      <c r="N69" s="100"/>
      <c r="O69" s="70"/>
      <c r="P69" s="93"/>
      <c r="Q69" s="49"/>
    </row>
    <row r="70" spans="4:17" s="90" customFormat="1">
      <c r="D70" s="73"/>
      <c r="E70" s="70"/>
      <c r="F70" s="93"/>
      <c r="G70" s="49"/>
      <c r="H70" s="73"/>
      <c r="J70" s="164"/>
      <c r="K70" s="164"/>
      <c r="L70" s="164"/>
      <c r="M70" s="164"/>
      <c r="N70" s="100"/>
      <c r="O70" s="70"/>
      <c r="P70" s="93"/>
      <c r="Q70" s="49"/>
    </row>
    <row r="71" spans="4:17" s="90" customFormat="1">
      <c r="D71" s="73"/>
      <c r="E71" s="70"/>
      <c r="F71" s="93"/>
      <c r="G71" s="49"/>
      <c r="H71" s="73"/>
      <c r="J71" s="164"/>
      <c r="K71" s="164"/>
      <c r="L71" s="164"/>
      <c r="M71" s="164"/>
      <c r="N71" s="100"/>
      <c r="O71" s="70"/>
      <c r="P71" s="93"/>
      <c r="Q71" s="49"/>
    </row>
    <row r="72" spans="4:17" s="90" customFormat="1">
      <c r="D72" s="73"/>
      <c r="E72" s="70"/>
      <c r="F72" s="93"/>
      <c r="G72" s="49"/>
      <c r="H72" s="73"/>
      <c r="J72" s="164"/>
      <c r="K72" s="164"/>
      <c r="L72" s="164"/>
      <c r="M72" s="164"/>
      <c r="N72" s="100"/>
      <c r="O72" s="70"/>
      <c r="P72" s="93"/>
      <c r="Q72" s="49"/>
    </row>
    <row r="73" spans="4:17" s="90" customFormat="1">
      <c r="D73" s="73"/>
      <c r="E73" s="70"/>
      <c r="F73" s="93"/>
      <c r="G73" s="49"/>
      <c r="H73" s="73"/>
      <c r="J73" s="164"/>
      <c r="K73" s="164"/>
      <c r="L73" s="164"/>
      <c r="M73" s="164"/>
      <c r="N73" s="100"/>
      <c r="O73" s="70"/>
      <c r="P73" s="93"/>
      <c r="Q73" s="49"/>
    </row>
    <row r="74" spans="4:17" s="90" customFormat="1">
      <c r="D74" s="73"/>
      <c r="E74" s="70"/>
      <c r="F74" s="93"/>
      <c r="G74" s="49"/>
      <c r="H74" s="73"/>
      <c r="J74" s="164"/>
      <c r="K74" s="164"/>
      <c r="L74" s="164"/>
      <c r="M74" s="164"/>
      <c r="N74" s="100"/>
      <c r="O74" s="70"/>
      <c r="P74" s="93"/>
      <c r="Q74" s="49"/>
    </row>
    <row r="75" spans="4:17" s="90" customFormat="1">
      <c r="D75" s="73"/>
      <c r="E75" s="70"/>
      <c r="F75" s="93"/>
      <c r="G75" s="49"/>
      <c r="H75" s="73"/>
      <c r="J75" s="164"/>
      <c r="K75" s="164"/>
      <c r="L75" s="164"/>
      <c r="M75" s="164"/>
      <c r="N75" s="100"/>
      <c r="O75" s="70"/>
      <c r="P75" s="93"/>
      <c r="Q75" s="49"/>
    </row>
    <row r="76" spans="4:17" s="90" customFormat="1">
      <c r="D76" s="73"/>
      <c r="E76" s="70"/>
      <c r="F76" s="93"/>
      <c r="G76" s="49"/>
      <c r="H76" s="73"/>
      <c r="J76" s="164"/>
      <c r="K76" s="164"/>
      <c r="L76" s="164"/>
      <c r="M76" s="164"/>
      <c r="N76" s="100"/>
      <c r="O76" s="70"/>
      <c r="P76" s="93"/>
      <c r="Q76" s="49"/>
    </row>
    <row r="77" spans="4:17" s="90" customFormat="1">
      <c r="D77" s="73"/>
      <c r="E77" s="70"/>
      <c r="F77" s="93"/>
      <c r="G77" s="49"/>
      <c r="H77" s="73"/>
      <c r="J77" s="164"/>
      <c r="K77" s="164"/>
      <c r="L77" s="164"/>
      <c r="M77" s="164"/>
      <c r="N77" s="100"/>
      <c r="O77" s="70"/>
      <c r="P77" s="93"/>
      <c r="Q77" s="49"/>
    </row>
    <row r="78" spans="4:17" s="90" customFormat="1">
      <c r="D78" s="73"/>
      <c r="E78" s="70"/>
      <c r="F78" s="93"/>
      <c r="G78" s="49"/>
      <c r="H78" s="73"/>
      <c r="J78" s="164"/>
      <c r="K78" s="164"/>
      <c r="L78" s="164"/>
      <c r="M78" s="164"/>
      <c r="N78" s="100"/>
      <c r="O78" s="70"/>
      <c r="P78" s="93"/>
      <c r="Q78" s="49"/>
    </row>
    <row r="79" spans="4:17" s="90" customFormat="1">
      <c r="D79" s="73"/>
      <c r="E79" s="70"/>
      <c r="F79" s="93"/>
      <c r="G79" s="49"/>
      <c r="H79" s="73"/>
      <c r="J79" s="164"/>
      <c r="K79" s="164"/>
      <c r="L79" s="164"/>
      <c r="M79" s="164"/>
      <c r="N79" s="100"/>
      <c r="O79" s="70"/>
      <c r="P79" s="93"/>
      <c r="Q79" s="49"/>
    </row>
    <row r="80" spans="4:17" s="90" customFormat="1">
      <c r="D80" s="73"/>
      <c r="E80" s="70"/>
      <c r="F80" s="93"/>
      <c r="G80" s="49"/>
      <c r="H80" s="73"/>
      <c r="J80" s="164"/>
      <c r="K80" s="164"/>
      <c r="L80" s="164"/>
      <c r="M80" s="164"/>
      <c r="N80" s="100"/>
      <c r="O80" s="70"/>
      <c r="P80" s="93"/>
      <c r="Q80" s="49"/>
    </row>
    <row r="81" spans="4:17" s="90" customFormat="1">
      <c r="D81" s="73"/>
      <c r="E81" s="70"/>
      <c r="F81" s="93"/>
      <c r="G81" s="49"/>
      <c r="H81" s="73"/>
      <c r="J81" s="164"/>
      <c r="K81" s="164"/>
      <c r="L81" s="164"/>
      <c r="M81" s="164"/>
      <c r="N81" s="100"/>
      <c r="O81" s="70"/>
      <c r="P81" s="93"/>
      <c r="Q81" s="49"/>
    </row>
    <row r="82" spans="4:17" s="90" customFormat="1">
      <c r="D82" s="73"/>
      <c r="E82" s="70"/>
      <c r="F82" s="93"/>
      <c r="G82" s="49"/>
      <c r="H82" s="73"/>
      <c r="J82" s="164"/>
      <c r="K82" s="164"/>
      <c r="L82" s="164"/>
      <c r="M82" s="164"/>
      <c r="N82" s="100"/>
      <c r="O82" s="70"/>
      <c r="P82" s="93"/>
      <c r="Q82" s="49"/>
    </row>
    <row r="83" spans="4:17" s="90" customFormat="1">
      <c r="D83" s="73"/>
      <c r="E83" s="70"/>
      <c r="F83" s="93"/>
      <c r="G83" s="49"/>
      <c r="H83" s="73"/>
      <c r="J83" s="164"/>
      <c r="K83" s="164"/>
      <c r="L83" s="164"/>
      <c r="M83" s="164"/>
      <c r="N83" s="100"/>
      <c r="O83" s="70"/>
      <c r="P83" s="93"/>
      <c r="Q83" s="49"/>
    </row>
    <row r="84" spans="4:17" s="90" customFormat="1">
      <c r="D84" s="73"/>
      <c r="E84" s="70"/>
      <c r="F84" s="93"/>
      <c r="G84" s="49"/>
      <c r="H84" s="73"/>
      <c r="J84" s="164"/>
      <c r="K84" s="164"/>
      <c r="L84" s="164"/>
      <c r="M84" s="164"/>
      <c r="N84" s="100"/>
      <c r="O84" s="70"/>
      <c r="P84" s="93"/>
      <c r="Q84" s="49"/>
    </row>
    <row r="85" spans="4:17" s="90" customFormat="1">
      <c r="D85" s="73"/>
      <c r="E85" s="70"/>
      <c r="F85" s="93"/>
      <c r="G85" s="49"/>
      <c r="H85" s="73"/>
      <c r="J85" s="164"/>
      <c r="K85" s="164"/>
      <c r="L85" s="164"/>
      <c r="M85" s="164"/>
      <c r="N85" s="100"/>
      <c r="O85" s="70"/>
      <c r="P85" s="93"/>
      <c r="Q85" s="49"/>
    </row>
    <row r="86" spans="4:17" s="90" customFormat="1">
      <c r="D86" s="73"/>
      <c r="E86" s="70"/>
      <c r="F86" s="93"/>
      <c r="G86" s="49"/>
      <c r="H86" s="73"/>
      <c r="J86" s="164"/>
      <c r="K86" s="164"/>
      <c r="L86" s="164"/>
      <c r="M86" s="164"/>
      <c r="N86" s="100"/>
      <c r="O86" s="70"/>
      <c r="P86" s="93"/>
      <c r="Q86" s="49"/>
    </row>
    <row r="87" spans="4:17" s="90" customFormat="1">
      <c r="D87" s="73"/>
      <c r="E87" s="70"/>
      <c r="F87" s="93"/>
      <c r="G87" s="49"/>
      <c r="H87" s="73"/>
      <c r="J87" s="164"/>
      <c r="K87" s="164"/>
      <c r="L87" s="164"/>
      <c r="M87" s="164"/>
      <c r="N87" s="100"/>
      <c r="O87" s="70"/>
      <c r="P87" s="93"/>
      <c r="Q87" s="49"/>
    </row>
    <row r="88" spans="4:17" s="90" customFormat="1">
      <c r="D88" s="73"/>
      <c r="E88" s="70"/>
      <c r="F88" s="93"/>
      <c r="G88" s="49"/>
      <c r="H88" s="73"/>
      <c r="J88" s="164"/>
      <c r="K88" s="164"/>
      <c r="L88" s="164"/>
      <c r="M88" s="164"/>
      <c r="N88" s="100"/>
      <c r="O88" s="70"/>
      <c r="P88" s="93"/>
      <c r="Q88" s="49"/>
    </row>
    <row r="89" spans="4:17" s="90" customFormat="1">
      <c r="D89" s="73"/>
      <c r="E89" s="70"/>
      <c r="F89" s="93"/>
      <c r="G89" s="49"/>
      <c r="H89" s="73"/>
      <c r="J89" s="164"/>
      <c r="K89" s="164"/>
      <c r="L89" s="164"/>
      <c r="M89" s="164"/>
      <c r="N89" s="100"/>
      <c r="O89" s="70"/>
      <c r="P89" s="93"/>
      <c r="Q89" s="49"/>
    </row>
    <row r="90" spans="4:17" s="90" customFormat="1">
      <c r="D90" s="73"/>
      <c r="E90" s="70"/>
      <c r="F90" s="93"/>
      <c r="G90" s="49"/>
      <c r="H90" s="73"/>
      <c r="J90" s="164"/>
      <c r="K90" s="164"/>
      <c r="L90" s="164"/>
      <c r="M90" s="164"/>
      <c r="N90" s="100"/>
      <c r="O90" s="70"/>
      <c r="P90" s="93"/>
      <c r="Q90" s="49"/>
    </row>
    <row r="91" spans="4:17" s="90" customFormat="1">
      <c r="D91" s="73"/>
      <c r="E91" s="70"/>
      <c r="F91" s="93"/>
      <c r="G91" s="49"/>
      <c r="H91" s="73"/>
      <c r="J91" s="164"/>
      <c r="K91" s="164"/>
      <c r="L91" s="164"/>
      <c r="M91" s="164"/>
      <c r="N91" s="100"/>
      <c r="O91" s="70"/>
      <c r="P91" s="93"/>
      <c r="Q91" s="49"/>
    </row>
    <row r="92" spans="4:17" s="90" customFormat="1">
      <c r="D92" s="73"/>
      <c r="E92" s="70"/>
      <c r="F92" s="93"/>
      <c r="G92" s="49"/>
      <c r="H92" s="73"/>
      <c r="J92" s="164"/>
      <c r="K92" s="164"/>
      <c r="L92" s="164"/>
      <c r="M92" s="164"/>
      <c r="N92" s="100"/>
      <c r="O92" s="70"/>
      <c r="P92" s="93"/>
      <c r="Q92" s="49"/>
    </row>
    <row r="93" spans="4:17" s="90" customFormat="1">
      <c r="D93" s="73"/>
      <c r="E93" s="70"/>
      <c r="F93" s="93"/>
      <c r="G93" s="49"/>
      <c r="H93" s="73"/>
      <c r="J93" s="164"/>
      <c r="K93" s="164"/>
      <c r="L93" s="164"/>
      <c r="M93" s="164"/>
      <c r="N93" s="100"/>
      <c r="O93" s="70"/>
      <c r="P93" s="93"/>
      <c r="Q93" s="49"/>
    </row>
    <row r="94" spans="4:17" s="90" customFormat="1">
      <c r="D94" s="73"/>
      <c r="E94" s="70"/>
      <c r="F94" s="93"/>
      <c r="G94" s="49"/>
      <c r="H94" s="73"/>
      <c r="J94" s="164"/>
      <c r="K94" s="164"/>
      <c r="L94" s="164"/>
      <c r="M94" s="164"/>
      <c r="N94" s="100"/>
      <c r="O94" s="70"/>
      <c r="P94" s="93"/>
      <c r="Q94" s="49"/>
    </row>
    <row r="95" spans="4:17" s="90" customFormat="1">
      <c r="D95" s="73"/>
      <c r="E95" s="70"/>
      <c r="F95" s="93"/>
      <c r="G95" s="49"/>
      <c r="H95" s="73"/>
      <c r="J95" s="164"/>
      <c r="K95" s="164"/>
      <c r="L95" s="164"/>
      <c r="M95" s="164"/>
      <c r="N95" s="100"/>
      <c r="O95" s="70"/>
      <c r="P95" s="93"/>
      <c r="Q95" s="49"/>
    </row>
    <row r="96" spans="4:17" s="90" customFormat="1">
      <c r="D96" s="73"/>
      <c r="E96" s="70"/>
      <c r="F96" s="93"/>
      <c r="G96" s="49"/>
      <c r="H96" s="73"/>
      <c r="J96" s="164"/>
      <c r="K96" s="164"/>
      <c r="L96" s="164"/>
      <c r="M96" s="164"/>
      <c r="N96" s="100"/>
      <c r="O96" s="70"/>
      <c r="P96" s="93"/>
      <c r="Q96" s="49"/>
    </row>
    <row r="97" spans="4:17" s="90" customFormat="1">
      <c r="D97" s="73"/>
      <c r="E97" s="70"/>
      <c r="F97" s="93"/>
      <c r="G97" s="49"/>
      <c r="H97" s="73"/>
      <c r="J97" s="164"/>
      <c r="K97" s="164"/>
      <c r="L97" s="164"/>
      <c r="M97" s="164"/>
      <c r="N97" s="100"/>
      <c r="O97" s="70"/>
      <c r="P97" s="93"/>
      <c r="Q97" s="49"/>
    </row>
    <row r="98" spans="4:17" s="90" customFormat="1">
      <c r="D98" s="73"/>
      <c r="E98" s="70"/>
      <c r="F98" s="93"/>
      <c r="G98" s="49"/>
      <c r="H98" s="73"/>
      <c r="J98" s="164"/>
      <c r="K98" s="164"/>
      <c r="L98" s="164"/>
      <c r="M98" s="164"/>
      <c r="N98" s="100"/>
      <c r="O98" s="70"/>
      <c r="P98" s="93"/>
      <c r="Q98" s="49"/>
    </row>
    <row r="99" spans="4:17" s="90" customFormat="1">
      <c r="D99" s="73"/>
      <c r="E99" s="70"/>
      <c r="F99" s="93"/>
      <c r="G99" s="49"/>
      <c r="H99" s="73"/>
      <c r="J99" s="164"/>
      <c r="K99" s="164"/>
      <c r="L99" s="164"/>
      <c r="M99" s="164"/>
      <c r="N99" s="100"/>
      <c r="O99" s="70"/>
      <c r="P99" s="93"/>
      <c r="Q99" s="49"/>
    </row>
    <row r="100" spans="4:17" s="90" customFormat="1">
      <c r="D100" s="73"/>
      <c r="E100" s="70"/>
      <c r="F100" s="93"/>
      <c r="G100" s="49"/>
      <c r="H100" s="73"/>
      <c r="J100" s="164"/>
      <c r="K100" s="164"/>
      <c r="L100" s="164"/>
      <c r="M100" s="164"/>
      <c r="N100" s="100"/>
      <c r="O100" s="70"/>
      <c r="P100" s="93"/>
      <c r="Q100" s="49"/>
    </row>
    <row r="101" spans="4:17" s="90" customFormat="1">
      <c r="D101" s="73"/>
      <c r="E101" s="70"/>
      <c r="F101" s="93"/>
      <c r="G101" s="49"/>
      <c r="H101" s="73"/>
      <c r="J101" s="164"/>
      <c r="K101" s="164"/>
      <c r="L101" s="164"/>
      <c r="M101" s="164"/>
      <c r="N101" s="100"/>
      <c r="O101" s="70"/>
      <c r="P101" s="93"/>
      <c r="Q101" s="49"/>
    </row>
    <row r="102" spans="4:17" s="90" customFormat="1">
      <c r="D102" s="73"/>
      <c r="E102" s="70"/>
      <c r="F102" s="93"/>
      <c r="G102" s="49"/>
      <c r="H102" s="73"/>
      <c r="J102" s="164"/>
      <c r="K102" s="164"/>
      <c r="L102" s="164"/>
      <c r="M102" s="164"/>
      <c r="N102" s="100"/>
      <c r="O102" s="70"/>
      <c r="P102" s="93"/>
      <c r="Q102" s="49"/>
    </row>
    <row r="103" spans="4:17" s="90" customFormat="1">
      <c r="D103" s="73"/>
      <c r="E103" s="70"/>
      <c r="F103" s="93"/>
      <c r="G103" s="49"/>
      <c r="H103" s="73"/>
      <c r="J103" s="164"/>
      <c r="K103" s="164"/>
      <c r="L103" s="164"/>
      <c r="M103" s="164"/>
      <c r="N103" s="100"/>
      <c r="O103" s="70"/>
      <c r="P103" s="93"/>
      <c r="Q103" s="49"/>
    </row>
    <row r="104" spans="4:17" s="90" customFormat="1">
      <c r="D104" s="73"/>
      <c r="E104" s="70"/>
      <c r="F104" s="93"/>
      <c r="G104" s="49"/>
      <c r="H104" s="73"/>
      <c r="J104" s="164"/>
      <c r="K104" s="164"/>
      <c r="L104" s="164"/>
      <c r="M104" s="164"/>
      <c r="N104" s="100"/>
      <c r="O104" s="70"/>
      <c r="P104" s="93"/>
      <c r="Q104" s="49"/>
    </row>
    <row r="105" spans="4:17" s="90" customFormat="1">
      <c r="D105" s="73"/>
      <c r="E105" s="70"/>
      <c r="F105" s="93"/>
      <c r="G105" s="49"/>
      <c r="H105" s="73"/>
      <c r="J105" s="164"/>
      <c r="K105" s="164"/>
      <c r="L105" s="164"/>
      <c r="M105" s="164"/>
      <c r="N105" s="100"/>
      <c r="O105" s="70"/>
      <c r="P105" s="93"/>
      <c r="Q105" s="49"/>
    </row>
    <row r="106" spans="4:17" s="90" customFormat="1">
      <c r="D106" s="73"/>
      <c r="E106" s="70"/>
      <c r="F106" s="93"/>
      <c r="G106" s="49"/>
      <c r="H106" s="73"/>
      <c r="J106" s="164"/>
      <c r="K106" s="164"/>
      <c r="L106" s="164"/>
      <c r="M106" s="164"/>
      <c r="N106" s="100"/>
      <c r="O106" s="70"/>
      <c r="P106" s="93"/>
      <c r="Q106" s="49"/>
    </row>
    <row r="107" spans="4:17" s="90" customFormat="1">
      <c r="D107" s="73"/>
      <c r="E107" s="70"/>
      <c r="F107" s="93"/>
      <c r="G107" s="49"/>
      <c r="H107" s="73"/>
      <c r="J107" s="164"/>
      <c r="K107" s="164"/>
      <c r="L107" s="164"/>
      <c r="M107" s="164"/>
      <c r="N107" s="100"/>
      <c r="O107" s="70"/>
      <c r="P107" s="93"/>
      <c r="Q107" s="49"/>
    </row>
    <row r="108" spans="4:17" s="90" customFormat="1">
      <c r="D108" s="73"/>
      <c r="E108" s="70"/>
      <c r="F108" s="93"/>
      <c r="G108" s="49"/>
      <c r="H108" s="73"/>
      <c r="J108" s="164"/>
      <c r="K108" s="164"/>
      <c r="L108" s="164"/>
      <c r="M108" s="164"/>
      <c r="N108" s="100"/>
      <c r="O108" s="70"/>
      <c r="P108" s="93"/>
      <c r="Q108" s="49"/>
    </row>
    <row r="109" spans="4:17" s="90" customFormat="1">
      <c r="D109" s="73"/>
      <c r="E109" s="70"/>
      <c r="F109" s="93"/>
      <c r="G109" s="49"/>
      <c r="H109" s="73"/>
      <c r="J109" s="164"/>
      <c r="K109" s="164"/>
      <c r="L109" s="164"/>
      <c r="M109" s="164"/>
      <c r="N109" s="100"/>
      <c r="O109" s="70"/>
      <c r="P109" s="93"/>
      <c r="Q109" s="49"/>
    </row>
    <row r="110" spans="4:17" s="90" customFormat="1">
      <c r="D110" s="73"/>
      <c r="E110" s="70"/>
      <c r="F110" s="93"/>
      <c r="G110" s="49"/>
      <c r="H110" s="73"/>
      <c r="J110" s="164"/>
      <c r="K110" s="164"/>
      <c r="L110" s="164"/>
      <c r="M110" s="164"/>
      <c r="N110" s="100"/>
      <c r="O110" s="70"/>
      <c r="P110" s="93"/>
      <c r="Q110" s="49"/>
    </row>
    <row r="111" spans="4:17" s="90" customFormat="1">
      <c r="D111" s="73"/>
      <c r="E111" s="70"/>
      <c r="F111" s="93"/>
      <c r="G111" s="49"/>
      <c r="H111" s="73"/>
      <c r="J111" s="164"/>
      <c r="K111" s="164"/>
      <c r="L111" s="164"/>
      <c r="M111" s="164"/>
      <c r="N111" s="100"/>
      <c r="O111" s="70"/>
      <c r="P111" s="93"/>
      <c r="Q111" s="49"/>
    </row>
    <row r="112" spans="4:17" s="90" customFormat="1">
      <c r="D112" s="73"/>
      <c r="E112" s="70"/>
      <c r="F112" s="93"/>
      <c r="G112" s="49"/>
      <c r="H112" s="73"/>
      <c r="J112" s="164"/>
      <c r="K112" s="164"/>
      <c r="L112" s="164"/>
      <c r="M112" s="164"/>
      <c r="N112" s="100"/>
      <c r="O112" s="70"/>
      <c r="P112" s="93"/>
      <c r="Q112" s="49"/>
    </row>
    <row r="113" spans="4:17" s="90" customFormat="1">
      <c r="D113" s="73"/>
      <c r="E113" s="70"/>
      <c r="F113" s="93"/>
      <c r="G113" s="49"/>
      <c r="H113" s="73"/>
      <c r="J113" s="164"/>
      <c r="K113" s="164"/>
      <c r="L113" s="164"/>
      <c r="M113" s="164"/>
      <c r="N113" s="100"/>
      <c r="O113" s="70"/>
      <c r="P113" s="93"/>
      <c r="Q113" s="49"/>
    </row>
    <row r="114" spans="4:17" s="90" customFormat="1">
      <c r="D114" s="73"/>
      <c r="E114" s="70"/>
      <c r="F114" s="93"/>
      <c r="G114" s="49"/>
      <c r="H114" s="73"/>
      <c r="J114" s="164"/>
      <c r="K114" s="164"/>
      <c r="L114" s="164"/>
      <c r="M114" s="164"/>
      <c r="N114" s="100"/>
      <c r="O114" s="70"/>
      <c r="P114" s="93"/>
      <c r="Q114" s="49"/>
    </row>
    <row r="115" spans="4:17" s="90" customFormat="1">
      <c r="D115" s="73"/>
      <c r="E115" s="70"/>
      <c r="F115" s="93"/>
      <c r="G115" s="49"/>
      <c r="H115" s="73"/>
      <c r="J115" s="164"/>
      <c r="K115" s="164"/>
      <c r="L115" s="164"/>
      <c r="M115" s="164"/>
      <c r="N115" s="100"/>
      <c r="O115" s="70"/>
      <c r="P115" s="93"/>
      <c r="Q115" s="49"/>
    </row>
    <row r="116" spans="4:17" s="90" customFormat="1">
      <c r="D116" s="73"/>
      <c r="E116" s="70"/>
      <c r="F116" s="93"/>
      <c r="G116" s="49"/>
      <c r="H116" s="73"/>
      <c r="J116" s="164"/>
      <c r="K116" s="164"/>
      <c r="L116" s="164"/>
      <c r="M116" s="164"/>
      <c r="N116" s="100"/>
      <c r="O116" s="70"/>
      <c r="P116" s="93"/>
      <c r="Q116" s="49"/>
    </row>
    <row r="117" spans="4:17" s="90" customFormat="1">
      <c r="D117" s="73"/>
      <c r="E117" s="70"/>
      <c r="F117" s="93"/>
      <c r="G117" s="49"/>
      <c r="H117" s="73"/>
      <c r="J117" s="164"/>
      <c r="K117" s="164"/>
      <c r="L117" s="164"/>
      <c r="M117" s="164"/>
      <c r="N117" s="100"/>
      <c r="O117" s="70"/>
      <c r="P117" s="93"/>
      <c r="Q117" s="49"/>
    </row>
    <row r="118" spans="4:17" s="90" customFormat="1">
      <c r="D118" s="73"/>
      <c r="E118" s="70"/>
      <c r="F118" s="93"/>
      <c r="G118" s="49"/>
      <c r="H118" s="73"/>
      <c r="J118" s="164"/>
      <c r="K118" s="164"/>
      <c r="L118" s="164"/>
      <c r="M118" s="164"/>
      <c r="N118" s="100"/>
      <c r="O118" s="70"/>
      <c r="P118" s="93"/>
      <c r="Q118" s="49"/>
    </row>
    <row r="119" spans="4:17" s="90" customFormat="1">
      <c r="D119" s="73"/>
      <c r="E119" s="70"/>
      <c r="F119" s="93"/>
      <c r="G119" s="49"/>
      <c r="H119" s="73"/>
      <c r="J119" s="164"/>
      <c r="K119" s="164"/>
      <c r="L119" s="164"/>
      <c r="M119" s="164"/>
      <c r="N119" s="100"/>
      <c r="O119" s="70"/>
      <c r="P119" s="93"/>
      <c r="Q119" s="49"/>
    </row>
    <row r="120" spans="4:17" s="90" customFormat="1">
      <c r="D120" s="73"/>
      <c r="E120" s="70"/>
      <c r="F120" s="93"/>
      <c r="G120" s="49"/>
      <c r="H120" s="73"/>
      <c r="J120" s="164"/>
      <c r="K120" s="164"/>
      <c r="L120" s="164"/>
      <c r="M120" s="164"/>
      <c r="N120" s="100"/>
      <c r="O120" s="70"/>
      <c r="P120" s="93"/>
      <c r="Q120" s="49"/>
    </row>
    <row r="121" spans="4:17" s="90" customFormat="1">
      <c r="D121" s="73"/>
      <c r="E121" s="70"/>
      <c r="F121" s="93"/>
      <c r="G121" s="49"/>
      <c r="H121" s="73"/>
      <c r="J121" s="164"/>
      <c r="K121" s="164"/>
      <c r="L121" s="164"/>
      <c r="M121" s="164"/>
      <c r="N121" s="100"/>
      <c r="O121" s="70"/>
      <c r="P121" s="93"/>
      <c r="Q121" s="49"/>
    </row>
    <row r="122" spans="4:17" s="90" customFormat="1">
      <c r="D122" s="73"/>
      <c r="E122" s="70"/>
      <c r="F122" s="93"/>
      <c r="G122" s="49"/>
      <c r="H122" s="73"/>
      <c r="J122" s="164"/>
      <c r="K122" s="164"/>
      <c r="L122" s="164"/>
      <c r="M122" s="164"/>
      <c r="N122" s="100"/>
      <c r="O122" s="70"/>
      <c r="P122" s="93"/>
      <c r="Q122" s="49"/>
    </row>
    <row r="123" spans="4:17" s="90" customFormat="1">
      <c r="D123" s="73"/>
      <c r="E123" s="70"/>
      <c r="F123" s="93"/>
      <c r="G123" s="49"/>
      <c r="H123" s="73"/>
      <c r="J123" s="164"/>
      <c r="K123" s="164"/>
      <c r="L123" s="164"/>
      <c r="M123" s="164"/>
      <c r="N123" s="100"/>
      <c r="O123" s="70"/>
      <c r="P123" s="93"/>
      <c r="Q123" s="49"/>
    </row>
    <row r="124" spans="4:17" s="90" customFormat="1">
      <c r="D124" s="73"/>
      <c r="E124" s="70"/>
      <c r="F124" s="93"/>
      <c r="G124" s="49"/>
      <c r="H124" s="73"/>
      <c r="J124" s="164"/>
      <c r="K124" s="164"/>
      <c r="L124" s="164"/>
      <c r="M124" s="164"/>
      <c r="N124" s="100"/>
      <c r="O124" s="70"/>
      <c r="P124" s="93"/>
      <c r="Q124" s="49"/>
    </row>
    <row r="125" spans="4:17" s="90" customFormat="1">
      <c r="D125" s="73"/>
      <c r="E125" s="70"/>
      <c r="F125" s="93"/>
      <c r="G125" s="49"/>
      <c r="H125" s="73"/>
      <c r="J125" s="164"/>
      <c r="K125" s="164"/>
      <c r="L125" s="164"/>
      <c r="M125" s="164"/>
      <c r="N125" s="100"/>
      <c r="O125" s="70"/>
      <c r="P125" s="93"/>
      <c r="Q125" s="49"/>
    </row>
    <row r="126" spans="4:17" s="90" customFormat="1">
      <c r="D126" s="73"/>
      <c r="E126" s="70"/>
      <c r="F126" s="93"/>
      <c r="G126" s="49"/>
      <c r="H126" s="73"/>
      <c r="J126" s="164"/>
      <c r="K126" s="164"/>
      <c r="L126" s="164"/>
      <c r="M126" s="164"/>
      <c r="N126" s="100"/>
      <c r="O126" s="70"/>
      <c r="P126" s="93"/>
      <c r="Q126" s="49"/>
    </row>
    <row r="127" spans="4:17" s="90" customFormat="1">
      <c r="D127" s="73"/>
      <c r="E127" s="70"/>
      <c r="F127" s="93"/>
      <c r="G127" s="49"/>
      <c r="H127" s="73"/>
      <c r="J127" s="164"/>
      <c r="K127" s="164"/>
      <c r="L127" s="164"/>
      <c r="M127" s="164"/>
      <c r="N127" s="100"/>
      <c r="O127" s="70"/>
      <c r="P127" s="93"/>
      <c r="Q127" s="49"/>
    </row>
    <row r="128" spans="4:17" s="90" customFormat="1">
      <c r="D128" s="73"/>
      <c r="E128" s="70"/>
      <c r="F128" s="93"/>
      <c r="G128" s="49"/>
      <c r="H128" s="73"/>
      <c r="J128" s="164"/>
      <c r="K128" s="164"/>
      <c r="L128" s="164"/>
      <c r="M128" s="164"/>
      <c r="N128" s="100"/>
      <c r="O128" s="70"/>
      <c r="P128" s="93"/>
      <c r="Q128" s="49"/>
    </row>
    <row r="129" spans="4:17" s="90" customFormat="1">
      <c r="D129" s="73"/>
      <c r="E129" s="70"/>
      <c r="F129" s="93"/>
      <c r="G129" s="49"/>
      <c r="H129" s="73"/>
      <c r="J129" s="164"/>
      <c r="K129" s="164"/>
      <c r="L129" s="164"/>
      <c r="M129" s="164"/>
      <c r="N129" s="100"/>
      <c r="O129" s="70"/>
      <c r="P129" s="93"/>
      <c r="Q129" s="49"/>
    </row>
    <row r="130" spans="4:17" s="90" customFormat="1">
      <c r="D130" s="73"/>
      <c r="E130" s="70"/>
      <c r="F130" s="93"/>
      <c r="G130" s="49"/>
      <c r="H130" s="73"/>
      <c r="J130" s="164"/>
      <c r="K130" s="164"/>
      <c r="L130" s="164"/>
      <c r="M130" s="164"/>
      <c r="N130" s="100"/>
      <c r="O130" s="70"/>
      <c r="P130" s="93"/>
      <c r="Q130" s="49"/>
    </row>
    <row r="131" spans="4:17" s="90" customFormat="1">
      <c r="D131" s="73"/>
      <c r="E131" s="70"/>
      <c r="F131" s="93"/>
      <c r="G131" s="49"/>
      <c r="H131" s="73"/>
      <c r="J131" s="164"/>
      <c r="K131" s="164"/>
      <c r="L131" s="164"/>
      <c r="M131" s="164"/>
      <c r="N131" s="100"/>
      <c r="O131" s="70"/>
      <c r="P131" s="93"/>
      <c r="Q131" s="49"/>
    </row>
    <row r="132" spans="4:17" s="90" customFormat="1">
      <c r="D132" s="73"/>
      <c r="E132" s="70"/>
      <c r="F132" s="93"/>
      <c r="G132" s="49"/>
      <c r="H132" s="73"/>
      <c r="J132" s="164"/>
      <c r="K132" s="164"/>
      <c r="L132" s="164"/>
      <c r="M132" s="164"/>
      <c r="N132" s="100"/>
      <c r="O132" s="70"/>
      <c r="P132" s="93"/>
      <c r="Q132" s="49"/>
    </row>
    <row r="133" spans="4:17" s="90" customFormat="1">
      <c r="D133" s="73"/>
      <c r="E133" s="70"/>
      <c r="F133" s="93"/>
      <c r="G133" s="49"/>
      <c r="H133" s="73"/>
      <c r="J133" s="164"/>
      <c r="K133" s="164"/>
      <c r="L133" s="164"/>
      <c r="M133" s="164"/>
      <c r="N133" s="100"/>
      <c r="O133" s="70"/>
      <c r="P133" s="93"/>
      <c r="Q133" s="49"/>
    </row>
    <row r="134" spans="4:17" s="90" customFormat="1">
      <c r="D134" s="73"/>
      <c r="E134" s="70"/>
      <c r="F134" s="93"/>
      <c r="G134" s="49"/>
      <c r="H134" s="73"/>
      <c r="J134" s="164"/>
      <c r="K134" s="164"/>
      <c r="L134" s="164"/>
      <c r="M134" s="164"/>
      <c r="N134" s="100"/>
      <c r="O134" s="70"/>
      <c r="P134" s="93"/>
      <c r="Q134" s="49"/>
    </row>
    <row r="135" spans="4:17" s="90" customFormat="1">
      <c r="D135" s="73"/>
      <c r="E135" s="70"/>
      <c r="F135" s="93"/>
      <c r="G135" s="49"/>
      <c r="H135" s="73"/>
      <c r="J135" s="164"/>
      <c r="K135" s="164"/>
      <c r="L135" s="164"/>
      <c r="M135" s="164"/>
      <c r="N135" s="100"/>
      <c r="O135" s="70"/>
      <c r="P135" s="93"/>
      <c r="Q135" s="49"/>
    </row>
    <row r="136" spans="4:17" s="90" customFormat="1">
      <c r="D136" s="73"/>
      <c r="E136" s="70"/>
      <c r="F136" s="93"/>
      <c r="G136" s="49"/>
      <c r="H136" s="73"/>
      <c r="J136" s="164"/>
      <c r="K136" s="164"/>
      <c r="L136" s="164"/>
      <c r="M136" s="164"/>
      <c r="N136" s="100"/>
      <c r="O136" s="70"/>
      <c r="P136" s="93"/>
      <c r="Q136" s="49"/>
    </row>
    <row r="137" spans="4:17" s="90" customFormat="1">
      <c r="D137" s="73"/>
      <c r="E137" s="70"/>
      <c r="F137" s="93"/>
      <c r="G137" s="49"/>
      <c r="H137" s="73"/>
      <c r="J137" s="164"/>
      <c r="K137" s="164"/>
      <c r="L137" s="164"/>
      <c r="M137" s="164"/>
      <c r="N137" s="100"/>
      <c r="O137" s="70"/>
      <c r="P137" s="93"/>
      <c r="Q137" s="49"/>
    </row>
    <row r="138" spans="4:17" s="90" customFormat="1">
      <c r="D138" s="73"/>
      <c r="E138" s="70"/>
      <c r="F138" s="93"/>
      <c r="G138" s="49"/>
      <c r="H138" s="73"/>
      <c r="J138" s="164"/>
      <c r="K138" s="164"/>
      <c r="L138" s="164"/>
      <c r="M138" s="164"/>
      <c r="N138" s="100"/>
      <c r="O138" s="70"/>
      <c r="P138" s="93"/>
      <c r="Q138" s="49"/>
    </row>
    <row r="139" spans="4:17" s="90" customFormat="1">
      <c r="D139" s="73"/>
      <c r="E139" s="70"/>
      <c r="F139" s="93"/>
      <c r="G139" s="49"/>
      <c r="H139" s="73"/>
      <c r="J139" s="164"/>
      <c r="K139" s="164"/>
      <c r="L139" s="164"/>
      <c r="M139" s="164"/>
      <c r="N139" s="100"/>
      <c r="O139" s="70"/>
      <c r="P139" s="93"/>
      <c r="Q139" s="49"/>
    </row>
    <row r="140" spans="4:17" s="90" customFormat="1">
      <c r="D140" s="73"/>
      <c r="E140" s="70"/>
      <c r="F140" s="93"/>
      <c r="G140" s="49"/>
      <c r="H140" s="73"/>
      <c r="J140" s="164"/>
      <c r="K140" s="164"/>
      <c r="L140" s="164"/>
      <c r="M140" s="164"/>
      <c r="N140" s="100"/>
      <c r="O140" s="70"/>
      <c r="P140" s="93"/>
      <c r="Q140" s="49"/>
    </row>
    <row r="141" spans="4:17" s="90" customFormat="1">
      <c r="D141" s="73"/>
      <c r="E141" s="70"/>
      <c r="F141" s="93"/>
      <c r="G141" s="49"/>
      <c r="H141" s="73"/>
      <c r="J141" s="164"/>
      <c r="K141" s="164"/>
      <c r="L141" s="164"/>
      <c r="M141" s="164"/>
      <c r="N141" s="100"/>
      <c r="O141" s="70"/>
      <c r="P141" s="93"/>
      <c r="Q141" s="49"/>
    </row>
    <row r="142" spans="4:17" s="90" customFormat="1">
      <c r="D142" s="73"/>
      <c r="E142" s="70"/>
      <c r="F142" s="93"/>
      <c r="G142" s="49"/>
      <c r="H142" s="73"/>
      <c r="J142" s="164"/>
      <c r="K142" s="164"/>
      <c r="L142" s="164"/>
      <c r="M142" s="164"/>
      <c r="N142" s="100"/>
      <c r="O142" s="70"/>
      <c r="P142" s="93"/>
      <c r="Q142" s="49"/>
    </row>
    <row r="143" spans="4:17" s="90" customFormat="1">
      <c r="D143" s="73"/>
      <c r="E143" s="70"/>
      <c r="F143" s="93"/>
      <c r="G143" s="49"/>
      <c r="H143" s="73"/>
      <c r="J143" s="164"/>
      <c r="K143" s="164"/>
      <c r="L143" s="164"/>
      <c r="M143" s="164"/>
      <c r="N143" s="100"/>
      <c r="O143" s="70"/>
      <c r="P143" s="93"/>
      <c r="Q143" s="49"/>
    </row>
    <row r="144" spans="4:17" s="90" customFormat="1">
      <c r="D144" s="73"/>
      <c r="E144" s="70"/>
      <c r="F144" s="93"/>
      <c r="G144" s="49"/>
      <c r="H144" s="73"/>
      <c r="J144" s="164"/>
      <c r="K144" s="164"/>
      <c r="L144" s="164"/>
      <c r="M144" s="164"/>
      <c r="N144" s="100"/>
      <c r="O144" s="70"/>
      <c r="P144" s="93"/>
      <c r="Q144" s="49"/>
    </row>
    <row r="145" spans="4:17" s="90" customFormat="1">
      <c r="D145" s="73"/>
      <c r="E145" s="70"/>
      <c r="F145" s="93"/>
      <c r="G145" s="49"/>
      <c r="H145" s="73"/>
      <c r="J145" s="164"/>
      <c r="K145" s="164"/>
      <c r="L145" s="164"/>
      <c r="M145" s="164"/>
      <c r="N145" s="100"/>
      <c r="O145" s="70"/>
      <c r="P145" s="93"/>
      <c r="Q145" s="49"/>
    </row>
    <row r="146" spans="4:17" s="90" customFormat="1">
      <c r="D146" s="73"/>
      <c r="E146" s="70"/>
      <c r="F146" s="93"/>
      <c r="G146" s="49"/>
      <c r="H146" s="73"/>
      <c r="J146" s="164"/>
      <c r="K146" s="164"/>
      <c r="L146" s="164"/>
      <c r="M146" s="164"/>
      <c r="N146" s="100"/>
      <c r="O146" s="70"/>
      <c r="P146" s="93"/>
      <c r="Q146" s="49"/>
    </row>
    <row r="147" spans="4:17" s="90" customFormat="1">
      <c r="D147" s="73"/>
      <c r="E147" s="70"/>
      <c r="F147" s="93"/>
      <c r="G147" s="49"/>
      <c r="H147" s="73"/>
      <c r="J147" s="164"/>
      <c r="K147" s="164"/>
      <c r="L147" s="164"/>
      <c r="M147" s="164"/>
      <c r="N147" s="100"/>
      <c r="O147" s="70"/>
      <c r="P147" s="93"/>
      <c r="Q147" s="49"/>
    </row>
    <row r="148" spans="4:17" s="90" customFormat="1">
      <c r="D148" s="73"/>
      <c r="E148" s="70"/>
      <c r="F148" s="93"/>
      <c r="G148" s="49"/>
      <c r="H148" s="73"/>
      <c r="J148" s="164"/>
      <c r="K148" s="164"/>
      <c r="L148" s="164"/>
      <c r="M148" s="164"/>
      <c r="N148" s="100"/>
      <c r="O148" s="70"/>
      <c r="P148" s="93"/>
      <c r="Q148" s="49"/>
    </row>
    <row r="149" spans="4:17" s="90" customFormat="1">
      <c r="D149" s="73"/>
      <c r="E149" s="70"/>
      <c r="F149" s="93"/>
      <c r="G149" s="49"/>
      <c r="H149" s="73"/>
      <c r="J149" s="164"/>
      <c r="K149" s="164"/>
      <c r="L149" s="164"/>
      <c r="M149" s="164"/>
      <c r="N149" s="100"/>
      <c r="O149" s="70"/>
      <c r="P149" s="93"/>
      <c r="Q149" s="49"/>
    </row>
    <row r="150" spans="4:17" s="90" customFormat="1">
      <c r="D150" s="73"/>
      <c r="E150" s="70"/>
      <c r="F150" s="93"/>
      <c r="G150" s="49"/>
      <c r="H150" s="73"/>
      <c r="J150" s="164"/>
      <c r="K150" s="164"/>
      <c r="L150" s="164"/>
      <c r="M150" s="164"/>
      <c r="N150" s="100"/>
      <c r="O150" s="70"/>
      <c r="P150" s="93"/>
      <c r="Q150" s="49"/>
    </row>
    <row r="151" spans="4:17" s="90" customFormat="1">
      <c r="D151" s="73"/>
      <c r="E151" s="70"/>
      <c r="F151" s="93"/>
      <c r="G151" s="49"/>
      <c r="H151" s="73"/>
      <c r="J151" s="164"/>
      <c r="K151" s="164"/>
      <c r="L151" s="164"/>
      <c r="M151" s="164"/>
      <c r="N151" s="100"/>
      <c r="O151" s="70"/>
      <c r="P151" s="93"/>
      <c r="Q151" s="49"/>
    </row>
    <row r="152" spans="4:17" s="90" customFormat="1">
      <c r="D152" s="73"/>
      <c r="E152" s="70"/>
      <c r="F152" s="93"/>
      <c r="G152" s="49"/>
      <c r="H152" s="73"/>
      <c r="J152" s="164"/>
      <c r="K152" s="164"/>
      <c r="L152" s="164"/>
      <c r="M152" s="164"/>
      <c r="N152" s="100"/>
      <c r="O152" s="70"/>
      <c r="P152" s="93"/>
      <c r="Q152" s="49"/>
    </row>
    <row r="153" spans="4:17" s="90" customFormat="1">
      <c r="D153" s="73"/>
      <c r="E153" s="70"/>
      <c r="F153" s="93"/>
      <c r="G153" s="49"/>
      <c r="H153" s="73"/>
      <c r="J153" s="164"/>
      <c r="K153" s="164"/>
      <c r="L153" s="164"/>
      <c r="M153" s="164"/>
      <c r="N153" s="100"/>
      <c r="O153" s="70"/>
      <c r="P153" s="93"/>
      <c r="Q153" s="49"/>
    </row>
    <row r="154" spans="4:17" s="90" customFormat="1">
      <c r="D154" s="73"/>
      <c r="E154" s="70"/>
      <c r="F154" s="93"/>
      <c r="G154" s="49"/>
      <c r="H154" s="73"/>
      <c r="J154" s="164"/>
      <c r="K154" s="164"/>
      <c r="L154" s="164"/>
      <c r="M154" s="164"/>
      <c r="N154" s="100"/>
      <c r="O154" s="70"/>
      <c r="P154" s="93"/>
      <c r="Q154" s="49"/>
    </row>
    <row r="155" spans="4:17" s="90" customFormat="1">
      <c r="D155" s="73"/>
      <c r="E155" s="70"/>
      <c r="F155" s="93"/>
      <c r="G155" s="49"/>
      <c r="H155" s="73"/>
      <c r="J155" s="164"/>
      <c r="K155" s="164"/>
      <c r="L155" s="164"/>
      <c r="M155" s="164"/>
      <c r="N155" s="100"/>
      <c r="O155" s="70"/>
      <c r="P155" s="93"/>
      <c r="Q155" s="49"/>
    </row>
    <row r="156" spans="4:17" s="90" customFormat="1">
      <c r="D156" s="73"/>
      <c r="E156" s="70"/>
      <c r="F156" s="93"/>
      <c r="G156" s="49"/>
      <c r="H156" s="73"/>
      <c r="J156" s="164"/>
      <c r="K156" s="164"/>
      <c r="L156" s="164"/>
      <c r="M156" s="164"/>
      <c r="N156" s="100"/>
      <c r="O156" s="70"/>
      <c r="P156" s="93"/>
      <c r="Q156" s="49"/>
    </row>
    <row r="157" spans="4:17" s="90" customFormat="1">
      <c r="D157" s="73"/>
      <c r="E157" s="70"/>
      <c r="F157" s="93"/>
      <c r="G157" s="49"/>
      <c r="H157" s="73"/>
      <c r="J157" s="164"/>
      <c r="K157" s="164"/>
      <c r="L157" s="164"/>
      <c r="M157" s="164"/>
      <c r="N157" s="100"/>
      <c r="O157" s="70"/>
      <c r="P157" s="93"/>
      <c r="Q157" s="49"/>
    </row>
    <row r="158" spans="4:17" s="90" customFormat="1">
      <c r="D158" s="73"/>
      <c r="E158" s="70"/>
      <c r="F158" s="93"/>
      <c r="G158" s="49"/>
      <c r="H158" s="73"/>
      <c r="J158" s="164"/>
      <c r="K158" s="164"/>
      <c r="L158" s="164"/>
      <c r="M158" s="164"/>
      <c r="N158" s="100"/>
      <c r="O158" s="70"/>
      <c r="P158" s="93"/>
      <c r="Q158" s="49"/>
    </row>
    <row r="159" spans="4:17" s="90" customFormat="1">
      <c r="D159" s="73"/>
      <c r="E159" s="70"/>
      <c r="F159" s="93"/>
      <c r="G159" s="49"/>
      <c r="H159" s="73"/>
      <c r="J159" s="164"/>
      <c r="K159" s="164"/>
      <c r="L159" s="164"/>
      <c r="M159" s="164"/>
      <c r="N159" s="100"/>
      <c r="O159" s="70"/>
      <c r="P159" s="93"/>
      <c r="Q159" s="49"/>
    </row>
    <row r="160" spans="4:17" s="90" customFormat="1">
      <c r="D160" s="73"/>
      <c r="E160" s="70"/>
      <c r="F160" s="93"/>
      <c r="G160" s="49"/>
      <c r="H160" s="73"/>
      <c r="J160" s="164"/>
      <c r="K160" s="164"/>
      <c r="L160" s="164"/>
      <c r="M160" s="164"/>
      <c r="N160" s="100"/>
      <c r="O160" s="70"/>
      <c r="P160" s="93"/>
      <c r="Q160" s="49"/>
    </row>
    <row r="161" spans="4:17" s="90" customFormat="1">
      <c r="D161" s="73"/>
      <c r="E161" s="70"/>
      <c r="F161" s="93"/>
      <c r="G161" s="49"/>
      <c r="H161" s="73"/>
      <c r="J161" s="164"/>
      <c r="K161" s="164"/>
      <c r="L161" s="164"/>
      <c r="M161" s="164"/>
      <c r="N161" s="100"/>
      <c r="O161" s="70"/>
      <c r="P161" s="93"/>
      <c r="Q161" s="49"/>
    </row>
    <row r="162" spans="4:17" s="90" customFormat="1">
      <c r="D162" s="73"/>
      <c r="E162" s="70"/>
      <c r="F162" s="93"/>
      <c r="G162" s="49"/>
      <c r="H162" s="73"/>
      <c r="J162" s="164"/>
      <c r="K162" s="164"/>
      <c r="L162" s="164"/>
      <c r="M162" s="164"/>
      <c r="N162" s="100"/>
      <c r="O162" s="70"/>
      <c r="P162" s="93"/>
      <c r="Q162" s="49"/>
    </row>
    <row r="163" spans="4:17" s="90" customFormat="1">
      <c r="D163" s="73"/>
      <c r="E163" s="70"/>
      <c r="F163" s="93"/>
      <c r="G163" s="49"/>
      <c r="H163" s="73"/>
      <c r="J163" s="164"/>
      <c r="K163" s="164"/>
      <c r="L163" s="164"/>
      <c r="M163" s="164"/>
      <c r="N163" s="100"/>
      <c r="O163" s="70"/>
      <c r="P163" s="93"/>
      <c r="Q163" s="49"/>
    </row>
    <row r="164" spans="4:17" s="90" customFormat="1">
      <c r="D164" s="73"/>
      <c r="E164" s="70"/>
      <c r="F164" s="93"/>
      <c r="G164" s="49"/>
      <c r="H164" s="73"/>
      <c r="J164" s="164"/>
      <c r="K164" s="164"/>
      <c r="L164" s="164"/>
      <c r="M164" s="164"/>
      <c r="N164" s="100"/>
      <c r="O164" s="70"/>
      <c r="P164" s="93"/>
      <c r="Q164" s="49"/>
    </row>
    <row r="165" spans="4:17" s="90" customFormat="1">
      <c r="D165" s="73"/>
      <c r="E165" s="70"/>
      <c r="F165" s="93"/>
      <c r="G165" s="49"/>
      <c r="H165" s="73"/>
      <c r="J165" s="164"/>
      <c r="K165" s="164"/>
      <c r="L165" s="164"/>
      <c r="M165" s="164"/>
      <c r="N165" s="100"/>
      <c r="O165" s="70"/>
      <c r="P165" s="93"/>
      <c r="Q165" s="49"/>
    </row>
    <row r="166" spans="4:17" s="90" customFormat="1">
      <c r="D166" s="73"/>
      <c r="E166" s="70"/>
      <c r="F166" s="93"/>
      <c r="G166" s="49"/>
      <c r="H166" s="73"/>
      <c r="J166" s="164"/>
      <c r="K166" s="164"/>
      <c r="L166" s="164"/>
      <c r="M166" s="164"/>
      <c r="N166" s="100"/>
      <c r="O166" s="70"/>
      <c r="P166" s="93"/>
      <c r="Q166" s="49"/>
    </row>
    <row r="167" spans="4:17" s="90" customFormat="1">
      <c r="D167" s="73"/>
      <c r="E167" s="70"/>
      <c r="F167" s="93"/>
      <c r="G167" s="49"/>
      <c r="H167" s="73"/>
      <c r="J167" s="164"/>
      <c r="K167" s="164"/>
      <c r="L167" s="164"/>
      <c r="M167" s="164"/>
      <c r="N167" s="100"/>
      <c r="O167" s="70"/>
      <c r="P167" s="93"/>
      <c r="Q167" s="49"/>
    </row>
    <row r="168" spans="4:17" s="90" customFormat="1">
      <c r="D168" s="73"/>
      <c r="E168" s="70"/>
      <c r="F168" s="93"/>
      <c r="G168" s="49"/>
      <c r="H168" s="73"/>
      <c r="J168" s="164"/>
      <c r="K168" s="164"/>
      <c r="L168" s="164"/>
      <c r="M168" s="164"/>
      <c r="N168" s="100"/>
      <c r="O168" s="70"/>
      <c r="P168" s="93"/>
      <c r="Q168" s="49"/>
    </row>
    <row r="169" spans="4:17" s="90" customFormat="1">
      <c r="D169" s="73"/>
      <c r="E169" s="70"/>
      <c r="F169" s="93"/>
      <c r="G169" s="49"/>
      <c r="H169" s="73"/>
      <c r="J169" s="164"/>
      <c r="K169" s="164"/>
      <c r="L169" s="164"/>
      <c r="M169" s="164"/>
      <c r="N169" s="100"/>
      <c r="O169" s="70"/>
      <c r="P169" s="93"/>
      <c r="Q169" s="49"/>
    </row>
    <row r="170" spans="4:17" s="90" customFormat="1">
      <c r="D170" s="73"/>
      <c r="E170" s="70"/>
      <c r="F170" s="93"/>
      <c r="G170" s="49"/>
      <c r="H170" s="73"/>
      <c r="J170" s="164"/>
      <c r="K170" s="164"/>
      <c r="L170" s="164"/>
      <c r="M170" s="164"/>
      <c r="N170" s="100"/>
      <c r="O170" s="70"/>
      <c r="P170" s="93"/>
      <c r="Q170" s="49"/>
    </row>
    <row r="171" spans="4:17" s="90" customFormat="1">
      <c r="D171" s="73"/>
      <c r="E171" s="70"/>
      <c r="F171" s="93"/>
      <c r="G171" s="49"/>
      <c r="H171" s="73"/>
      <c r="J171" s="164"/>
      <c r="K171" s="164"/>
      <c r="L171" s="164"/>
      <c r="M171" s="164"/>
      <c r="N171" s="100"/>
      <c r="O171" s="70"/>
      <c r="P171" s="93"/>
      <c r="Q171" s="49"/>
    </row>
    <row r="172" spans="4:17" s="90" customFormat="1">
      <c r="D172" s="73"/>
      <c r="E172" s="70"/>
      <c r="F172" s="93"/>
      <c r="G172" s="49"/>
      <c r="H172" s="73"/>
      <c r="J172" s="164"/>
      <c r="K172" s="164"/>
      <c r="L172" s="164"/>
      <c r="M172" s="164"/>
      <c r="N172" s="100"/>
      <c r="O172" s="70"/>
      <c r="P172" s="93"/>
      <c r="Q172" s="49"/>
    </row>
    <row r="173" spans="4:17" s="90" customFormat="1">
      <c r="D173" s="73"/>
      <c r="E173" s="70"/>
      <c r="F173" s="93"/>
      <c r="G173" s="49"/>
      <c r="H173" s="73"/>
      <c r="J173" s="164"/>
      <c r="K173" s="164"/>
      <c r="L173" s="164"/>
      <c r="M173" s="164"/>
      <c r="N173" s="100"/>
      <c r="O173" s="70"/>
      <c r="P173" s="93"/>
      <c r="Q173" s="49"/>
    </row>
    <row r="174" spans="4:17" s="90" customFormat="1">
      <c r="D174" s="73"/>
      <c r="E174" s="70"/>
      <c r="F174" s="93"/>
      <c r="G174" s="49"/>
      <c r="H174" s="73"/>
      <c r="J174" s="164"/>
      <c r="K174" s="164"/>
      <c r="L174" s="164"/>
      <c r="M174" s="164"/>
      <c r="N174" s="100"/>
      <c r="O174" s="70"/>
      <c r="P174" s="93"/>
      <c r="Q174" s="49"/>
    </row>
    <row r="175" spans="4:17" s="90" customFormat="1">
      <c r="D175" s="73"/>
      <c r="E175" s="70"/>
      <c r="F175" s="93"/>
      <c r="G175" s="49"/>
      <c r="H175" s="73"/>
      <c r="J175" s="164"/>
      <c r="K175" s="164"/>
      <c r="L175" s="164"/>
      <c r="M175" s="164"/>
      <c r="N175" s="100"/>
      <c r="O175" s="70"/>
      <c r="P175" s="93"/>
      <c r="Q175" s="49"/>
    </row>
    <row r="176" spans="4:17" s="90" customFormat="1">
      <c r="D176" s="73"/>
      <c r="E176" s="70"/>
      <c r="F176" s="93"/>
      <c r="G176" s="49"/>
      <c r="H176" s="73"/>
      <c r="J176" s="164"/>
      <c r="K176" s="164"/>
      <c r="L176" s="164"/>
      <c r="M176" s="164"/>
      <c r="N176" s="100"/>
      <c r="O176" s="70"/>
      <c r="P176" s="93"/>
      <c r="Q176" s="49"/>
    </row>
    <row r="177" spans="4:17" s="90" customFormat="1">
      <c r="D177" s="73"/>
      <c r="E177" s="70"/>
      <c r="F177" s="93"/>
      <c r="G177" s="49"/>
      <c r="H177" s="73"/>
      <c r="J177" s="164"/>
      <c r="K177" s="164"/>
      <c r="L177" s="164"/>
      <c r="M177" s="164"/>
      <c r="N177" s="100"/>
      <c r="O177" s="70"/>
      <c r="P177" s="93"/>
      <c r="Q177" s="49"/>
    </row>
    <row r="178" spans="4:17" s="90" customFormat="1">
      <c r="D178" s="73"/>
      <c r="E178" s="70"/>
      <c r="F178" s="93"/>
      <c r="G178" s="49"/>
      <c r="H178" s="73"/>
      <c r="J178" s="164"/>
      <c r="K178" s="164"/>
      <c r="L178" s="164"/>
      <c r="M178" s="164"/>
      <c r="N178" s="100"/>
      <c r="O178" s="70"/>
      <c r="P178" s="93"/>
      <c r="Q178" s="49"/>
    </row>
    <row r="179" spans="4:17" s="90" customFormat="1">
      <c r="D179" s="73"/>
      <c r="E179" s="70"/>
      <c r="F179" s="93"/>
      <c r="G179" s="49"/>
      <c r="H179" s="73"/>
      <c r="J179" s="164"/>
      <c r="K179" s="164"/>
      <c r="L179" s="164"/>
      <c r="M179" s="164"/>
      <c r="N179" s="100"/>
      <c r="O179" s="70"/>
      <c r="P179" s="93"/>
      <c r="Q179" s="49"/>
    </row>
    <row r="180" spans="4:17" s="90" customFormat="1">
      <c r="D180" s="73"/>
      <c r="E180" s="70"/>
      <c r="F180" s="93"/>
      <c r="G180" s="49"/>
      <c r="H180" s="73"/>
      <c r="J180" s="164"/>
      <c r="K180" s="164"/>
      <c r="L180" s="164"/>
      <c r="M180" s="164"/>
      <c r="N180" s="100"/>
      <c r="O180" s="70"/>
      <c r="P180" s="93"/>
      <c r="Q180" s="49"/>
    </row>
    <row r="181" spans="4:17" s="90" customFormat="1">
      <c r="D181" s="73"/>
      <c r="E181" s="70"/>
      <c r="F181" s="93"/>
      <c r="G181" s="49"/>
      <c r="H181" s="73"/>
      <c r="J181" s="164"/>
      <c r="K181" s="164"/>
      <c r="L181" s="164"/>
      <c r="M181" s="164"/>
      <c r="N181" s="100"/>
      <c r="O181" s="70"/>
      <c r="P181" s="93"/>
      <c r="Q181" s="49"/>
    </row>
    <row r="182" spans="4:17" s="90" customFormat="1">
      <c r="D182" s="73"/>
      <c r="E182" s="70"/>
      <c r="F182" s="93"/>
      <c r="G182" s="49"/>
      <c r="H182" s="73"/>
      <c r="J182" s="164"/>
      <c r="K182" s="164"/>
      <c r="L182" s="164"/>
      <c r="M182" s="164"/>
      <c r="N182" s="100"/>
      <c r="O182" s="70"/>
      <c r="P182" s="93"/>
      <c r="Q182" s="49"/>
    </row>
    <row r="183" spans="4:17" s="90" customFormat="1">
      <c r="D183" s="73"/>
      <c r="E183" s="70"/>
      <c r="F183" s="93"/>
      <c r="G183" s="49"/>
      <c r="H183" s="73"/>
      <c r="J183" s="164"/>
      <c r="K183" s="164"/>
      <c r="L183" s="164"/>
      <c r="M183" s="164"/>
      <c r="N183" s="100"/>
      <c r="O183" s="70"/>
      <c r="P183" s="93"/>
      <c r="Q183" s="49"/>
    </row>
    <row r="184" spans="4:17" s="90" customFormat="1">
      <c r="D184" s="73"/>
      <c r="E184" s="70"/>
      <c r="F184" s="93"/>
      <c r="G184" s="49"/>
      <c r="H184" s="73"/>
      <c r="J184" s="164"/>
      <c r="K184" s="164"/>
      <c r="L184" s="164"/>
      <c r="M184" s="164"/>
      <c r="N184" s="100"/>
      <c r="O184" s="70"/>
      <c r="P184" s="93"/>
      <c r="Q184" s="49"/>
    </row>
    <row r="185" spans="4:17" s="90" customFormat="1">
      <c r="D185" s="73"/>
      <c r="E185" s="70"/>
      <c r="F185" s="93"/>
      <c r="G185" s="49"/>
      <c r="H185" s="73"/>
      <c r="J185" s="164"/>
      <c r="K185" s="164"/>
      <c r="L185" s="164"/>
      <c r="M185" s="164"/>
      <c r="N185" s="100"/>
      <c r="O185" s="70"/>
      <c r="P185" s="93"/>
      <c r="Q185" s="49"/>
    </row>
    <row r="186" spans="4:17" s="90" customFormat="1">
      <c r="D186" s="73"/>
      <c r="E186" s="70"/>
      <c r="F186" s="93"/>
      <c r="G186" s="49"/>
      <c r="H186" s="73"/>
      <c r="J186" s="164"/>
      <c r="K186" s="164"/>
      <c r="L186" s="164"/>
      <c r="M186" s="164"/>
      <c r="N186" s="100"/>
      <c r="O186" s="70"/>
      <c r="P186" s="93"/>
      <c r="Q186" s="49"/>
    </row>
    <row r="187" spans="4:17" s="90" customFormat="1">
      <c r="D187" s="73"/>
      <c r="E187" s="70"/>
      <c r="F187" s="93"/>
      <c r="G187" s="49"/>
      <c r="H187" s="73"/>
      <c r="J187" s="164"/>
      <c r="K187" s="164"/>
      <c r="L187" s="164"/>
      <c r="M187" s="164"/>
      <c r="N187" s="100"/>
      <c r="O187" s="70"/>
      <c r="P187" s="93"/>
      <c r="Q187" s="49"/>
    </row>
    <row r="188" spans="4:17" s="90" customFormat="1">
      <c r="D188" s="73"/>
      <c r="E188" s="70"/>
      <c r="F188" s="93"/>
      <c r="G188" s="49"/>
      <c r="H188" s="73"/>
      <c r="J188" s="164"/>
      <c r="K188" s="164"/>
      <c r="L188" s="164"/>
      <c r="M188" s="164"/>
      <c r="N188" s="100"/>
      <c r="O188" s="70"/>
      <c r="P188" s="93"/>
      <c r="Q188" s="49"/>
    </row>
    <row r="189" spans="4:17" s="90" customFormat="1">
      <c r="D189" s="73"/>
      <c r="E189" s="70"/>
      <c r="F189" s="93"/>
      <c r="G189" s="49"/>
      <c r="H189" s="73"/>
      <c r="J189" s="164"/>
      <c r="K189" s="164"/>
      <c r="L189" s="164"/>
      <c r="M189" s="164"/>
      <c r="N189" s="100"/>
      <c r="O189" s="70"/>
      <c r="P189" s="93"/>
      <c r="Q189" s="49"/>
    </row>
    <row r="190" spans="4:17" s="90" customFormat="1">
      <c r="D190" s="73"/>
      <c r="E190" s="70"/>
      <c r="F190" s="93"/>
      <c r="G190" s="49"/>
      <c r="H190" s="73"/>
      <c r="J190" s="164"/>
      <c r="K190" s="164"/>
      <c r="L190" s="164"/>
      <c r="M190" s="164"/>
      <c r="N190" s="100"/>
      <c r="O190" s="70"/>
      <c r="P190" s="93"/>
      <c r="Q190" s="49"/>
    </row>
    <row r="191" spans="4:17" s="90" customFormat="1">
      <c r="D191" s="73"/>
      <c r="E191" s="70"/>
      <c r="F191" s="93"/>
      <c r="G191" s="49"/>
      <c r="H191" s="73"/>
      <c r="J191" s="164"/>
      <c r="K191" s="164"/>
      <c r="L191" s="164"/>
      <c r="M191" s="164"/>
      <c r="N191" s="100"/>
      <c r="O191" s="70"/>
      <c r="P191" s="93"/>
      <c r="Q191" s="49"/>
    </row>
    <row r="192" spans="4:17" s="90" customFormat="1">
      <c r="D192" s="73"/>
      <c r="E192" s="70"/>
      <c r="F192" s="93"/>
      <c r="G192" s="49"/>
      <c r="H192" s="73"/>
      <c r="J192" s="164"/>
      <c r="K192" s="164"/>
      <c r="L192" s="164"/>
      <c r="M192" s="164"/>
      <c r="N192" s="100"/>
      <c r="O192" s="70"/>
      <c r="P192" s="93"/>
      <c r="Q192" s="49"/>
    </row>
    <row r="193" spans="4:17" s="90" customFormat="1">
      <c r="D193" s="73"/>
      <c r="E193" s="70"/>
      <c r="F193" s="93"/>
      <c r="G193" s="49"/>
      <c r="H193" s="73"/>
      <c r="J193" s="164"/>
      <c r="K193" s="164"/>
      <c r="L193" s="164"/>
      <c r="M193" s="164"/>
      <c r="N193" s="100"/>
      <c r="O193" s="70"/>
      <c r="P193" s="93"/>
      <c r="Q193" s="49"/>
    </row>
    <row r="194" spans="4:17" s="90" customFormat="1">
      <c r="D194" s="73"/>
      <c r="E194" s="70"/>
      <c r="F194" s="93"/>
      <c r="G194" s="49"/>
      <c r="H194" s="73"/>
      <c r="J194" s="164"/>
      <c r="K194" s="164"/>
      <c r="L194" s="164"/>
      <c r="M194" s="164"/>
      <c r="N194" s="100"/>
      <c r="O194" s="70"/>
      <c r="P194" s="93"/>
      <c r="Q194" s="49"/>
    </row>
    <row r="195" spans="4:17" s="90" customFormat="1">
      <c r="D195" s="73"/>
      <c r="E195" s="70"/>
      <c r="F195" s="93"/>
      <c r="G195" s="49"/>
      <c r="H195" s="73"/>
      <c r="J195" s="164"/>
      <c r="K195" s="164"/>
      <c r="L195" s="164"/>
      <c r="M195" s="164"/>
      <c r="N195" s="100"/>
      <c r="O195" s="70"/>
      <c r="P195" s="93"/>
      <c r="Q195" s="49"/>
    </row>
    <row r="196" spans="4:17" s="90" customFormat="1">
      <c r="D196" s="73"/>
      <c r="E196" s="70"/>
      <c r="F196" s="93"/>
      <c r="G196" s="49"/>
      <c r="H196" s="73"/>
      <c r="J196" s="164"/>
      <c r="K196" s="164"/>
      <c r="L196" s="164"/>
      <c r="M196" s="164"/>
      <c r="N196" s="100"/>
      <c r="O196" s="70"/>
      <c r="P196" s="93"/>
      <c r="Q196" s="49"/>
    </row>
    <row r="197" spans="4:17" s="90" customFormat="1">
      <c r="D197" s="73"/>
      <c r="E197" s="70"/>
      <c r="F197" s="93"/>
      <c r="G197" s="49"/>
      <c r="H197" s="73"/>
      <c r="J197" s="164"/>
      <c r="K197" s="164"/>
      <c r="L197" s="164"/>
      <c r="M197" s="164"/>
      <c r="N197" s="100"/>
      <c r="O197" s="70"/>
      <c r="P197" s="93"/>
      <c r="Q197" s="49"/>
    </row>
    <row r="198" spans="4:17" s="90" customFormat="1">
      <c r="D198" s="73"/>
      <c r="E198" s="70"/>
      <c r="F198" s="93"/>
      <c r="G198" s="49"/>
      <c r="H198" s="73"/>
      <c r="J198" s="164"/>
      <c r="K198" s="164"/>
      <c r="L198" s="164"/>
      <c r="M198" s="164"/>
      <c r="N198" s="100"/>
      <c r="O198" s="70"/>
      <c r="P198" s="93"/>
      <c r="Q198" s="49"/>
    </row>
    <row r="199" spans="4:17" s="90" customFormat="1">
      <c r="D199" s="73"/>
      <c r="E199" s="70"/>
      <c r="F199" s="93"/>
      <c r="G199" s="49"/>
      <c r="H199" s="73"/>
      <c r="J199" s="164"/>
      <c r="K199" s="164"/>
      <c r="L199" s="164"/>
      <c r="M199" s="164"/>
      <c r="N199" s="100"/>
      <c r="O199" s="70"/>
      <c r="P199" s="93"/>
      <c r="Q199" s="49"/>
    </row>
    <row r="200" spans="4:17" s="90" customFormat="1">
      <c r="D200" s="73"/>
      <c r="E200" s="70"/>
      <c r="F200" s="93"/>
      <c r="G200" s="49"/>
      <c r="H200" s="73"/>
      <c r="J200" s="164"/>
      <c r="K200" s="164"/>
      <c r="L200" s="164"/>
      <c r="M200" s="164"/>
      <c r="N200" s="100"/>
      <c r="O200" s="70"/>
      <c r="P200" s="93"/>
      <c r="Q200" s="49"/>
    </row>
    <row r="201" spans="4:17" s="90" customFormat="1">
      <c r="D201" s="73"/>
      <c r="E201" s="70"/>
      <c r="F201" s="93"/>
      <c r="G201" s="49"/>
      <c r="H201" s="73"/>
      <c r="J201" s="164"/>
      <c r="K201" s="164"/>
      <c r="L201" s="164"/>
      <c r="M201" s="164"/>
      <c r="N201" s="100"/>
      <c r="O201" s="70"/>
      <c r="P201" s="93"/>
      <c r="Q201" s="49"/>
    </row>
    <row r="202" spans="4:17" s="90" customFormat="1">
      <c r="D202" s="73"/>
      <c r="E202" s="70"/>
      <c r="F202" s="93"/>
      <c r="G202" s="49"/>
      <c r="H202" s="73"/>
      <c r="J202" s="164"/>
      <c r="K202" s="164"/>
      <c r="L202" s="164"/>
      <c r="M202" s="164"/>
      <c r="N202" s="100"/>
      <c r="O202" s="70"/>
      <c r="P202" s="93"/>
      <c r="Q202" s="49"/>
    </row>
    <row r="203" spans="4:17" s="90" customFormat="1">
      <c r="D203" s="73"/>
      <c r="E203" s="70"/>
      <c r="F203" s="93"/>
      <c r="G203" s="49"/>
      <c r="H203" s="73"/>
      <c r="J203" s="164"/>
      <c r="K203" s="164"/>
      <c r="L203" s="164"/>
      <c r="M203" s="164"/>
      <c r="N203" s="100"/>
      <c r="O203" s="70"/>
      <c r="P203" s="93"/>
      <c r="Q203" s="49"/>
    </row>
    <row r="204" spans="4:17" s="90" customFormat="1">
      <c r="D204" s="73"/>
      <c r="E204" s="70"/>
      <c r="F204" s="93"/>
      <c r="G204" s="49"/>
      <c r="H204" s="73"/>
      <c r="J204" s="164"/>
      <c r="K204" s="164"/>
      <c r="L204" s="164"/>
      <c r="M204" s="164"/>
      <c r="N204" s="100"/>
      <c r="O204" s="70"/>
      <c r="P204" s="93"/>
      <c r="Q204" s="49"/>
    </row>
    <row r="205" spans="4:17" s="90" customFormat="1">
      <c r="D205" s="73"/>
      <c r="E205" s="70"/>
      <c r="F205" s="93"/>
      <c r="G205" s="49"/>
      <c r="H205" s="73"/>
      <c r="J205" s="164"/>
      <c r="K205" s="164"/>
      <c r="L205" s="164"/>
      <c r="M205" s="164"/>
      <c r="N205" s="100"/>
      <c r="O205" s="70"/>
      <c r="P205" s="93"/>
      <c r="Q205" s="49"/>
    </row>
    <row r="206" spans="4:17" s="90" customFormat="1">
      <c r="D206" s="73"/>
      <c r="E206" s="70"/>
      <c r="F206" s="93"/>
      <c r="G206" s="49"/>
      <c r="H206" s="73"/>
      <c r="J206" s="164"/>
      <c r="K206" s="164"/>
      <c r="L206" s="164"/>
      <c r="M206" s="164"/>
      <c r="N206" s="100"/>
      <c r="O206" s="70"/>
      <c r="P206" s="93"/>
      <c r="Q206" s="49"/>
    </row>
    <row r="207" spans="4:17" s="90" customFormat="1">
      <c r="D207" s="73"/>
      <c r="E207" s="70"/>
      <c r="F207" s="93"/>
      <c r="G207" s="49"/>
      <c r="H207" s="73"/>
      <c r="J207" s="164"/>
      <c r="K207" s="164"/>
      <c r="L207" s="164"/>
      <c r="M207" s="164"/>
      <c r="N207" s="100"/>
      <c r="O207" s="70"/>
      <c r="P207" s="93"/>
      <c r="Q207" s="49"/>
    </row>
    <row r="208" spans="4:17" s="90" customFormat="1">
      <c r="D208" s="73"/>
      <c r="E208" s="70"/>
      <c r="F208" s="93"/>
      <c r="G208" s="49"/>
      <c r="H208" s="73"/>
      <c r="J208" s="164"/>
      <c r="K208" s="164"/>
      <c r="L208" s="164"/>
      <c r="M208" s="164"/>
      <c r="N208" s="100"/>
      <c r="O208" s="70"/>
      <c r="P208" s="93"/>
      <c r="Q208" s="49"/>
    </row>
    <row r="209" spans="4:17" s="90" customFormat="1">
      <c r="D209" s="73"/>
      <c r="E209" s="70"/>
      <c r="F209" s="93"/>
      <c r="G209" s="49"/>
      <c r="H209" s="73"/>
      <c r="J209" s="164"/>
      <c r="K209" s="164"/>
      <c r="L209" s="164"/>
      <c r="M209" s="164"/>
      <c r="N209" s="100"/>
      <c r="O209" s="70"/>
      <c r="P209" s="93"/>
      <c r="Q209" s="49"/>
    </row>
    <row r="210" spans="4:17" s="90" customFormat="1">
      <c r="D210" s="73"/>
      <c r="E210" s="70"/>
      <c r="F210" s="93"/>
      <c r="G210" s="49"/>
      <c r="H210" s="73"/>
      <c r="J210" s="164"/>
      <c r="K210" s="164"/>
      <c r="L210" s="164"/>
      <c r="M210" s="164"/>
      <c r="N210" s="100"/>
      <c r="O210" s="70"/>
      <c r="P210" s="93"/>
      <c r="Q210" s="49"/>
    </row>
    <row r="211" spans="4:17" s="90" customFormat="1">
      <c r="D211" s="73"/>
      <c r="E211" s="70"/>
      <c r="F211" s="93"/>
      <c r="G211" s="49"/>
      <c r="H211" s="73"/>
      <c r="J211" s="164"/>
      <c r="K211" s="164"/>
      <c r="L211" s="164"/>
      <c r="M211" s="164"/>
      <c r="N211" s="100"/>
      <c r="O211" s="70"/>
      <c r="P211" s="93"/>
      <c r="Q211" s="49"/>
    </row>
    <row r="212" spans="4:17" s="90" customFormat="1">
      <c r="D212" s="73"/>
      <c r="E212" s="70"/>
      <c r="F212" s="93"/>
      <c r="G212" s="49"/>
      <c r="H212" s="73"/>
      <c r="J212" s="164"/>
      <c r="K212" s="164"/>
      <c r="L212" s="164"/>
      <c r="M212" s="164"/>
      <c r="N212" s="100"/>
      <c r="O212" s="70"/>
      <c r="P212" s="93"/>
      <c r="Q212" s="49"/>
    </row>
    <row r="213" spans="4:17" s="90" customFormat="1">
      <c r="D213" s="73"/>
      <c r="E213" s="70"/>
      <c r="F213" s="93"/>
      <c r="G213" s="49"/>
      <c r="H213" s="73"/>
      <c r="J213" s="164"/>
      <c r="K213" s="164"/>
      <c r="L213" s="164"/>
      <c r="M213" s="164"/>
      <c r="N213" s="100"/>
      <c r="O213" s="70"/>
      <c r="P213" s="93"/>
      <c r="Q213" s="49"/>
    </row>
    <row r="214" spans="4:17" s="90" customFormat="1">
      <c r="D214" s="73"/>
      <c r="E214" s="70"/>
      <c r="F214" s="93"/>
      <c r="G214" s="49"/>
      <c r="H214" s="73"/>
      <c r="J214" s="164"/>
      <c r="K214" s="164"/>
      <c r="L214" s="164"/>
      <c r="M214" s="164"/>
      <c r="N214" s="100"/>
      <c r="O214" s="70"/>
      <c r="P214" s="93"/>
      <c r="Q214" s="49"/>
    </row>
    <row r="215" spans="4:17" s="90" customFormat="1">
      <c r="D215" s="73"/>
      <c r="E215" s="70"/>
      <c r="F215" s="93"/>
      <c r="G215" s="49"/>
      <c r="H215" s="73"/>
      <c r="J215" s="164"/>
      <c r="K215" s="164"/>
      <c r="L215" s="164"/>
      <c r="M215" s="164"/>
      <c r="N215" s="100"/>
      <c r="O215" s="70"/>
      <c r="P215" s="93"/>
      <c r="Q215" s="49"/>
    </row>
    <row r="216" spans="4:17" s="90" customFormat="1">
      <c r="D216" s="73"/>
      <c r="E216" s="70"/>
      <c r="F216" s="93"/>
      <c r="G216" s="49"/>
      <c r="H216" s="73"/>
      <c r="J216" s="164"/>
      <c r="K216" s="164"/>
      <c r="L216" s="164"/>
      <c r="M216" s="164"/>
      <c r="N216" s="100"/>
      <c r="O216" s="70"/>
      <c r="P216" s="93"/>
      <c r="Q216" s="49"/>
    </row>
    <row r="217" spans="4:17" s="90" customFormat="1">
      <c r="D217" s="73"/>
      <c r="E217" s="70"/>
      <c r="F217" s="93"/>
      <c r="G217" s="49"/>
      <c r="H217" s="73"/>
      <c r="J217" s="164"/>
      <c r="K217" s="164"/>
      <c r="L217" s="164"/>
      <c r="M217" s="164"/>
      <c r="N217" s="100"/>
      <c r="O217" s="70"/>
      <c r="P217" s="93"/>
      <c r="Q217" s="49"/>
    </row>
    <row r="218" spans="4:17" s="90" customFormat="1">
      <c r="D218" s="73"/>
      <c r="E218" s="70"/>
      <c r="F218" s="93"/>
      <c r="G218" s="49"/>
      <c r="H218" s="73"/>
      <c r="J218" s="164"/>
      <c r="K218" s="164"/>
      <c r="L218" s="164"/>
      <c r="M218" s="164"/>
      <c r="N218" s="100"/>
      <c r="O218" s="70"/>
      <c r="P218" s="93"/>
      <c r="Q218" s="49"/>
    </row>
    <row r="219" spans="4:17" s="90" customFormat="1">
      <c r="D219" s="73"/>
      <c r="E219" s="70"/>
      <c r="F219" s="93"/>
      <c r="G219" s="49"/>
      <c r="H219" s="73"/>
      <c r="J219" s="164"/>
      <c r="K219" s="164"/>
      <c r="L219" s="164"/>
      <c r="M219" s="164"/>
      <c r="N219" s="100"/>
      <c r="O219" s="70"/>
      <c r="P219" s="93"/>
      <c r="Q219" s="49"/>
    </row>
    <row r="220" spans="4:17" s="90" customFormat="1">
      <c r="D220" s="73"/>
      <c r="E220" s="70"/>
      <c r="F220" s="93"/>
      <c r="G220" s="49"/>
      <c r="H220" s="73"/>
      <c r="J220" s="164"/>
      <c r="K220" s="164"/>
      <c r="L220" s="164"/>
      <c r="M220" s="164"/>
      <c r="N220" s="100"/>
      <c r="O220" s="70"/>
      <c r="P220" s="93"/>
      <c r="Q220" s="49"/>
    </row>
    <row r="221" spans="4:17" s="90" customFormat="1">
      <c r="D221" s="73"/>
      <c r="E221" s="70"/>
      <c r="F221" s="93"/>
      <c r="G221" s="49"/>
      <c r="H221" s="73"/>
      <c r="J221" s="164"/>
      <c r="K221" s="164"/>
      <c r="L221" s="164"/>
      <c r="M221" s="164"/>
      <c r="N221" s="100"/>
      <c r="O221" s="70"/>
      <c r="P221" s="93"/>
      <c r="Q221" s="49"/>
    </row>
    <row r="222" spans="4:17" s="90" customFormat="1">
      <c r="D222" s="73"/>
      <c r="E222" s="70"/>
      <c r="F222" s="93"/>
      <c r="G222" s="49"/>
      <c r="H222" s="73"/>
      <c r="J222" s="164"/>
      <c r="K222" s="164"/>
      <c r="L222" s="164"/>
      <c r="M222" s="164"/>
      <c r="N222" s="100"/>
      <c r="O222" s="70"/>
      <c r="P222" s="93"/>
      <c r="Q222" s="49"/>
    </row>
    <row r="223" spans="4:17" s="90" customFormat="1">
      <c r="D223" s="73"/>
      <c r="E223" s="70"/>
      <c r="F223" s="93"/>
      <c r="G223" s="49"/>
      <c r="H223" s="73"/>
      <c r="J223" s="164"/>
      <c r="K223" s="164"/>
      <c r="L223" s="164"/>
      <c r="M223" s="164"/>
      <c r="N223" s="100"/>
      <c r="O223" s="70"/>
      <c r="P223" s="93"/>
      <c r="Q223" s="49"/>
    </row>
    <row r="224" spans="4:17" s="90" customFormat="1">
      <c r="D224" s="73"/>
      <c r="E224" s="70"/>
      <c r="F224" s="93"/>
      <c r="G224" s="49"/>
      <c r="H224" s="73"/>
      <c r="J224" s="164"/>
      <c r="K224" s="164"/>
      <c r="L224" s="164"/>
      <c r="M224" s="164"/>
      <c r="N224" s="100"/>
      <c r="O224" s="70"/>
      <c r="P224" s="93"/>
      <c r="Q224" s="49"/>
    </row>
    <row r="225" spans="4:17" s="90" customFormat="1">
      <c r="D225" s="73"/>
      <c r="E225" s="70"/>
      <c r="F225" s="93"/>
      <c r="G225" s="49"/>
      <c r="H225" s="73"/>
      <c r="J225" s="164"/>
      <c r="K225" s="164"/>
      <c r="L225" s="164"/>
      <c r="M225" s="164"/>
      <c r="N225" s="100"/>
      <c r="O225" s="70"/>
      <c r="P225" s="93"/>
      <c r="Q225" s="49"/>
    </row>
    <row r="226" spans="4:17" s="90" customFormat="1">
      <c r="D226" s="73"/>
      <c r="E226" s="70"/>
      <c r="F226" s="93"/>
      <c r="G226" s="49"/>
      <c r="H226" s="73"/>
      <c r="J226" s="164"/>
      <c r="K226" s="164"/>
      <c r="L226" s="164"/>
      <c r="M226" s="164"/>
      <c r="N226" s="100"/>
      <c r="O226" s="70"/>
      <c r="P226" s="93"/>
      <c r="Q226" s="49"/>
    </row>
    <row r="227" spans="4:17" s="90" customFormat="1">
      <c r="D227" s="73"/>
      <c r="E227" s="70"/>
      <c r="F227" s="93"/>
      <c r="G227" s="49"/>
      <c r="H227" s="73"/>
      <c r="J227" s="164"/>
      <c r="K227" s="164"/>
      <c r="L227" s="164"/>
      <c r="M227" s="164"/>
      <c r="N227" s="100"/>
      <c r="O227" s="70"/>
      <c r="P227" s="93"/>
      <c r="Q227" s="49"/>
    </row>
    <row r="228" spans="4:17" s="90" customFormat="1">
      <c r="D228" s="73"/>
      <c r="E228" s="70"/>
      <c r="F228" s="93"/>
      <c r="G228" s="49"/>
      <c r="H228" s="73"/>
      <c r="J228" s="164"/>
      <c r="K228" s="164"/>
      <c r="L228" s="164"/>
      <c r="M228" s="164"/>
      <c r="N228" s="100"/>
      <c r="O228" s="70"/>
      <c r="P228" s="93"/>
      <c r="Q228" s="49"/>
    </row>
    <row r="229" spans="4:17" s="90" customFormat="1">
      <c r="D229" s="73"/>
      <c r="E229" s="70"/>
      <c r="F229" s="93"/>
      <c r="G229" s="49"/>
      <c r="H229" s="73"/>
      <c r="J229" s="164"/>
      <c r="K229" s="164"/>
      <c r="L229" s="164"/>
      <c r="M229" s="164"/>
      <c r="N229" s="100"/>
      <c r="O229" s="70"/>
      <c r="P229" s="93"/>
      <c r="Q229" s="49"/>
    </row>
    <row r="230" spans="4:17" s="90" customFormat="1">
      <c r="D230" s="73"/>
      <c r="E230" s="70"/>
      <c r="F230" s="93"/>
      <c r="G230" s="49"/>
      <c r="H230" s="73"/>
      <c r="J230" s="164"/>
      <c r="K230" s="164"/>
      <c r="L230" s="164"/>
      <c r="M230" s="164"/>
      <c r="N230" s="100"/>
      <c r="O230" s="70"/>
      <c r="P230" s="93"/>
      <c r="Q230" s="49"/>
    </row>
    <row r="231" spans="4:17" s="90" customFormat="1">
      <c r="D231" s="73"/>
      <c r="E231" s="70"/>
      <c r="F231" s="93"/>
      <c r="G231" s="49"/>
      <c r="H231" s="73"/>
      <c r="J231" s="164"/>
      <c r="K231" s="164"/>
      <c r="L231" s="164"/>
      <c r="M231" s="164"/>
      <c r="N231" s="100"/>
      <c r="O231" s="70"/>
      <c r="P231" s="93"/>
      <c r="Q231" s="49"/>
    </row>
    <row r="232" spans="4:17" s="90" customFormat="1">
      <c r="D232" s="73"/>
      <c r="E232" s="70"/>
      <c r="F232" s="93"/>
      <c r="G232" s="49"/>
      <c r="H232" s="73"/>
      <c r="J232" s="164"/>
      <c r="K232" s="164"/>
      <c r="L232" s="164"/>
      <c r="M232" s="164"/>
      <c r="N232" s="100"/>
      <c r="O232" s="70"/>
      <c r="P232" s="93"/>
      <c r="Q232" s="49"/>
    </row>
    <row r="233" spans="4:17" s="90" customFormat="1">
      <c r="D233" s="73"/>
      <c r="E233" s="70"/>
      <c r="F233" s="93"/>
      <c r="G233" s="49"/>
      <c r="H233" s="73"/>
      <c r="J233" s="164"/>
      <c r="K233" s="164"/>
      <c r="L233" s="164"/>
      <c r="M233" s="164"/>
      <c r="N233" s="100"/>
      <c r="O233" s="70"/>
      <c r="P233" s="93"/>
      <c r="Q233" s="49"/>
    </row>
    <row r="234" spans="4:17" s="90" customFormat="1">
      <c r="D234" s="73"/>
      <c r="E234" s="70"/>
      <c r="F234" s="93"/>
      <c r="G234" s="49"/>
      <c r="H234" s="73"/>
      <c r="J234" s="164"/>
      <c r="K234" s="164"/>
      <c r="L234" s="164"/>
      <c r="M234" s="164"/>
      <c r="N234" s="100"/>
      <c r="O234" s="70"/>
      <c r="P234" s="93"/>
      <c r="Q234" s="49"/>
    </row>
    <row r="235" spans="4:17" s="90" customFormat="1">
      <c r="D235" s="73"/>
      <c r="E235" s="70"/>
      <c r="F235" s="93"/>
      <c r="G235" s="49"/>
      <c r="H235" s="73"/>
      <c r="J235" s="164"/>
      <c r="K235" s="164"/>
      <c r="L235" s="164"/>
      <c r="M235" s="164"/>
      <c r="N235" s="100"/>
      <c r="O235" s="70"/>
      <c r="P235" s="93"/>
      <c r="Q235" s="49"/>
    </row>
    <row r="236" spans="4:17" s="90" customFormat="1">
      <c r="D236" s="73"/>
      <c r="E236" s="70"/>
      <c r="F236" s="93"/>
      <c r="G236" s="49"/>
      <c r="H236" s="73"/>
      <c r="J236" s="164"/>
      <c r="K236" s="164"/>
      <c r="L236" s="164"/>
      <c r="M236" s="164"/>
      <c r="N236" s="100"/>
      <c r="O236" s="70"/>
      <c r="P236" s="93"/>
      <c r="Q236" s="49"/>
    </row>
    <row r="237" spans="4:17" s="90" customFormat="1">
      <c r="D237" s="73"/>
      <c r="E237" s="70"/>
      <c r="F237" s="93"/>
      <c r="G237" s="49"/>
      <c r="H237" s="73"/>
      <c r="J237" s="164"/>
      <c r="K237" s="164"/>
      <c r="L237" s="164"/>
      <c r="M237" s="164"/>
      <c r="N237" s="100"/>
      <c r="O237" s="70"/>
      <c r="P237" s="93"/>
      <c r="Q237" s="49"/>
    </row>
    <row r="238" spans="4:17" s="90" customFormat="1">
      <c r="D238" s="73"/>
      <c r="E238" s="70"/>
      <c r="F238" s="93"/>
      <c r="G238" s="49"/>
      <c r="H238" s="73"/>
      <c r="J238" s="164"/>
      <c r="K238" s="164"/>
      <c r="L238" s="164"/>
      <c r="M238" s="164"/>
      <c r="N238" s="100"/>
      <c r="O238" s="70"/>
      <c r="P238" s="93"/>
      <c r="Q238" s="49"/>
    </row>
    <row r="239" spans="4:17" s="90" customFormat="1">
      <c r="D239" s="73"/>
      <c r="E239" s="70"/>
      <c r="F239" s="93"/>
      <c r="G239" s="49"/>
      <c r="H239" s="73"/>
      <c r="J239" s="164"/>
      <c r="K239" s="164"/>
      <c r="L239" s="164"/>
      <c r="M239" s="164"/>
      <c r="N239" s="100"/>
      <c r="O239" s="70"/>
      <c r="P239" s="93"/>
      <c r="Q239" s="49"/>
    </row>
    <row r="240" spans="4:17" s="90" customFormat="1">
      <c r="D240" s="73"/>
      <c r="E240" s="70"/>
      <c r="F240" s="93"/>
      <c r="G240" s="49"/>
      <c r="H240" s="73"/>
      <c r="J240" s="164"/>
      <c r="K240" s="164"/>
      <c r="L240" s="164"/>
      <c r="M240" s="164"/>
      <c r="N240" s="100"/>
      <c r="O240" s="70"/>
      <c r="P240" s="93"/>
      <c r="Q240" s="49"/>
    </row>
    <row r="241" spans="4:17" s="90" customFormat="1">
      <c r="D241" s="73"/>
      <c r="E241" s="70"/>
      <c r="F241" s="93"/>
      <c r="G241" s="49"/>
      <c r="H241" s="73"/>
      <c r="J241" s="164"/>
      <c r="K241" s="164"/>
      <c r="L241" s="164"/>
      <c r="M241" s="164"/>
      <c r="N241" s="100"/>
      <c r="O241" s="70"/>
      <c r="P241" s="93"/>
      <c r="Q241" s="49"/>
    </row>
    <row r="242" spans="4:17" s="90" customFormat="1">
      <c r="D242" s="73"/>
      <c r="E242" s="70"/>
      <c r="F242" s="93"/>
      <c r="G242" s="49"/>
      <c r="H242" s="73"/>
      <c r="J242" s="164"/>
      <c r="K242" s="164"/>
      <c r="L242" s="164"/>
      <c r="M242" s="164"/>
      <c r="N242" s="100"/>
      <c r="O242" s="70"/>
      <c r="P242" s="93"/>
      <c r="Q242" s="49"/>
    </row>
    <row r="243" spans="4:17" s="90" customFormat="1">
      <c r="D243" s="73"/>
      <c r="E243" s="70"/>
      <c r="F243" s="93"/>
      <c r="G243" s="49"/>
      <c r="H243" s="73"/>
      <c r="J243" s="164"/>
      <c r="K243" s="164"/>
      <c r="L243" s="164"/>
      <c r="M243" s="164"/>
      <c r="N243" s="100"/>
      <c r="O243" s="70"/>
      <c r="P243" s="93"/>
      <c r="Q243" s="49"/>
    </row>
    <row r="244" spans="4:17" s="90" customFormat="1">
      <c r="D244" s="73"/>
      <c r="E244" s="70"/>
      <c r="F244" s="93"/>
      <c r="G244" s="49"/>
      <c r="H244" s="73"/>
      <c r="J244" s="164"/>
      <c r="K244" s="164"/>
      <c r="L244" s="164"/>
      <c r="M244" s="164"/>
      <c r="N244" s="100"/>
      <c r="O244" s="70"/>
      <c r="P244" s="93"/>
      <c r="Q244" s="49"/>
    </row>
    <row r="245" spans="4:17" s="90" customFormat="1">
      <c r="D245" s="73"/>
      <c r="E245" s="70"/>
      <c r="F245" s="93"/>
      <c r="G245" s="49"/>
      <c r="H245" s="73"/>
      <c r="J245" s="164"/>
      <c r="K245" s="164"/>
      <c r="L245" s="164"/>
      <c r="M245" s="164"/>
      <c r="N245" s="100"/>
      <c r="O245" s="70"/>
      <c r="P245" s="93"/>
      <c r="Q245" s="49"/>
    </row>
    <row r="246" spans="4:17" s="90" customFormat="1">
      <c r="D246" s="73"/>
      <c r="E246" s="70"/>
      <c r="F246" s="93"/>
      <c r="G246" s="49"/>
      <c r="H246" s="73"/>
      <c r="J246" s="164"/>
      <c r="K246" s="164"/>
      <c r="L246" s="164"/>
      <c r="M246" s="164"/>
      <c r="N246" s="100"/>
      <c r="O246" s="70"/>
      <c r="P246" s="93"/>
      <c r="Q246" s="49"/>
    </row>
    <row r="247" spans="4:17" s="90" customFormat="1">
      <c r="D247" s="73"/>
      <c r="E247" s="70"/>
      <c r="F247" s="93"/>
      <c r="G247" s="49"/>
      <c r="H247" s="73"/>
      <c r="J247" s="164"/>
      <c r="K247" s="164"/>
      <c r="L247" s="164"/>
      <c r="M247" s="164"/>
      <c r="N247" s="100"/>
      <c r="O247" s="70"/>
      <c r="P247" s="93"/>
      <c r="Q247" s="49"/>
    </row>
    <row r="248" spans="4:17" s="90" customFormat="1">
      <c r="D248" s="73"/>
      <c r="E248" s="70"/>
      <c r="F248" s="93"/>
      <c r="G248" s="49"/>
      <c r="H248" s="73"/>
      <c r="J248" s="164"/>
      <c r="K248" s="164"/>
      <c r="L248" s="164"/>
      <c r="M248" s="164"/>
      <c r="N248" s="100"/>
      <c r="O248" s="70"/>
      <c r="P248" s="93"/>
      <c r="Q248" s="49"/>
    </row>
    <row r="249" spans="4:17" s="90" customFormat="1">
      <c r="D249" s="73"/>
      <c r="E249" s="70"/>
      <c r="F249" s="93"/>
      <c r="G249" s="49"/>
      <c r="H249" s="73"/>
      <c r="J249" s="164"/>
      <c r="K249" s="164"/>
      <c r="L249" s="164"/>
      <c r="M249" s="164"/>
      <c r="N249" s="100"/>
      <c r="O249" s="70"/>
      <c r="P249" s="93"/>
      <c r="Q249" s="49"/>
    </row>
    <row r="250" spans="4:17" s="90" customFormat="1">
      <c r="D250" s="73"/>
      <c r="E250" s="70"/>
      <c r="F250" s="93"/>
      <c r="G250" s="49"/>
      <c r="H250" s="73"/>
      <c r="J250" s="164"/>
      <c r="K250" s="164"/>
      <c r="L250" s="164"/>
      <c r="M250" s="164"/>
      <c r="N250" s="100"/>
      <c r="O250" s="70"/>
      <c r="P250" s="93"/>
      <c r="Q250" s="49"/>
    </row>
    <row r="251" spans="4:17" s="90" customFormat="1">
      <c r="D251" s="73"/>
      <c r="E251" s="70"/>
      <c r="F251" s="93"/>
      <c r="G251" s="49"/>
      <c r="H251" s="73"/>
      <c r="J251" s="164"/>
      <c r="K251" s="164"/>
      <c r="L251" s="164"/>
      <c r="M251" s="164"/>
      <c r="N251" s="100"/>
      <c r="O251" s="70"/>
      <c r="P251" s="93"/>
      <c r="Q251" s="49"/>
    </row>
    <row r="252" spans="4:17" s="90" customFormat="1">
      <c r="D252" s="73"/>
      <c r="E252" s="70"/>
      <c r="F252" s="93"/>
      <c r="G252" s="49"/>
      <c r="H252" s="73"/>
      <c r="J252" s="164"/>
      <c r="K252" s="164"/>
      <c r="L252" s="164"/>
      <c r="M252" s="164"/>
      <c r="N252" s="100"/>
      <c r="O252" s="70"/>
      <c r="P252" s="93"/>
      <c r="Q252" s="49"/>
    </row>
    <row r="253" spans="4:17" s="90" customFormat="1">
      <c r="D253" s="73"/>
      <c r="E253" s="70"/>
      <c r="F253" s="93"/>
      <c r="G253" s="49"/>
      <c r="H253" s="73"/>
      <c r="J253" s="164"/>
      <c r="K253" s="164"/>
      <c r="L253" s="164"/>
      <c r="M253" s="164"/>
      <c r="N253" s="100"/>
      <c r="O253" s="70"/>
      <c r="P253" s="93"/>
      <c r="Q253" s="49"/>
    </row>
    <row r="254" spans="4:17" s="90" customFormat="1">
      <c r="D254" s="73"/>
      <c r="E254" s="70"/>
      <c r="F254" s="93"/>
      <c r="G254" s="49"/>
      <c r="H254" s="73"/>
      <c r="J254" s="164"/>
      <c r="K254" s="164"/>
      <c r="L254" s="164"/>
      <c r="M254" s="164"/>
      <c r="N254" s="100"/>
      <c r="O254" s="70"/>
      <c r="P254" s="93"/>
      <c r="Q254" s="49"/>
    </row>
    <row r="255" spans="4:17" s="90" customFormat="1">
      <c r="D255" s="73"/>
      <c r="E255" s="70"/>
      <c r="F255" s="93"/>
      <c r="G255" s="49"/>
      <c r="H255" s="73"/>
      <c r="J255" s="164"/>
      <c r="K255" s="164"/>
      <c r="L255" s="164"/>
      <c r="M255" s="164"/>
      <c r="N255" s="100"/>
      <c r="O255" s="70"/>
      <c r="P255" s="93"/>
      <c r="Q255" s="49"/>
    </row>
    <row r="256" spans="4:17" s="90" customFormat="1">
      <c r="D256" s="73"/>
      <c r="E256" s="70"/>
      <c r="F256" s="93"/>
      <c r="G256" s="49"/>
      <c r="H256" s="73"/>
      <c r="J256" s="164"/>
      <c r="K256" s="164"/>
      <c r="L256" s="164"/>
      <c r="M256" s="164"/>
      <c r="N256" s="100"/>
      <c r="O256" s="70"/>
      <c r="P256" s="93"/>
      <c r="Q256" s="49"/>
    </row>
    <row r="257" spans="4:17" s="90" customFormat="1">
      <c r="D257" s="73"/>
      <c r="E257" s="70"/>
      <c r="F257" s="93"/>
      <c r="G257" s="49"/>
      <c r="H257" s="73"/>
      <c r="J257" s="164"/>
      <c r="K257" s="164"/>
      <c r="L257" s="164"/>
      <c r="M257" s="164"/>
      <c r="N257" s="100"/>
      <c r="O257" s="70"/>
      <c r="P257" s="93"/>
      <c r="Q257" s="49"/>
    </row>
    <row r="258" spans="4:17" s="90" customFormat="1">
      <c r="D258" s="73"/>
      <c r="E258" s="70"/>
      <c r="F258" s="93"/>
      <c r="G258" s="49"/>
      <c r="H258" s="73"/>
      <c r="J258" s="164"/>
      <c r="K258" s="164"/>
      <c r="L258" s="164"/>
      <c r="M258" s="164"/>
      <c r="N258" s="100"/>
      <c r="O258" s="70"/>
      <c r="P258" s="93"/>
      <c r="Q258" s="49"/>
    </row>
    <row r="259" spans="4:17" s="90" customFormat="1">
      <c r="D259" s="73"/>
      <c r="E259" s="70"/>
      <c r="F259" s="93"/>
      <c r="G259" s="49"/>
      <c r="H259" s="73"/>
      <c r="J259" s="164"/>
      <c r="K259" s="164"/>
      <c r="L259" s="164"/>
      <c r="M259" s="164"/>
      <c r="N259" s="100"/>
      <c r="O259" s="70"/>
      <c r="P259" s="93"/>
      <c r="Q259" s="49"/>
    </row>
    <row r="260" spans="4:17" s="90" customFormat="1">
      <c r="D260" s="73"/>
      <c r="E260" s="70"/>
      <c r="F260" s="93"/>
      <c r="G260" s="49"/>
      <c r="H260" s="73"/>
      <c r="J260" s="164"/>
      <c r="K260" s="164"/>
      <c r="L260" s="164"/>
      <c r="M260" s="164"/>
      <c r="N260" s="100"/>
      <c r="O260" s="70"/>
      <c r="P260" s="93"/>
      <c r="Q260" s="49"/>
    </row>
    <row r="261" spans="4:17" s="90" customFormat="1">
      <c r="D261" s="73"/>
      <c r="E261" s="70"/>
      <c r="F261" s="93"/>
      <c r="G261" s="49"/>
      <c r="H261" s="73"/>
      <c r="J261" s="164"/>
      <c r="K261" s="164"/>
      <c r="L261" s="164"/>
      <c r="M261" s="164"/>
      <c r="N261" s="100"/>
      <c r="O261" s="70"/>
      <c r="P261" s="93"/>
      <c r="Q261" s="49"/>
    </row>
    <row r="262" spans="4:17" s="90" customFormat="1">
      <c r="D262" s="73"/>
      <c r="E262" s="70"/>
      <c r="F262" s="93"/>
      <c r="G262" s="49"/>
      <c r="H262" s="73"/>
      <c r="J262" s="164"/>
      <c r="K262" s="164"/>
      <c r="L262" s="164"/>
      <c r="M262" s="164"/>
      <c r="N262" s="100"/>
      <c r="O262" s="70"/>
      <c r="P262" s="93"/>
      <c r="Q262" s="49"/>
    </row>
    <row r="263" spans="4:17" s="90" customFormat="1">
      <c r="D263" s="73"/>
      <c r="E263" s="70"/>
      <c r="F263" s="93"/>
      <c r="G263" s="49"/>
      <c r="H263" s="73"/>
      <c r="J263" s="164"/>
      <c r="K263" s="164"/>
      <c r="L263" s="164"/>
      <c r="M263" s="164"/>
      <c r="N263" s="100"/>
      <c r="O263" s="70"/>
      <c r="P263" s="93"/>
      <c r="Q263" s="49"/>
    </row>
    <row r="264" spans="4:17" s="90" customFormat="1">
      <c r="D264" s="73"/>
      <c r="E264" s="70"/>
      <c r="F264" s="93"/>
      <c r="G264" s="49"/>
      <c r="H264" s="73"/>
      <c r="J264" s="164"/>
      <c r="K264" s="164"/>
      <c r="L264" s="164"/>
      <c r="M264" s="164"/>
      <c r="N264" s="100"/>
      <c r="O264" s="70"/>
      <c r="P264" s="93"/>
      <c r="Q264" s="49"/>
    </row>
    <row r="265" spans="4:17" s="90" customFormat="1">
      <c r="D265" s="73"/>
      <c r="E265" s="70"/>
      <c r="F265" s="93"/>
      <c r="G265" s="49"/>
      <c r="H265" s="73"/>
      <c r="J265" s="164"/>
      <c r="K265" s="164"/>
      <c r="L265" s="164"/>
      <c r="M265" s="164"/>
      <c r="N265" s="100"/>
      <c r="O265" s="70"/>
      <c r="P265" s="93"/>
      <c r="Q265" s="49"/>
    </row>
    <row r="266" spans="4:17" s="90" customFormat="1">
      <c r="D266" s="73"/>
      <c r="E266" s="70"/>
      <c r="F266" s="93"/>
      <c r="G266" s="49"/>
      <c r="H266" s="73"/>
      <c r="J266" s="164"/>
      <c r="K266" s="164"/>
      <c r="L266" s="164"/>
      <c r="M266" s="164"/>
      <c r="N266" s="100"/>
      <c r="O266" s="70"/>
      <c r="P266" s="93"/>
      <c r="Q266" s="49"/>
    </row>
    <row r="267" spans="4:17" s="90" customFormat="1">
      <c r="D267" s="73"/>
      <c r="E267" s="70"/>
      <c r="F267" s="93"/>
      <c r="G267" s="49"/>
      <c r="H267" s="73"/>
      <c r="J267" s="164"/>
      <c r="K267" s="164"/>
      <c r="L267" s="164"/>
      <c r="M267" s="164"/>
      <c r="N267" s="100"/>
      <c r="O267" s="70"/>
      <c r="P267" s="93"/>
      <c r="Q267" s="49"/>
    </row>
    <row r="268" spans="4:17" s="90" customFormat="1">
      <c r="D268" s="73"/>
      <c r="E268" s="70"/>
      <c r="F268" s="93"/>
      <c r="G268" s="49"/>
      <c r="H268" s="73"/>
      <c r="J268" s="164"/>
      <c r="K268" s="164"/>
      <c r="L268" s="164"/>
      <c r="M268" s="164"/>
      <c r="N268" s="100"/>
      <c r="O268" s="70"/>
      <c r="P268" s="93"/>
      <c r="Q268" s="49"/>
    </row>
    <row r="269" spans="4:17" s="90" customFormat="1">
      <c r="D269" s="73"/>
      <c r="E269" s="70"/>
      <c r="F269" s="93"/>
      <c r="G269" s="49"/>
      <c r="H269" s="73"/>
      <c r="J269" s="164"/>
      <c r="K269" s="164"/>
      <c r="L269" s="164"/>
      <c r="M269" s="164"/>
      <c r="N269" s="100"/>
      <c r="O269" s="70"/>
      <c r="P269" s="93"/>
      <c r="Q269" s="49"/>
    </row>
    <row r="270" spans="4:17" s="90" customFormat="1">
      <c r="D270" s="73"/>
      <c r="E270" s="70"/>
      <c r="F270" s="93"/>
      <c r="G270" s="49"/>
      <c r="H270" s="73"/>
      <c r="J270" s="164"/>
      <c r="K270" s="164"/>
      <c r="L270" s="164"/>
      <c r="M270" s="164"/>
      <c r="N270" s="100"/>
      <c r="O270" s="70"/>
      <c r="P270" s="93"/>
      <c r="Q270" s="49"/>
    </row>
    <row r="271" spans="4:17" s="90" customFormat="1">
      <c r="D271" s="73"/>
      <c r="E271" s="70"/>
      <c r="F271" s="93"/>
      <c r="G271" s="49"/>
      <c r="H271" s="73"/>
      <c r="J271" s="164"/>
      <c r="K271" s="164"/>
      <c r="L271" s="164"/>
      <c r="M271" s="164"/>
      <c r="N271" s="100"/>
      <c r="O271" s="70"/>
      <c r="P271" s="93"/>
      <c r="Q271" s="49"/>
    </row>
    <row r="272" spans="4:17" s="90" customFormat="1">
      <c r="D272" s="73"/>
      <c r="E272" s="70"/>
      <c r="F272" s="93"/>
      <c r="G272" s="49"/>
      <c r="H272" s="73"/>
      <c r="J272" s="164"/>
      <c r="K272" s="164"/>
      <c r="L272" s="164"/>
      <c r="M272" s="164"/>
      <c r="N272" s="100"/>
      <c r="O272" s="70"/>
      <c r="P272" s="93"/>
      <c r="Q272" s="49"/>
    </row>
    <row r="273" spans="4:17" s="90" customFormat="1">
      <c r="D273" s="73"/>
      <c r="E273" s="70"/>
      <c r="F273" s="93"/>
      <c r="G273" s="49"/>
      <c r="H273" s="73"/>
      <c r="J273" s="164"/>
      <c r="K273" s="164"/>
      <c r="L273" s="164"/>
      <c r="M273" s="164"/>
      <c r="N273" s="100"/>
      <c r="O273" s="70"/>
      <c r="P273" s="93"/>
      <c r="Q273" s="49"/>
    </row>
    <row r="274" spans="4:17" s="90" customFormat="1">
      <c r="D274" s="73"/>
      <c r="E274" s="70"/>
      <c r="F274" s="93"/>
      <c r="G274" s="49"/>
      <c r="H274" s="73"/>
      <c r="J274" s="164"/>
      <c r="K274" s="164"/>
      <c r="L274" s="164"/>
      <c r="M274" s="164"/>
      <c r="N274" s="100"/>
      <c r="O274" s="70"/>
      <c r="P274" s="93"/>
      <c r="Q274" s="49"/>
    </row>
    <row r="275" spans="4:17" s="90" customFormat="1">
      <c r="D275" s="73"/>
      <c r="E275" s="70"/>
      <c r="F275" s="93"/>
      <c r="G275" s="49"/>
      <c r="H275" s="73"/>
      <c r="J275" s="164"/>
      <c r="K275" s="164"/>
      <c r="L275" s="164"/>
      <c r="M275" s="164"/>
      <c r="N275" s="100"/>
      <c r="O275" s="70"/>
      <c r="P275" s="93"/>
      <c r="Q275" s="49"/>
    </row>
    <row r="276" spans="4:17" s="90" customFormat="1">
      <c r="D276" s="73"/>
      <c r="E276" s="70"/>
      <c r="F276" s="93"/>
      <c r="G276" s="49"/>
      <c r="H276" s="73"/>
      <c r="J276" s="164"/>
      <c r="K276" s="164"/>
      <c r="L276" s="164"/>
      <c r="M276" s="164"/>
      <c r="N276" s="100"/>
      <c r="O276" s="70"/>
      <c r="P276" s="93"/>
      <c r="Q276" s="49"/>
    </row>
    <row r="277" spans="4:17" s="90" customFormat="1">
      <c r="D277" s="73"/>
      <c r="E277" s="70"/>
      <c r="F277" s="93"/>
      <c r="G277" s="49"/>
      <c r="H277" s="73"/>
      <c r="J277" s="164"/>
      <c r="K277" s="164"/>
      <c r="L277" s="164"/>
      <c r="M277" s="164"/>
      <c r="N277" s="100"/>
      <c r="O277" s="70"/>
      <c r="P277" s="93"/>
      <c r="Q277" s="49"/>
    </row>
    <row r="278" spans="4:17" s="90" customFormat="1">
      <c r="D278" s="73"/>
      <c r="E278" s="70"/>
      <c r="F278" s="93"/>
      <c r="G278" s="49"/>
      <c r="H278" s="73"/>
      <c r="J278" s="164"/>
      <c r="K278" s="164"/>
      <c r="L278" s="164"/>
      <c r="M278" s="164"/>
      <c r="N278" s="100"/>
      <c r="O278" s="70"/>
      <c r="P278" s="93"/>
      <c r="Q278" s="49"/>
    </row>
    <row r="279" spans="4:17" s="90" customFormat="1">
      <c r="D279" s="73"/>
      <c r="E279" s="70"/>
      <c r="F279" s="93"/>
      <c r="G279" s="49"/>
      <c r="H279" s="73"/>
      <c r="J279" s="164"/>
      <c r="K279" s="164"/>
      <c r="L279" s="164"/>
      <c r="M279" s="164"/>
      <c r="N279" s="100"/>
      <c r="O279" s="70"/>
      <c r="P279" s="93"/>
      <c r="Q279" s="49"/>
    </row>
    <row r="280" spans="4:17" s="90" customFormat="1">
      <c r="D280" s="73"/>
      <c r="E280" s="70"/>
      <c r="F280" s="93"/>
      <c r="G280" s="49"/>
      <c r="H280" s="73"/>
      <c r="J280" s="164"/>
      <c r="K280" s="164"/>
      <c r="L280" s="164"/>
      <c r="M280" s="164"/>
      <c r="N280" s="100"/>
      <c r="O280" s="70"/>
      <c r="P280" s="93"/>
      <c r="Q280" s="49"/>
    </row>
    <row r="281" spans="4:17" s="90" customFormat="1">
      <c r="E281" s="70"/>
      <c r="F281" s="93"/>
      <c r="G281" s="49"/>
      <c r="H281" s="73"/>
      <c r="J281" s="164"/>
      <c r="K281" s="164"/>
      <c r="L281" s="164"/>
      <c r="M281" s="164"/>
      <c r="N281" s="100"/>
      <c r="O281" s="70"/>
      <c r="P281" s="93"/>
      <c r="Q281" s="49"/>
    </row>
    <row r="282" spans="4:17" s="90" customFormat="1">
      <c r="E282" s="70"/>
      <c r="F282" s="93"/>
      <c r="G282" s="49"/>
      <c r="H282" s="73"/>
      <c r="J282" s="164"/>
      <c r="K282" s="164"/>
      <c r="L282" s="164"/>
      <c r="M282" s="164"/>
      <c r="N282" s="100"/>
      <c r="O282" s="70"/>
      <c r="P282" s="93"/>
      <c r="Q282" s="49"/>
    </row>
    <row r="283" spans="4:17" s="90" customFormat="1">
      <c r="E283" s="70"/>
      <c r="F283" s="93"/>
      <c r="G283" s="49"/>
      <c r="H283" s="73"/>
      <c r="J283" s="164"/>
      <c r="K283" s="164"/>
      <c r="L283" s="164"/>
      <c r="M283" s="164"/>
      <c r="N283" s="100"/>
      <c r="O283" s="70"/>
      <c r="P283" s="93"/>
      <c r="Q283" s="49"/>
    </row>
    <row r="284" spans="4:17" s="90" customFormat="1">
      <c r="E284" s="70"/>
      <c r="F284" s="93"/>
      <c r="G284" s="49"/>
      <c r="H284" s="73"/>
      <c r="J284" s="164"/>
      <c r="K284" s="164"/>
      <c r="L284" s="164"/>
      <c r="M284" s="164"/>
      <c r="N284" s="100"/>
      <c r="O284" s="70"/>
      <c r="P284" s="93"/>
      <c r="Q284" s="49"/>
    </row>
    <row r="285" spans="4:17" s="90" customFormat="1">
      <c r="E285" s="70"/>
      <c r="F285" s="93"/>
      <c r="G285" s="49"/>
      <c r="H285" s="73"/>
      <c r="J285" s="164"/>
      <c r="K285" s="164"/>
      <c r="L285" s="164"/>
      <c r="M285" s="164"/>
      <c r="N285" s="100"/>
      <c r="O285" s="70"/>
      <c r="P285" s="93"/>
      <c r="Q285" s="49"/>
    </row>
    <row r="286" spans="4:17" s="90" customFormat="1">
      <c r="E286" s="70"/>
      <c r="F286" s="93"/>
      <c r="G286" s="49"/>
      <c r="H286" s="73"/>
      <c r="J286" s="164"/>
      <c r="K286" s="164"/>
      <c r="L286" s="164"/>
      <c r="M286" s="164"/>
      <c r="N286" s="100"/>
      <c r="O286" s="70"/>
      <c r="P286" s="93"/>
      <c r="Q286" s="49"/>
    </row>
    <row r="287" spans="4:17" s="90" customFormat="1">
      <c r="E287" s="70"/>
      <c r="F287" s="93"/>
      <c r="G287" s="49"/>
      <c r="H287" s="73"/>
      <c r="J287" s="164"/>
      <c r="K287" s="164"/>
      <c r="L287" s="164"/>
      <c r="M287" s="164"/>
      <c r="N287" s="100"/>
      <c r="O287" s="70"/>
      <c r="P287" s="93"/>
      <c r="Q287" s="49"/>
    </row>
    <row r="288" spans="4:17" s="90" customFormat="1">
      <c r="E288" s="70"/>
      <c r="F288" s="93"/>
      <c r="G288" s="49"/>
      <c r="H288" s="73"/>
      <c r="J288" s="164"/>
      <c r="K288" s="164"/>
      <c r="L288" s="164"/>
      <c r="M288" s="164"/>
      <c r="N288" s="100"/>
      <c r="O288" s="70"/>
      <c r="P288" s="93"/>
      <c r="Q288" s="49"/>
    </row>
    <row r="289" spans="5:17" s="90" customFormat="1">
      <c r="E289" s="70"/>
      <c r="F289" s="93"/>
      <c r="G289" s="49"/>
      <c r="H289" s="73"/>
      <c r="J289" s="164"/>
      <c r="K289" s="164"/>
      <c r="L289" s="164"/>
      <c r="M289" s="164"/>
      <c r="N289" s="100"/>
      <c r="O289" s="70"/>
      <c r="P289" s="93"/>
      <c r="Q289" s="49"/>
    </row>
    <row r="290" spans="5:17" s="90" customFormat="1">
      <c r="E290" s="70"/>
      <c r="F290" s="93"/>
      <c r="G290" s="49"/>
      <c r="H290" s="73"/>
      <c r="J290" s="164"/>
      <c r="K290" s="164"/>
      <c r="L290" s="164"/>
      <c r="M290" s="164"/>
      <c r="N290" s="100"/>
      <c r="O290" s="70"/>
      <c r="P290" s="93"/>
      <c r="Q290" s="49"/>
    </row>
    <row r="291" spans="5:17" s="90" customFormat="1">
      <c r="E291" s="70"/>
      <c r="F291" s="93"/>
      <c r="G291" s="49"/>
      <c r="H291" s="73"/>
      <c r="J291" s="164"/>
      <c r="K291" s="164"/>
      <c r="L291" s="164"/>
      <c r="M291" s="164"/>
      <c r="N291" s="100"/>
      <c r="O291" s="70"/>
      <c r="P291" s="93"/>
      <c r="Q291" s="49"/>
    </row>
    <row r="292" spans="5:17" s="90" customFormat="1">
      <c r="E292" s="70"/>
      <c r="F292" s="93"/>
      <c r="G292" s="49"/>
      <c r="H292" s="73"/>
      <c r="J292" s="164"/>
      <c r="K292" s="164"/>
      <c r="L292" s="164"/>
      <c r="M292" s="164"/>
      <c r="N292" s="100"/>
      <c r="O292" s="70"/>
      <c r="P292" s="93"/>
      <c r="Q292" s="49"/>
    </row>
    <row r="293" spans="5:17" s="90" customFormat="1">
      <c r="E293" s="70"/>
      <c r="F293" s="93"/>
      <c r="G293" s="49"/>
      <c r="H293" s="73"/>
      <c r="J293" s="164"/>
      <c r="K293" s="164"/>
      <c r="L293" s="164"/>
      <c r="M293" s="164"/>
      <c r="N293" s="100"/>
      <c r="O293" s="70"/>
      <c r="P293" s="93"/>
      <c r="Q293" s="49"/>
    </row>
    <row r="294" spans="5:17" s="90" customFormat="1">
      <c r="E294" s="70"/>
      <c r="F294" s="93"/>
      <c r="G294" s="49"/>
      <c r="H294" s="73"/>
      <c r="J294" s="164"/>
      <c r="K294" s="164"/>
      <c r="L294" s="164"/>
      <c r="M294" s="164"/>
      <c r="N294" s="100"/>
      <c r="O294" s="70"/>
      <c r="P294" s="93"/>
      <c r="Q294" s="49"/>
    </row>
    <row r="295" spans="5:17" s="90" customFormat="1">
      <c r="E295" s="70"/>
      <c r="F295" s="93"/>
      <c r="G295" s="49"/>
      <c r="H295" s="73"/>
      <c r="J295" s="164"/>
      <c r="K295" s="164"/>
      <c r="L295" s="164"/>
      <c r="M295" s="164"/>
      <c r="N295" s="100"/>
      <c r="O295" s="70"/>
      <c r="P295" s="93"/>
      <c r="Q295" s="49"/>
    </row>
    <row r="296" spans="5:17" s="90" customFormat="1">
      <c r="E296" s="70"/>
      <c r="F296" s="93"/>
      <c r="G296" s="49"/>
      <c r="H296" s="73"/>
      <c r="J296" s="164"/>
      <c r="K296" s="164"/>
      <c r="L296" s="164"/>
      <c r="M296" s="164"/>
      <c r="N296" s="100"/>
      <c r="O296" s="70"/>
      <c r="P296" s="93"/>
      <c r="Q296" s="49"/>
    </row>
    <row r="297" spans="5:17" s="90" customFormat="1">
      <c r="E297" s="70"/>
      <c r="F297" s="93"/>
      <c r="G297" s="49"/>
      <c r="H297" s="73"/>
      <c r="J297" s="164"/>
      <c r="K297" s="164"/>
      <c r="L297" s="164"/>
      <c r="M297" s="164"/>
      <c r="N297" s="100"/>
      <c r="O297" s="70"/>
      <c r="P297" s="93"/>
      <c r="Q297" s="49"/>
    </row>
    <row r="298" spans="5:17" s="90" customFormat="1">
      <c r="E298" s="70"/>
      <c r="F298" s="93"/>
      <c r="G298" s="49"/>
      <c r="H298" s="73"/>
      <c r="J298" s="164"/>
      <c r="K298" s="164"/>
      <c r="L298" s="164"/>
      <c r="M298" s="164"/>
      <c r="N298" s="100"/>
      <c r="O298" s="70"/>
      <c r="P298" s="93"/>
      <c r="Q298" s="49"/>
    </row>
    <row r="299" spans="5:17" s="90" customFormat="1">
      <c r="E299" s="70"/>
      <c r="F299" s="93"/>
      <c r="G299" s="49"/>
      <c r="H299" s="73"/>
      <c r="J299" s="164"/>
      <c r="K299" s="164"/>
      <c r="L299" s="164"/>
      <c r="M299" s="164"/>
      <c r="N299" s="100"/>
      <c r="O299" s="70"/>
      <c r="P299" s="93"/>
      <c r="Q299" s="49"/>
    </row>
    <row r="300" spans="5:17" s="90" customFormat="1">
      <c r="E300" s="70"/>
      <c r="F300" s="93"/>
      <c r="G300" s="49"/>
      <c r="H300" s="73"/>
      <c r="J300" s="164"/>
      <c r="K300" s="164"/>
      <c r="L300" s="164"/>
      <c r="M300" s="164"/>
      <c r="N300" s="100"/>
      <c r="O300" s="70"/>
      <c r="P300" s="93"/>
      <c r="Q300" s="49"/>
    </row>
    <row r="301" spans="5:17" s="90" customFormat="1">
      <c r="E301" s="70"/>
      <c r="F301" s="93"/>
      <c r="G301" s="49"/>
      <c r="H301" s="73"/>
      <c r="J301" s="164"/>
      <c r="K301" s="164"/>
      <c r="L301" s="164"/>
      <c r="M301" s="164"/>
      <c r="N301" s="100"/>
      <c r="O301" s="70"/>
      <c r="P301" s="93"/>
      <c r="Q301" s="49"/>
    </row>
    <row r="302" spans="5:17" s="90" customFormat="1">
      <c r="E302" s="70"/>
      <c r="F302" s="93"/>
      <c r="G302" s="49"/>
      <c r="H302" s="73"/>
      <c r="J302" s="164"/>
      <c r="K302" s="164"/>
      <c r="L302" s="164"/>
      <c r="M302" s="164"/>
      <c r="N302" s="100"/>
      <c r="O302" s="70"/>
      <c r="P302" s="93"/>
      <c r="Q302" s="49"/>
    </row>
    <row r="303" spans="5:17" s="90" customFormat="1">
      <c r="E303" s="70"/>
      <c r="F303" s="93"/>
      <c r="G303" s="49"/>
      <c r="H303" s="73"/>
      <c r="J303" s="164"/>
      <c r="K303" s="164"/>
      <c r="L303" s="164"/>
      <c r="M303" s="164"/>
      <c r="N303" s="100"/>
      <c r="O303" s="70"/>
      <c r="P303" s="93"/>
      <c r="Q303" s="49"/>
    </row>
    <row r="304" spans="5:17" s="90" customFormat="1">
      <c r="E304" s="70"/>
      <c r="F304" s="93"/>
      <c r="G304" s="49"/>
      <c r="H304" s="73"/>
      <c r="J304" s="164"/>
      <c r="K304" s="164"/>
      <c r="L304" s="164"/>
      <c r="M304" s="164"/>
      <c r="N304" s="100"/>
      <c r="O304" s="70"/>
      <c r="P304" s="93"/>
      <c r="Q304" s="49"/>
    </row>
    <row r="305" spans="5:17" s="90" customFormat="1">
      <c r="E305" s="70"/>
      <c r="F305" s="93"/>
      <c r="G305" s="49"/>
      <c r="H305" s="73"/>
      <c r="J305" s="164"/>
      <c r="K305" s="164"/>
      <c r="L305" s="164"/>
      <c r="M305" s="164"/>
      <c r="N305" s="100"/>
      <c r="O305" s="70"/>
      <c r="P305" s="93"/>
      <c r="Q305" s="49"/>
    </row>
    <row r="306" spans="5:17" s="90" customFormat="1">
      <c r="E306" s="70"/>
      <c r="F306" s="93"/>
      <c r="G306" s="49"/>
      <c r="H306" s="73"/>
      <c r="J306" s="164"/>
      <c r="K306" s="164"/>
      <c r="L306" s="164"/>
      <c r="M306" s="164"/>
      <c r="N306" s="100"/>
      <c r="O306" s="70"/>
      <c r="P306" s="93"/>
      <c r="Q306" s="49"/>
    </row>
    <row r="307" spans="5:17" s="90" customFormat="1">
      <c r="E307" s="70"/>
      <c r="F307" s="93"/>
      <c r="G307" s="49"/>
      <c r="H307" s="73"/>
      <c r="J307" s="164"/>
      <c r="K307" s="164"/>
      <c r="L307" s="164"/>
      <c r="M307" s="164"/>
      <c r="N307" s="100"/>
      <c r="O307" s="70"/>
      <c r="P307" s="93"/>
      <c r="Q307" s="49"/>
    </row>
    <row r="308" spans="5:17" s="90" customFormat="1">
      <c r="E308" s="70"/>
      <c r="F308" s="93"/>
      <c r="G308" s="49"/>
      <c r="H308" s="73"/>
      <c r="J308" s="164"/>
      <c r="K308" s="164"/>
      <c r="L308" s="164"/>
      <c r="M308" s="164"/>
      <c r="N308" s="100"/>
      <c r="O308" s="70"/>
      <c r="P308" s="93"/>
      <c r="Q308" s="49"/>
    </row>
    <row r="309" spans="5:17" s="90" customFormat="1">
      <c r="E309" s="70"/>
      <c r="F309" s="93"/>
      <c r="G309" s="49"/>
      <c r="H309" s="73"/>
      <c r="J309" s="164"/>
      <c r="K309" s="164"/>
      <c r="L309" s="164"/>
      <c r="M309" s="164"/>
      <c r="N309" s="100"/>
      <c r="O309" s="70"/>
      <c r="P309" s="93"/>
      <c r="Q309" s="49"/>
    </row>
    <row r="310" spans="5:17" s="90" customFormat="1">
      <c r="E310" s="70"/>
      <c r="F310" s="93"/>
      <c r="G310" s="49"/>
      <c r="H310" s="73"/>
      <c r="J310" s="164"/>
      <c r="K310" s="164"/>
      <c r="L310" s="164"/>
      <c r="M310" s="164"/>
      <c r="N310" s="100"/>
      <c r="O310" s="70"/>
      <c r="P310" s="93"/>
      <c r="Q310" s="49"/>
    </row>
    <row r="311" spans="5:17" s="90" customFormat="1">
      <c r="E311" s="70"/>
      <c r="F311" s="93"/>
      <c r="G311" s="49"/>
      <c r="H311" s="73"/>
      <c r="J311" s="164"/>
      <c r="K311" s="164"/>
      <c r="L311" s="164"/>
      <c r="M311" s="164"/>
      <c r="N311" s="100"/>
      <c r="O311" s="70"/>
      <c r="P311" s="93"/>
      <c r="Q311" s="49"/>
    </row>
    <row r="312" spans="5:17" s="90" customFormat="1">
      <c r="E312" s="70"/>
      <c r="F312" s="93"/>
      <c r="G312" s="49"/>
      <c r="H312" s="73"/>
      <c r="J312" s="164"/>
      <c r="K312" s="164"/>
      <c r="L312" s="164"/>
      <c r="M312" s="164"/>
      <c r="N312" s="100"/>
      <c r="O312" s="70"/>
      <c r="P312" s="93"/>
      <c r="Q312" s="49"/>
    </row>
    <row r="313" spans="5:17" s="90" customFormat="1">
      <c r="E313" s="70"/>
      <c r="F313" s="93"/>
      <c r="G313" s="49"/>
      <c r="H313" s="73"/>
      <c r="J313" s="164"/>
      <c r="K313" s="164"/>
      <c r="L313" s="164"/>
      <c r="M313" s="164"/>
      <c r="N313" s="100"/>
      <c r="O313" s="70"/>
      <c r="P313" s="93"/>
      <c r="Q313" s="49"/>
    </row>
    <row r="314" spans="5:17" s="90" customFormat="1">
      <c r="E314" s="70"/>
      <c r="F314" s="93"/>
      <c r="G314" s="49"/>
      <c r="H314" s="73"/>
      <c r="J314" s="164"/>
      <c r="K314" s="164"/>
      <c r="L314" s="164"/>
      <c r="M314" s="164"/>
      <c r="N314" s="100"/>
      <c r="O314" s="70"/>
      <c r="P314" s="93"/>
      <c r="Q314" s="49"/>
    </row>
    <row r="315" spans="5:17" s="90" customFormat="1">
      <c r="E315" s="70"/>
      <c r="F315" s="93"/>
      <c r="G315" s="49"/>
      <c r="H315" s="73"/>
      <c r="J315" s="164"/>
      <c r="K315" s="164"/>
      <c r="L315" s="164"/>
      <c r="M315" s="164"/>
      <c r="N315" s="100"/>
      <c r="O315" s="70"/>
      <c r="P315" s="93"/>
      <c r="Q315" s="49"/>
    </row>
    <row r="316" spans="5:17" s="90" customFormat="1">
      <c r="E316" s="70"/>
      <c r="F316" s="93"/>
      <c r="G316" s="49"/>
      <c r="H316" s="73"/>
      <c r="J316" s="164"/>
      <c r="K316" s="164"/>
      <c r="L316" s="164"/>
      <c r="M316" s="164"/>
      <c r="N316" s="100"/>
      <c r="O316" s="70"/>
      <c r="P316" s="93"/>
      <c r="Q316" s="49"/>
    </row>
    <row r="317" spans="5:17" s="90" customFormat="1">
      <c r="E317" s="70"/>
      <c r="F317" s="93"/>
      <c r="G317" s="49"/>
      <c r="H317" s="73"/>
      <c r="J317" s="164"/>
      <c r="K317" s="164"/>
      <c r="L317" s="164"/>
      <c r="M317" s="164"/>
      <c r="N317" s="100"/>
      <c r="O317" s="70"/>
      <c r="P317" s="93"/>
      <c r="Q317" s="49"/>
    </row>
    <row r="318" spans="5:17" s="90" customFormat="1">
      <c r="E318" s="70"/>
      <c r="F318" s="93"/>
      <c r="G318" s="49"/>
      <c r="H318" s="73"/>
      <c r="J318" s="164"/>
      <c r="K318" s="164"/>
      <c r="L318" s="164"/>
      <c r="M318" s="164"/>
      <c r="N318" s="100"/>
      <c r="O318" s="70"/>
      <c r="P318" s="93"/>
      <c r="Q318" s="49"/>
    </row>
    <row r="319" spans="5:17" s="90" customFormat="1">
      <c r="E319" s="70"/>
      <c r="F319" s="93"/>
      <c r="G319" s="49"/>
      <c r="H319" s="73"/>
      <c r="J319" s="164"/>
      <c r="K319" s="164"/>
      <c r="L319" s="164"/>
      <c r="M319" s="164"/>
      <c r="N319" s="100"/>
      <c r="O319" s="70"/>
      <c r="P319" s="93"/>
      <c r="Q319" s="49"/>
    </row>
    <row r="320" spans="5:17" s="90" customFormat="1">
      <c r="E320" s="70"/>
      <c r="F320" s="93"/>
      <c r="G320" s="49"/>
      <c r="H320" s="73"/>
      <c r="J320" s="164"/>
      <c r="K320" s="164"/>
      <c r="L320" s="164"/>
      <c r="M320" s="164"/>
      <c r="N320" s="100"/>
      <c r="O320" s="70"/>
      <c r="P320" s="93"/>
      <c r="Q320" s="49"/>
    </row>
    <row r="321" spans="5:17" s="90" customFormat="1">
      <c r="E321" s="70"/>
      <c r="F321" s="93"/>
      <c r="G321" s="49"/>
      <c r="H321" s="73"/>
      <c r="J321" s="164"/>
      <c r="K321" s="164"/>
      <c r="L321" s="164"/>
      <c r="M321" s="164"/>
      <c r="N321" s="100"/>
      <c r="O321" s="70"/>
      <c r="P321" s="93"/>
      <c r="Q321" s="49"/>
    </row>
    <row r="322" spans="5:17" s="90" customFormat="1">
      <c r="E322" s="70"/>
      <c r="F322" s="93"/>
      <c r="G322" s="49"/>
      <c r="H322" s="73"/>
      <c r="J322" s="164"/>
      <c r="K322" s="164"/>
      <c r="L322" s="164"/>
      <c r="M322" s="164"/>
      <c r="N322" s="100"/>
      <c r="O322" s="70"/>
      <c r="P322" s="93"/>
      <c r="Q322" s="49"/>
    </row>
    <row r="323" spans="5:17" s="90" customFormat="1">
      <c r="E323" s="70"/>
      <c r="F323" s="93"/>
      <c r="G323" s="49"/>
      <c r="H323" s="73"/>
      <c r="J323" s="164"/>
      <c r="K323" s="164"/>
      <c r="L323" s="164"/>
      <c r="M323" s="164"/>
      <c r="N323" s="100"/>
      <c r="O323" s="70"/>
      <c r="P323" s="93"/>
      <c r="Q323" s="49"/>
    </row>
    <row r="324" spans="5:17" s="90" customFormat="1">
      <c r="E324" s="70"/>
      <c r="F324" s="93"/>
      <c r="G324" s="49"/>
      <c r="H324" s="73"/>
      <c r="J324" s="164"/>
      <c r="K324" s="164"/>
      <c r="L324" s="164"/>
      <c r="M324" s="164"/>
      <c r="N324" s="100"/>
      <c r="O324" s="70"/>
      <c r="P324" s="93"/>
      <c r="Q324" s="49"/>
    </row>
    <row r="325" spans="5:17" s="90" customFormat="1">
      <c r="E325" s="70"/>
      <c r="F325" s="93"/>
      <c r="G325" s="49"/>
      <c r="H325" s="73"/>
      <c r="J325" s="164"/>
      <c r="K325" s="164"/>
      <c r="L325" s="164"/>
      <c r="M325" s="164"/>
      <c r="N325" s="100"/>
      <c r="O325" s="70"/>
      <c r="P325" s="93"/>
      <c r="Q325" s="49"/>
    </row>
    <row r="326" spans="5:17" s="90" customFormat="1">
      <c r="E326" s="70"/>
      <c r="F326" s="93"/>
      <c r="G326" s="49"/>
      <c r="H326" s="73"/>
      <c r="J326" s="164"/>
      <c r="K326" s="164"/>
      <c r="L326" s="164"/>
      <c r="M326" s="164"/>
      <c r="N326" s="100"/>
      <c r="O326" s="70"/>
      <c r="P326" s="93"/>
      <c r="Q326" s="49"/>
    </row>
    <row r="327" spans="5:17" s="90" customFormat="1">
      <c r="E327" s="70"/>
      <c r="F327" s="93"/>
      <c r="G327" s="49"/>
      <c r="H327" s="73"/>
      <c r="J327" s="164"/>
      <c r="K327" s="164"/>
      <c r="L327" s="164"/>
      <c r="M327" s="164"/>
      <c r="N327" s="100"/>
      <c r="O327" s="70"/>
      <c r="P327" s="93"/>
      <c r="Q327" s="49"/>
    </row>
    <row r="328" spans="5:17" s="90" customFormat="1">
      <c r="E328" s="70"/>
      <c r="F328" s="93"/>
      <c r="G328" s="49"/>
      <c r="H328" s="73"/>
      <c r="J328" s="164"/>
      <c r="K328" s="164"/>
      <c r="L328" s="164"/>
      <c r="M328" s="164"/>
      <c r="N328" s="100"/>
      <c r="O328" s="70"/>
      <c r="P328" s="93"/>
      <c r="Q328" s="49"/>
    </row>
    <row r="329" spans="5:17" s="90" customFormat="1">
      <c r="E329" s="70"/>
      <c r="F329" s="93"/>
      <c r="G329" s="49"/>
      <c r="H329" s="73"/>
      <c r="J329" s="164"/>
      <c r="K329" s="164"/>
      <c r="L329" s="164"/>
      <c r="M329" s="164"/>
      <c r="N329" s="100"/>
      <c r="O329" s="70"/>
      <c r="P329" s="93"/>
      <c r="Q329" s="49"/>
    </row>
    <row r="330" spans="5:17" s="90" customFormat="1">
      <c r="E330" s="70"/>
      <c r="F330" s="93"/>
      <c r="G330" s="49"/>
      <c r="H330" s="73"/>
      <c r="J330" s="164"/>
      <c r="K330" s="164"/>
      <c r="L330" s="164"/>
      <c r="M330" s="164"/>
      <c r="N330" s="100"/>
      <c r="O330" s="70"/>
      <c r="P330" s="93"/>
      <c r="Q330" s="49"/>
    </row>
    <row r="331" spans="5:17" s="90" customFormat="1">
      <c r="E331" s="70"/>
      <c r="F331" s="93"/>
      <c r="G331" s="49"/>
      <c r="H331" s="73"/>
      <c r="J331" s="164"/>
      <c r="K331" s="164"/>
      <c r="L331" s="164"/>
      <c r="M331" s="164"/>
      <c r="N331" s="100"/>
      <c r="O331" s="70"/>
      <c r="P331" s="93"/>
      <c r="Q331" s="49"/>
    </row>
    <row r="332" spans="5:17" s="90" customFormat="1">
      <c r="E332" s="70"/>
      <c r="F332" s="93"/>
      <c r="G332" s="49"/>
      <c r="H332" s="73"/>
      <c r="J332" s="164"/>
      <c r="K332" s="164"/>
      <c r="L332" s="164"/>
      <c r="M332" s="164"/>
      <c r="N332" s="100"/>
      <c r="O332" s="70"/>
      <c r="P332" s="93"/>
      <c r="Q332" s="49"/>
    </row>
    <row r="333" spans="5:17" s="90" customFormat="1">
      <c r="E333" s="70"/>
      <c r="F333" s="93"/>
      <c r="G333" s="49"/>
      <c r="H333" s="73"/>
      <c r="J333" s="164"/>
      <c r="K333" s="164"/>
      <c r="L333" s="164"/>
      <c r="M333" s="164"/>
      <c r="N333" s="100"/>
      <c r="O333" s="70"/>
      <c r="P333" s="93"/>
      <c r="Q333" s="49"/>
    </row>
    <row r="334" spans="5:17" s="90" customFormat="1">
      <c r="E334" s="70"/>
      <c r="F334" s="93"/>
      <c r="G334" s="49"/>
      <c r="H334" s="73"/>
      <c r="J334" s="164"/>
      <c r="K334" s="164"/>
      <c r="L334" s="164"/>
      <c r="M334" s="164"/>
      <c r="N334" s="100"/>
      <c r="O334" s="70"/>
      <c r="P334" s="93"/>
      <c r="Q334" s="49"/>
    </row>
    <row r="335" spans="5:17" s="90" customFormat="1">
      <c r="E335" s="70"/>
      <c r="F335" s="93"/>
      <c r="G335" s="49"/>
      <c r="H335" s="73"/>
      <c r="J335" s="164"/>
      <c r="K335" s="164"/>
      <c r="L335" s="164"/>
      <c r="M335" s="164"/>
      <c r="N335" s="100"/>
      <c r="O335" s="70"/>
      <c r="P335" s="93"/>
      <c r="Q335" s="49"/>
    </row>
    <row r="336" spans="5:17" s="90" customFormat="1">
      <c r="E336" s="70"/>
      <c r="F336" s="93"/>
      <c r="G336" s="49"/>
      <c r="H336" s="73"/>
      <c r="J336" s="164"/>
      <c r="K336" s="164"/>
      <c r="L336" s="164"/>
      <c r="M336" s="164"/>
      <c r="N336" s="100"/>
      <c r="O336" s="70"/>
      <c r="P336" s="93"/>
      <c r="Q336" s="49"/>
    </row>
    <row r="337" spans="5:17" s="90" customFormat="1">
      <c r="E337" s="70"/>
      <c r="F337" s="93"/>
      <c r="G337" s="49"/>
      <c r="H337" s="73"/>
      <c r="J337" s="164"/>
      <c r="K337" s="164"/>
      <c r="L337" s="164"/>
      <c r="M337" s="164"/>
      <c r="N337" s="100"/>
      <c r="O337" s="70"/>
      <c r="P337" s="93"/>
      <c r="Q337" s="49"/>
    </row>
    <row r="338" spans="5:17" s="90" customFormat="1">
      <c r="E338" s="70"/>
      <c r="F338" s="93"/>
      <c r="G338" s="49"/>
      <c r="H338" s="73"/>
      <c r="J338" s="164"/>
      <c r="K338" s="164"/>
      <c r="L338" s="164"/>
      <c r="M338" s="164"/>
      <c r="N338" s="100"/>
      <c r="O338" s="70"/>
      <c r="P338" s="93"/>
      <c r="Q338" s="49"/>
    </row>
    <row r="339" spans="5:17" s="90" customFormat="1">
      <c r="E339" s="70"/>
      <c r="F339" s="93"/>
      <c r="G339" s="49"/>
      <c r="H339" s="73"/>
      <c r="J339" s="164"/>
      <c r="K339" s="164"/>
      <c r="L339" s="164"/>
      <c r="M339" s="164"/>
      <c r="N339" s="100"/>
      <c r="O339" s="70"/>
      <c r="P339" s="93"/>
      <c r="Q339" s="49"/>
    </row>
    <row r="340" spans="5:17" s="90" customFormat="1">
      <c r="E340" s="70"/>
      <c r="F340" s="93"/>
      <c r="G340" s="49"/>
      <c r="H340" s="73"/>
      <c r="J340" s="164"/>
      <c r="K340" s="164"/>
      <c r="L340" s="164"/>
      <c r="M340" s="164"/>
      <c r="N340" s="100"/>
      <c r="O340" s="70"/>
      <c r="P340" s="93"/>
      <c r="Q340" s="49"/>
    </row>
    <row r="341" spans="5:17" s="90" customFormat="1">
      <c r="E341" s="70"/>
      <c r="F341" s="93"/>
      <c r="G341" s="49"/>
      <c r="H341" s="73"/>
      <c r="J341" s="164"/>
      <c r="K341" s="164"/>
      <c r="L341" s="164"/>
      <c r="M341" s="164"/>
      <c r="N341" s="100"/>
      <c r="O341" s="70"/>
      <c r="P341" s="93"/>
      <c r="Q341" s="49"/>
    </row>
    <row r="342" spans="5:17" s="90" customFormat="1">
      <c r="E342" s="70"/>
      <c r="F342" s="93"/>
      <c r="G342" s="49"/>
      <c r="H342" s="73"/>
      <c r="J342" s="164"/>
      <c r="K342" s="164"/>
      <c r="L342" s="164"/>
      <c r="M342" s="164"/>
      <c r="N342" s="100"/>
      <c r="O342" s="70"/>
      <c r="P342" s="93"/>
      <c r="Q342" s="49"/>
    </row>
    <row r="343" spans="5:17" s="90" customFormat="1">
      <c r="E343" s="70"/>
      <c r="F343" s="93"/>
      <c r="G343" s="49"/>
      <c r="H343" s="73"/>
      <c r="J343" s="164"/>
      <c r="K343" s="164"/>
      <c r="L343" s="164"/>
      <c r="M343" s="164"/>
      <c r="N343" s="100"/>
      <c r="O343" s="70"/>
      <c r="P343" s="93"/>
      <c r="Q343" s="49"/>
    </row>
    <row r="344" spans="5:17" s="90" customFormat="1">
      <c r="E344" s="70"/>
      <c r="F344" s="93"/>
      <c r="G344" s="49"/>
      <c r="H344" s="73"/>
      <c r="J344" s="164"/>
      <c r="K344" s="164"/>
      <c r="L344" s="164"/>
      <c r="M344" s="164"/>
      <c r="N344" s="100"/>
      <c r="O344" s="70"/>
      <c r="P344" s="93"/>
      <c r="Q344" s="49"/>
    </row>
    <row r="345" spans="5:17" s="90" customFormat="1">
      <c r="E345" s="70"/>
      <c r="F345" s="93"/>
      <c r="G345" s="49"/>
      <c r="H345" s="73"/>
      <c r="J345" s="164"/>
      <c r="K345" s="164"/>
      <c r="L345" s="164"/>
      <c r="M345" s="164"/>
      <c r="N345" s="100"/>
      <c r="O345" s="70"/>
      <c r="P345" s="93"/>
      <c r="Q345" s="49"/>
    </row>
    <row r="346" spans="5:17" s="90" customFormat="1">
      <c r="E346" s="70"/>
      <c r="F346" s="93"/>
      <c r="G346" s="49"/>
      <c r="H346" s="73"/>
      <c r="J346" s="164"/>
      <c r="K346" s="164"/>
      <c r="L346" s="164"/>
      <c r="M346" s="164"/>
      <c r="N346" s="100"/>
      <c r="O346" s="70"/>
      <c r="P346" s="93"/>
      <c r="Q346" s="49"/>
    </row>
    <row r="347" spans="5:17" s="90" customFormat="1">
      <c r="E347" s="70"/>
      <c r="F347" s="93"/>
      <c r="G347" s="49"/>
      <c r="H347" s="73"/>
      <c r="J347" s="164"/>
      <c r="K347" s="164"/>
      <c r="L347" s="164"/>
      <c r="M347" s="164"/>
      <c r="N347" s="100"/>
      <c r="O347" s="70"/>
      <c r="P347" s="93"/>
      <c r="Q347" s="49"/>
    </row>
    <row r="348" spans="5:17" s="90" customFormat="1">
      <c r="E348" s="70"/>
      <c r="F348" s="93"/>
      <c r="G348" s="49"/>
      <c r="H348" s="73"/>
      <c r="J348" s="164"/>
      <c r="K348" s="164"/>
      <c r="L348" s="164"/>
      <c r="M348" s="164"/>
      <c r="N348" s="100"/>
      <c r="O348" s="70"/>
      <c r="P348" s="93"/>
      <c r="Q348" s="49"/>
    </row>
    <row r="349" spans="5:17" s="90" customFormat="1">
      <c r="E349" s="70"/>
      <c r="F349" s="93"/>
      <c r="G349" s="49"/>
      <c r="H349" s="73"/>
      <c r="J349" s="164"/>
      <c r="K349" s="164"/>
      <c r="L349" s="164"/>
      <c r="M349" s="164"/>
      <c r="N349" s="100"/>
      <c r="O349" s="70"/>
      <c r="P349" s="93"/>
      <c r="Q349" s="49"/>
    </row>
    <row r="350" spans="5:17" s="90" customFormat="1">
      <c r="E350" s="70"/>
      <c r="F350" s="93"/>
      <c r="G350" s="49"/>
      <c r="H350" s="73"/>
      <c r="J350" s="164"/>
      <c r="K350" s="164"/>
      <c r="L350" s="164"/>
      <c r="M350" s="164"/>
      <c r="N350" s="100"/>
      <c r="O350" s="70"/>
      <c r="P350" s="93"/>
      <c r="Q350" s="49"/>
    </row>
    <row r="351" spans="5:17" s="90" customFormat="1">
      <c r="E351" s="70"/>
      <c r="F351" s="93"/>
      <c r="G351" s="49"/>
      <c r="H351" s="73"/>
      <c r="J351" s="164"/>
      <c r="K351" s="164"/>
      <c r="L351" s="164"/>
      <c r="M351" s="164"/>
      <c r="N351" s="100"/>
      <c r="O351" s="70"/>
      <c r="P351" s="93"/>
      <c r="Q351" s="49"/>
    </row>
    <row r="352" spans="5:17" s="90" customFormat="1">
      <c r="E352" s="70"/>
      <c r="F352" s="93"/>
      <c r="G352" s="49"/>
      <c r="H352" s="73"/>
      <c r="J352" s="164"/>
      <c r="K352" s="164"/>
      <c r="L352" s="164"/>
      <c r="M352" s="164"/>
      <c r="N352" s="100"/>
      <c r="O352" s="70"/>
      <c r="P352" s="93"/>
      <c r="Q352" s="49"/>
    </row>
    <row r="353" spans="5:17" s="90" customFormat="1">
      <c r="E353" s="70"/>
      <c r="F353" s="93"/>
      <c r="G353" s="49"/>
      <c r="H353" s="73"/>
      <c r="J353" s="164"/>
      <c r="K353" s="164"/>
      <c r="L353" s="164"/>
      <c r="M353" s="164"/>
      <c r="N353" s="100"/>
      <c r="O353" s="70"/>
      <c r="P353" s="93"/>
      <c r="Q353" s="49"/>
    </row>
    <row r="354" spans="5:17" s="90" customFormat="1">
      <c r="E354" s="70"/>
      <c r="F354" s="93"/>
      <c r="G354" s="49"/>
      <c r="H354" s="73"/>
      <c r="J354" s="164"/>
      <c r="K354" s="164"/>
      <c r="L354" s="164"/>
      <c r="M354" s="164"/>
      <c r="N354" s="100"/>
      <c r="O354" s="70"/>
      <c r="P354" s="93"/>
      <c r="Q354" s="49"/>
    </row>
    <row r="355" spans="5:17" s="90" customFormat="1">
      <c r="E355" s="70"/>
      <c r="F355" s="93"/>
      <c r="G355" s="49"/>
      <c r="H355" s="73"/>
      <c r="J355" s="164"/>
      <c r="K355" s="164"/>
      <c r="L355" s="164"/>
      <c r="M355" s="164"/>
      <c r="N355" s="100"/>
      <c r="O355" s="70"/>
      <c r="P355" s="93"/>
      <c r="Q355" s="49"/>
    </row>
    <row r="356" spans="5:17" s="90" customFormat="1">
      <c r="E356" s="70"/>
      <c r="F356" s="93"/>
      <c r="G356" s="49"/>
      <c r="H356" s="73"/>
      <c r="J356" s="164"/>
      <c r="K356" s="164"/>
      <c r="L356" s="164"/>
      <c r="M356" s="164"/>
      <c r="N356" s="100"/>
      <c r="O356" s="70"/>
      <c r="P356" s="93"/>
      <c r="Q356" s="49"/>
    </row>
    <row r="357" spans="5:17" s="90" customFormat="1">
      <c r="E357" s="70"/>
      <c r="F357" s="93"/>
      <c r="G357" s="49"/>
      <c r="H357" s="73"/>
      <c r="J357" s="164"/>
      <c r="K357" s="164"/>
      <c r="L357" s="164"/>
      <c r="M357" s="164"/>
      <c r="N357" s="100"/>
      <c r="O357" s="70"/>
      <c r="P357" s="93"/>
      <c r="Q357" s="49"/>
    </row>
    <row r="358" spans="5:17" s="90" customFormat="1">
      <c r="E358" s="70"/>
      <c r="F358" s="93"/>
      <c r="G358" s="49"/>
      <c r="H358" s="73"/>
      <c r="J358" s="164"/>
      <c r="K358" s="164"/>
      <c r="L358" s="164"/>
      <c r="M358" s="164"/>
      <c r="N358" s="100"/>
      <c r="O358" s="70"/>
      <c r="P358" s="93"/>
      <c r="Q358" s="49"/>
    </row>
    <row r="359" spans="5:17" s="90" customFormat="1">
      <c r="E359" s="70"/>
      <c r="F359" s="93"/>
      <c r="G359" s="49"/>
      <c r="H359" s="73"/>
      <c r="J359" s="164"/>
      <c r="K359" s="164"/>
      <c r="L359" s="164"/>
      <c r="M359" s="164"/>
      <c r="N359" s="100"/>
      <c r="O359" s="70"/>
      <c r="P359" s="93"/>
      <c r="Q359" s="49"/>
    </row>
    <row r="360" spans="5:17" s="90" customFormat="1">
      <c r="E360" s="70"/>
      <c r="F360" s="93"/>
      <c r="G360" s="49"/>
      <c r="H360" s="73"/>
      <c r="J360" s="164"/>
      <c r="K360" s="164"/>
      <c r="L360" s="164"/>
      <c r="M360" s="164"/>
      <c r="N360" s="100"/>
      <c r="O360" s="70"/>
      <c r="P360" s="93"/>
      <c r="Q360" s="49"/>
    </row>
    <row r="361" spans="5:17" s="90" customFormat="1">
      <c r="E361" s="70"/>
      <c r="F361" s="93"/>
      <c r="G361" s="49"/>
      <c r="H361" s="73"/>
      <c r="J361" s="164"/>
      <c r="K361" s="164"/>
      <c r="L361" s="164"/>
      <c r="M361" s="164"/>
      <c r="N361" s="100"/>
      <c r="O361" s="70"/>
      <c r="P361" s="93"/>
      <c r="Q361" s="49"/>
    </row>
    <row r="362" spans="5:17" s="90" customFormat="1">
      <c r="E362" s="70"/>
      <c r="F362" s="93"/>
      <c r="G362" s="49"/>
      <c r="H362" s="73"/>
      <c r="J362" s="164"/>
      <c r="K362" s="164"/>
      <c r="L362" s="164"/>
      <c r="M362" s="164"/>
      <c r="N362" s="100"/>
      <c r="O362" s="70"/>
      <c r="P362" s="93"/>
      <c r="Q362" s="49"/>
    </row>
    <row r="363" spans="5:17" s="90" customFormat="1">
      <c r="E363" s="70"/>
      <c r="F363" s="93"/>
      <c r="G363" s="49"/>
      <c r="H363" s="73"/>
      <c r="J363" s="164"/>
      <c r="K363" s="164"/>
      <c r="L363" s="164"/>
      <c r="M363" s="164"/>
      <c r="N363" s="100"/>
      <c r="O363" s="70"/>
      <c r="P363" s="93"/>
      <c r="Q363" s="49"/>
    </row>
    <row r="364" spans="5:17" s="90" customFormat="1">
      <c r="E364" s="70"/>
      <c r="F364" s="93"/>
      <c r="G364" s="49"/>
      <c r="H364" s="73"/>
      <c r="J364" s="164"/>
      <c r="K364" s="164"/>
      <c r="L364" s="164"/>
      <c r="M364" s="164"/>
      <c r="N364" s="100"/>
      <c r="O364" s="70"/>
      <c r="P364" s="93"/>
      <c r="Q364" s="49"/>
    </row>
    <row r="365" spans="5:17" s="90" customFormat="1">
      <c r="E365" s="70"/>
      <c r="F365" s="93"/>
      <c r="G365" s="49"/>
      <c r="H365" s="73"/>
      <c r="J365" s="164"/>
      <c r="K365" s="164"/>
      <c r="L365" s="164"/>
      <c r="M365" s="164"/>
      <c r="N365" s="100"/>
      <c r="O365" s="70"/>
      <c r="P365" s="93"/>
      <c r="Q365" s="49"/>
    </row>
    <row r="366" spans="5:17" s="90" customFormat="1">
      <c r="E366" s="70"/>
      <c r="F366" s="93"/>
      <c r="G366" s="49"/>
      <c r="H366" s="73"/>
      <c r="J366" s="164"/>
      <c r="K366" s="164"/>
      <c r="L366" s="164"/>
      <c r="M366" s="164"/>
      <c r="N366" s="100"/>
      <c r="O366" s="70"/>
      <c r="P366" s="93"/>
      <c r="Q366" s="49"/>
    </row>
    <row r="367" spans="5:17" s="90" customFormat="1">
      <c r="E367" s="70"/>
      <c r="F367" s="93"/>
      <c r="G367" s="49"/>
      <c r="H367" s="73"/>
      <c r="J367" s="164"/>
      <c r="K367" s="164"/>
      <c r="L367" s="164"/>
      <c r="M367" s="164"/>
      <c r="N367" s="100"/>
      <c r="O367" s="70"/>
      <c r="P367" s="93"/>
      <c r="Q367" s="49"/>
    </row>
    <row r="368" spans="5:17" s="90" customFormat="1">
      <c r="E368" s="70"/>
      <c r="F368" s="93"/>
      <c r="G368" s="49"/>
      <c r="H368" s="73"/>
      <c r="J368" s="164"/>
      <c r="K368" s="164"/>
      <c r="L368" s="164"/>
      <c r="M368" s="164"/>
      <c r="N368" s="100"/>
      <c r="O368" s="70"/>
      <c r="P368" s="93"/>
      <c r="Q368" s="49"/>
    </row>
    <row r="369" spans="5:17" s="90" customFormat="1">
      <c r="E369" s="70"/>
      <c r="F369" s="93"/>
      <c r="G369" s="49"/>
      <c r="H369" s="73"/>
      <c r="J369" s="164"/>
      <c r="K369" s="164"/>
      <c r="L369" s="164"/>
      <c r="M369" s="164"/>
      <c r="N369" s="100"/>
      <c r="O369" s="70"/>
      <c r="P369" s="93"/>
      <c r="Q369" s="49"/>
    </row>
    <row r="370" spans="5:17" s="90" customFormat="1">
      <c r="E370" s="70"/>
      <c r="F370" s="93"/>
      <c r="G370" s="49"/>
      <c r="H370" s="73"/>
      <c r="J370" s="164"/>
      <c r="K370" s="164"/>
      <c r="L370" s="164"/>
      <c r="M370" s="164"/>
      <c r="N370" s="100"/>
      <c r="O370" s="70"/>
      <c r="P370" s="93"/>
      <c r="Q370" s="49"/>
    </row>
    <row r="371" spans="5:17" s="90" customFormat="1">
      <c r="E371" s="70"/>
      <c r="F371" s="93"/>
      <c r="G371" s="49"/>
      <c r="H371" s="73"/>
      <c r="J371" s="164"/>
      <c r="K371" s="164"/>
      <c r="L371" s="164"/>
      <c r="M371" s="164"/>
      <c r="N371" s="100"/>
      <c r="O371" s="70"/>
      <c r="P371" s="93"/>
      <c r="Q371" s="49"/>
    </row>
    <row r="372" spans="5:17" s="90" customFormat="1">
      <c r="E372" s="70"/>
      <c r="F372" s="93"/>
      <c r="G372" s="49"/>
      <c r="H372" s="73"/>
      <c r="J372" s="164"/>
      <c r="K372" s="164"/>
      <c r="L372" s="164"/>
      <c r="M372" s="164"/>
      <c r="N372" s="100"/>
      <c r="O372" s="70"/>
      <c r="P372" s="93"/>
      <c r="Q372" s="49"/>
    </row>
    <row r="373" spans="5:17" s="90" customFormat="1">
      <c r="E373" s="70"/>
      <c r="F373" s="93"/>
      <c r="G373" s="49"/>
      <c r="H373" s="73"/>
      <c r="J373" s="164"/>
      <c r="K373" s="164"/>
      <c r="L373" s="164"/>
      <c r="M373" s="164"/>
      <c r="N373" s="100"/>
      <c r="O373" s="70"/>
      <c r="P373" s="93"/>
      <c r="Q373" s="49"/>
    </row>
    <row r="374" spans="5:17" s="90" customFormat="1">
      <c r="E374" s="70"/>
      <c r="F374" s="93"/>
      <c r="G374" s="49"/>
      <c r="H374" s="73"/>
      <c r="J374" s="164"/>
      <c r="K374" s="164"/>
      <c r="L374" s="164"/>
      <c r="M374" s="164"/>
      <c r="N374" s="100"/>
      <c r="O374" s="70"/>
      <c r="P374" s="93"/>
      <c r="Q374" s="49"/>
    </row>
    <row r="375" spans="5:17" s="90" customFormat="1">
      <c r="E375" s="70"/>
      <c r="F375" s="93"/>
      <c r="G375" s="49"/>
      <c r="H375" s="73"/>
      <c r="J375" s="164"/>
      <c r="K375" s="164"/>
      <c r="L375" s="164"/>
      <c r="M375" s="164"/>
      <c r="N375" s="100"/>
      <c r="O375" s="70"/>
      <c r="P375" s="93"/>
      <c r="Q375" s="49"/>
    </row>
    <row r="376" spans="5:17" s="90" customFormat="1">
      <c r="E376" s="70"/>
      <c r="F376" s="93"/>
      <c r="G376" s="49"/>
      <c r="H376" s="73"/>
      <c r="J376" s="164"/>
      <c r="K376" s="164"/>
      <c r="L376" s="164"/>
      <c r="M376" s="164"/>
      <c r="N376" s="100"/>
      <c r="O376" s="70"/>
      <c r="P376" s="93"/>
      <c r="Q376" s="49"/>
    </row>
    <row r="377" spans="5:17" s="90" customFormat="1">
      <c r="E377" s="70"/>
      <c r="F377" s="93"/>
      <c r="G377" s="49"/>
      <c r="H377" s="73"/>
      <c r="J377" s="164"/>
      <c r="K377" s="164"/>
      <c r="L377" s="164"/>
      <c r="M377" s="164"/>
      <c r="N377" s="100"/>
      <c r="O377" s="70"/>
      <c r="P377" s="93"/>
      <c r="Q377" s="49"/>
    </row>
    <row r="378" spans="5:17" s="90" customFormat="1">
      <c r="E378" s="70"/>
      <c r="F378" s="93"/>
      <c r="G378" s="49"/>
      <c r="H378" s="73"/>
      <c r="J378" s="164"/>
      <c r="K378" s="164"/>
      <c r="L378" s="164"/>
      <c r="M378" s="164"/>
      <c r="N378" s="100"/>
      <c r="O378" s="70"/>
      <c r="P378" s="93"/>
      <c r="Q378" s="49"/>
    </row>
    <row r="379" spans="5:17" s="90" customFormat="1">
      <c r="E379" s="70"/>
      <c r="F379" s="93"/>
      <c r="G379" s="49"/>
      <c r="H379" s="73"/>
      <c r="J379" s="164"/>
      <c r="K379" s="164"/>
      <c r="L379" s="164"/>
      <c r="M379" s="164"/>
      <c r="N379" s="100"/>
      <c r="O379" s="70"/>
      <c r="P379" s="93"/>
      <c r="Q379" s="49"/>
    </row>
    <row r="380" spans="5:17" s="90" customFormat="1">
      <c r="E380" s="70"/>
      <c r="F380" s="93"/>
      <c r="G380" s="49"/>
      <c r="H380" s="73"/>
      <c r="J380" s="164"/>
      <c r="K380" s="164"/>
      <c r="L380" s="164"/>
      <c r="M380" s="164"/>
      <c r="N380" s="100"/>
      <c r="O380" s="70"/>
      <c r="P380" s="93"/>
      <c r="Q380" s="49"/>
    </row>
    <row r="381" spans="5:17" s="90" customFormat="1">
      <c r="E381" s="70"/>
      <c r="F381" s="93"/>
      <c r="G381" s="49"/>
      <c r="H381" s="73"/>
      <c r="J381" s="164"/>
      <c r="K381" s="164"/>
      <c r="L381" s="164"/>
      <c r="M381" s="164"/>
      <c r="N381" s="100"/>
      <c r="O381" s="70"/>
      <c r="P381" s="93"/>
      <c r="Q381" s="49"/>
    </row>
    <row r="382" spans="5:17" s="90" customFormat="1">
      <c r="E382" s="70"/>
      <c r="F382" s="93"/>
      <c r="G382" s="49"/>
      <c r="H382" s="73"/>
      <c r="J382" s="164"/>
      <c r="K382" s="164"/>
      <c r="L382" s="164"/>
      <c r="M382" s="164"/>
      <c r="N382" s="100"/>
      <c r="O382" s="70"/>
      <c r="P382" s="93"/>
      <c r="Q382" s="49"/>
    </row>
    <row r="383" spans="5:17" s="90" customFormat="1">
      <c r="E383" s="70"/>
      <c r="F383" s="93"/>
      <c r="G383" s="49"/>
      <c r="H383" s="73"/>
      <c r="J383" s="164"/>
      <c r="K383" s="164"/>
      <c r="L383" s="164"/>
      <c r="M383" s="164"/>
      <c r="N383" s="100"/>
      <c r="O383" s="70"/>
      <c r="P383" s="93"/>
      <c r="Q383" s="49"/>
    </row>
    <row r="384" spans="5:17" s="90" customFormat="1">
      <c r="E384" s="70"/>
      <c r="F384" s="93"/>
      <c r="G384" s="49"/>
      <c r="H384" s="73"/>
      <c r="J384" s="164"/>
      <c r="K384" s="164"/>
      <c r="L384" s="164"/>
      <c r="M384" s="164"/>
      <c r="N384" s="100"/>
      <c r="O384" s="70"/>
      <c r="P384" s="93"/>
      <c r="Q384" s="49"/>
    </row>
    <row r="385" spans="5:17" s="90" customFormat="1">
      <c r="E385" s="70"/>
      <c r="F385" s="93"/>
      <c r="G385" s="49"/>
      <c r="H385" s="73"/>
      <c r="J385" s="164"/>
      <c r="K385" s="164"/>
      <c r="L385" s="164"/>
      <c r="M385" s="164"/>
      <c r="N385" s="100"/>
      <c r="O385" s="70"/>
      <c r="P385" s="93"/>
      <c r="Q385" s="49"/>
    </row>
    <row r="386" spans="5:17" s="90" customFormat="1">
      <c r="E386" s="70"/>
      <c r="F386" s="93"/>
      <c r="G386" s="49"/>
      <c r="H386" s="73"/>
      <c r="J386" s="164"/>
      <c r="K386" s="164"/>
      <c r="L386" s="164"/>
      <c r="M386" s="164"/>
      <c r="N386" s="100"/>
      <c r="O386" s="70"/>
      <c r="P386" s="93"/>
      <c r="Q386" s="49"/>
    </row>
    <row r="387" spans="5:17" s="90" customFormat="1">
      <c r="E387" s="70"/>
      <c r="F387" s="93"/>
      <c r="G387" s="49"/>
      <c r="H387" s="73"/>
      <c r="J387" s="164"/>
      <c r="K387" s="164"/>
      <c r="L387" s="164"/>
      <c r="M387" s="164"/>
      <c r="N387" s="100"/>
      <c r="O387" s="70"/>
      <c r="P387" s="93"/>
      <c r="Q387" s="49"/>
    </row>
    <row r="388" spans="5:17" s="90" customFormat="1">
      <c r="E388" s="70"/>
      <c r="F388" s="93"/>
      <c r="G388" s="49"/>
      <c r="H388" s="73"/>
      <c r="J388" s="164"/>
      <c r="K388" s="164"/>
      <c r="L388" s="164"/>
      <c r="M388" s="164"/>
      <c r="N388" s="100"/>
      <c r="O388" s="70"/>
      <c r="P388" s="93"/>
      <c r="Q388" s="49"/>
    </row>
    <row r="389" spans="5:17" s="90" customFormat="1">
      <c r="E389" s="70"/>
      <c r="F389" s="93"/>
      <c r="G389" s="49"/>
      <c r="H389" s="73"/>
      <c r="J389" s="164"/>
      <c r="K389" s="164"/>
      <c r="L389" s="164"/>
      <c r="M389" s="164"/>
      <c r="N389" s="100"/>
      <c r="O389" s="70"/>
      <c r="P389" s="93"/>
      <c r="Q389" s="49"/>
    </row>
    <row r="390" spans="5:17" s="90" customFormat="1">
      <c r="E390" s="70"/>
      <c r="F390" s="93"/>
      <c r="G390" s="49"/>
      <c r="H390" s="73"/>
      <c r="J390" s="164"/>
      <c r="K390" s="164"/>
      <c r="L390" s="164"/>
      <c r="M390" s="164"/>
      <c r="N390" s="100"/>
      <c r="O390" s="70"/>
      <c r="P390" s="93"/>
      <c r="Q390" s="49"/>
    </row>
    <row r="391" spans="5:17" s="90" customFormat="1">
      <c r="E391" s="70"/>
      <c r="F391" s="93"/>
      <c r="G391" s="49"/>
      <c r="H391" s="73"/>
      <c r="J391" s="164"/>
      <c r="K391" s="164"/>
      <c r="L391" s="164"/>
      <c r="M391" s="164"/>
      <c r="N391" s="100"/>
      <c r="O391" s="70"/>
      <c r="P391" s="93"/>
      <c r="Q391" s="49"/>
    </row>
    <row r="392" spans="5:17" s="90" customFormat="1">
      <c r="E392" s="70"/>
      <c r="F392" s="93"/>
      <c r="G392" s="49"/>
      <c r="H392" s="73"/>
      <c r="J392" s="164"/>
      <c r="K392" s="164"/>
      <c r="L392" s="164"/>
      <c r="M392" s="164"/>
      <c r="N392" s="100"/>
      <c r="O392" s="70"/>
      <c r="P392" s="93"/>
      <c r="Q392" s="49"/>
    </row>
    <row r="393" spans="5:17" s="90" customFormat="1">
      <c r="E393" s="70"/>
      <c r="F393" s="93"/>
      <c r="G393" s="49"/>
      <c r="H393" s="73"/>
      <c r="J393" s="164"/>
      <c r="K393" s="164"/>
      <c r="L393" s="164"/>
      <c r="M393" s="164"/>
      <c r="N393" s="100"/>
      <c r="O393" s="70"/>
      <c r="P393" s="93"/>
      <c r="Q393" s="49"/>
    </row>
    <row r="394" spans="5:17" s="90" customFormat="1">
      <c r="E394" s="70"/>
      <c r="F394" s="93"/>
      <c r="G394" s="49"/>
      <c r="H394" s="73"/>
      <c r="J394" s="164"/>
      <c r="K394" s="164"/>
      <c r="L394" s="164"/>
      <c r="M394" s="164"/>
      <c r="N394" s="100"/>
      <c r="O394" s="70"/>
      <c r="P394" s="93"/>
      <c r="Q394" s="49"/>
    </row>
    <row r="395" spans="5:17" s="90" customFormat="1">
      <c r="E395" s="70"/>
      <c r="F395" s="93"/>
      <c r="G395" s="49"/>
      <c r="H395" s="73"/>
      <c r="J395" s="164"/>
      <c r="K395" s="164"/>
      <c r="L395" s="164"/>
      <c r="M395" s="164"/>
      <c r="N395" s="100"/>
      <c r="O395" s="70"/>
      <c r="P395" s="93"/>
      <c r="Q395" s="49"/>
    </row>
    <row r="396" spans="5:17" s="90" customFormat="1">
      <c r="E396" s="70"/>
      <c r="F396" s="93"/>
      <c r="G396" s="49"/>
      <c r="H396" s="73"/>
      <c r="J396" s="164"/>
      <c r="K396" s="164"/>
      <c r="L396" s="164"/>
      <c r="M396" s="164"/>
      <c r="N396" s="100"/>
      <c r="O396" s="70"/>
      <c r="P396" s="93"/>
      <c r="Q396" s="49"/>
    </row>
    <row r="397" spans="5:17" s="90" customFormat="1">
      <c r="E397" s="70"/>
      <c r="F397" s="93"/>
      <c r="G397" s="49"/>
      <c r="H397" s="73"/>
      <c r="J397" s="164"/>
      <c r="K397" s="164"/>
      <c r="L397" s="164"/>
      <c r="M397" s="164"/>
      <c r="N397" s="100"/>
      <c r="O397" s="70"/>
      <c r="P397" s="93"/>
      <c r="Q397" s="49"/>
    </row>
    <row r="398" spans="5:17" s="90" customFormat="1">
      <c r="E398" s="70"/>
      <c r="F398" s="93"/>
      <c r="G398" s="49"/>
      <c r="H398" s="73"/>
      <c r="J398" s="164"/>
      <c r="K398" s="164"/>
      <c r="L398" s="164"/>
      <c r="M398" s="164"/>
      <c r="N398" s="100"/>
      <c r="O398" s="70"/>
      <c r="P398" s="93"/>
      <c r="Q398" s="49"/>
    </row>
    <row r="399" spans="5:17" s="90" customFormat="1">
      <c r="E399" s="70"/>
      <c r="F399" s="93"/>
      <c r="G399" s="49"/>
      <c r="H399" s="73"/>
      <c r="J399" s="164"/>
      <c r="K399" s="164"/>
      <c r="L399" s="164"/>
      <c r="M399" s="164"/>
      <c r="N399" s="100"/>
      <c r="O399" s="70"/>
      <c r="P399" s="93"/>
      <c r="Q399" s="49"/>
    </row>
    <row r="400" spans="5:17" s="90" customFormat="1">
      <c r="E400" s="70"/>
      <c r="F400" s="93"/>
      <c r="G400" s="49"/>
      <c r="H400" s="73"/>
      <c r="J400" s="164"/>
      <c r="K400" s="164"/>
      <c r="L400" s="164"/>
      <c r="M400" s="164"/>
      <c r="N400" s="100"/>
      <c r="O400" s="70"/>
      <c r="P400" s="93"/>
      <c r="Q400" s="49"/>
    </row>
    <row r="401" spans="5:17" s="90" customFormat="1">
      <c r="E401" s="70"/>
      <c r="F401" s="93"/>
      <c r="G401" s="49"/>
      <c r="H401" s="73"/>
      <c r="J401" s="164"/>
      <c r="K401" s="164"/>
      <c r="L401" s="164"/>
      <c r="M401" s="164"/>
      <c r="N401" s="100"/>
      <c r="O401" s="70"/>
      <c r="P401" s="93"/>
      <c r="Q401" s="49"/>
    </row>
    <row r="402" spans="5:17" s="90" customFormat="1">
      <c r="E402" s="70"/>
      <c r="F402" s="93"/>
      <c r="G402" s="49"/>
      <c r="H402" s="73"/>
      <c r="J402" s="164"/>
      <c r="K402" s="164"/>
      <c r="L402" s="164"/>
      <c r="M402" s="164"/>
      <c r="N402" s="100"/>
      <c r="O402" s="70"/>
      <c r="P402" s="93"/>
      <c r="Q402" s="49"/>
    </row>
    <row r="403" spans="5:17" s="90" customFormat="1">
      <c r="E403" s="70"/>
      <c r="F403" s="93"/>
      <c r="G403" s="49"/>
      <c r="H403" s="73"/>
      <c r="J403" s="164"/>
      <c r="K403" s="164"/>
      <c r="L403" s="164"/>
      <c r="M403" s="164"/>
      <c r="N403" s="100"/>
      <c r="O403" s="70"/>
      <c r="P403" s="93"/>
      <c r="Q403" s="49"/>
    </row>
    <row r="404" spans="5:17" s="90" customFormat="1">
      <c r="E404" s="70"/>
      <c r="F404" s="93"/>
      <c r="G404" s="49"/>
      <c r="H404" s="73"/>
      <c r="J404" s="164"/>
      <c r="K404" s="164"/>
      <c r="L404" s="164"/>
      <c r="M404" s="164"/>
      <c r="N404" s="100"/>
      <c r="O404" s="70"/>
      <c r="P404" s="93"/>
      <c r="Q404" s="49"/>
    </row>
    <row r="405" spans="5:17" s="90" customFormat="1">
      <c r="E405" s="70"/>
      <c r="F405" s="93"/>
      <c r="G405" s="49"/>
      <c r="H405" s="73"/>
      <c r="J405" s="164"/>
      <c r="K405" s="164"/>
      <c r="L405" s="164"/>
      <c r="M405" s="164"/>
      <c r="N405" s="100"/>
      <c r="O405" s="70"/>
      <c r="P405" s="93"/>
      <c r="Q405" s="49"/>
    </row>
    <row r="406" spans="5:17" s="90" customFormat="1">
      <c r="E406" s="70"/>
      <c r="F406" s="93"/>
      <c r="G406" s="49"/>
      <c r="H406" s="73"/>
      <c r="J406" s="164"/>
      <c r="K406" s="164"/>
      <c r="L406" s="164"/>
      <c r="M406" s="164"/>
      <c r="N406" s="100"/>
      <c r="O406" s="70"/>
      <c r="P406" s="93"/>
      <c r="Q406" s="49"/>
    </row>
    <row r="407" spans="5:17" s="90" customFormat="1">
      <c r="E407" s="70"/>
      <c r="F407" s="93"/>
      <c r="G407" s="49"/>
      <c r="H407" s="73"/>
      <c r="J407" s="164"/>
      <c r="K407" s="164"/>
      <c r="L407" s="164"/>
      <c r="M407" s="164"/>
      <c r="N407" s="100"/>
      <c r="O407" s="70"/>
      <c r="P407" s="93"/>
      <c r="Q407" s="49"/>
    </row>
    <row r="408" spans="5:17" s="90" customFormat="1">
      <c r="E408" s="70"/>
      <c r="F408" s="93"/>
      <c r="G408" s="49"/>
      <c r="H408" s="73"/>
      <c r="J408" s="164"/>
      <c r="K408" s="164"/>
      <c r="L408" s="164"/>
      <c r="M408" s="164"/>
      <c r="N408" s="100"/>
      <c r="O408" s="70"/>
      <c r="P408" s="93"/>
      <c r="Q408" s="49"/>
    </row>
    <row r="409" spans="5:17" s="90" customFormat="1">
      <c r="E409" s="70"/>
      <c r="F409" s="93"/>
      <c r="G409" s="49"/>
      <c r="H409" s="73"/>
      <c r="J409" s="164"/>
      <c r="K409" s="164"/>
      <c r="L409" s="164"/>
      <c r="M409" s="164"/>
      <c r="N409" s="100"/>
      <c r="O409" s="70"/>
      <c r="P409" s="93"/>
      <c r="Q409" s="49"/>
    </row>
    <row r="410" spans="5:17" s="90" customFormat="1">
      <c r="E410" s="70"/>
      <c r="F410" s="93"/>
      <c r="G410" s="49"/>
      <c r="H410" s="73"/>
      <c r="J410" s="164"/>
      <c r="K410" s="164"/>
      <c r="L410" s="164"/>
      <c r="M410" s="164"/>
      <c r="N410" s="100"/>
      <c r="O410" s="70"/>
      <c r="P410" s="93"/>
      <c r="Q410" s="49"/>
    </row>
    <row r="411" spans="5:17" s="90" customFormat="1">
      <c r="E411" s="70"/>
      <c r="F411" s="93"/>
      <c r="G411" s="49"/>
      <c r="H411" s="73"/>
      <c r="J411" s="164"/>
      <c r="K411" s="164"/>
      <c r="L411" s="164"/>
      <c r="M411" s="164"/>
      <c r="N411" s="100"/>
      <c r="O411" s="70"/>
      <c r="P411" s="93"/>
      <c r="Q411" s="49"/>
    </row>
    <row r="412" spans="5:17" s="90" customFormat="1">
      <c r="E412" s="70"/>
      <c r="F412" s="93"/>
      <c r="G412" s="49"/>
      <c r="H412" s="73"/>
      <c r="J412" s="164"/>
      <c r="K412" s="164"/>
      <c r="L412" s="164"/>
      <c r="M412" s="164"/>
      <c r="N412" s="100"/>
      <c r="O412" s="70"/>
      <c r="P412" s="93"/>
      <c r="Q412" s="49"/>
    </row>
    <row r="413" spans="5:17" s="90" customFormat="1">
      <c r="E413" s="70"/>
      <c r="F413" s="93"/>
      <c r="G413" s="49"/>
      <c r="H413" s="73"/>
      <c r="J413" s="164"/>
      <c r="K413" s="164"/>
      <c r="L413" s="164"/>
      <c r="M413" s="164"/>
      <c r="N413" s="100"/>
      <c r="O413" s="70"/>
      <c r="P413" s="93"/>
      <c r="Q413" s="49"/>
    </row>
    <row r="414" spans="5:17" s="90" customFormat="1">
      <c r="E414" s="70"/>
      <c r="F414" s="93"/>
      <c r="G414" s="49"/>
      <c r="H414" s="73"/>
      <c r="J414" s="164"/>
      <c r="K414" s="164"/>
      <c r="L414" s="164"/>
      <c r="M414" s="164"/>
      <c r="N414" s="100"/>
      <c r="O414" s="70"/>
      <c r="P414" s="93"/>
      <c r="Q414" s="49"/>
    </row>
    <row r="415" spans="5:17" s="90" customFormat="1">
      <c r="E415" s="70"/>
      <c r="F415" s="93"/>
      <c r="G415" s="49"/>
      <c r="H415" s="73"/>
      <c r="J415" s="164"/>
      <c r="K415" s="164"/>
      <c r="L415" s="164"/>
      <c r="M415" s="164"/>
      <c r="N415" s="100"/>
      <c r="O415" s="70"/>
      <c r="P415" s="93"/>
      <c r="Q415" s="49"/>
    </row>
    <row r="416" spans="5:17" s="90" customFormat="1">
      <c r="E416" s="70"/>
      <c r="F416" s="93"/>
      <c r="G416" s="49"/>
      <c r="H416" s="73"/>
      <c r="J416" s="164"/>
      <c r="K416" s="164"/>
      <c r="L416" s="164"/>
      <c r="M416" s="164"/>
      <c r="N416" s="100"/>
      <c r="O416" s="70"/>
      <c r="P416" s="93"/>
      <c r="Q416" s="49"/>
    </row>
    <row r="417" spans="5:17" s="90" customFormat="1">
      <c r="E417" s="70"/>
      <c r="F417" s="93"/>
      <c r="G417" s="49"/>
      <c r="H417" s="73"/>
      <c r="J417" s="164"/>
      <c r="K417" s="164"/>
      <c r="L417" s="164"/>
      <c r="M417" s="164"/>
      <c r="N417" s="100"/>
      <c r="O417" s="70"/>
      <c r="P417" s="93"/>
      <c r="Q417" s="49"/>
    </row>
    <row r="418" spans="5:17" s="90" customFormat="1">
      <c r="E418" s="70"/>
      <c r="F418" s="93"/>
      <c r="G418" s="49"/>
      <c r="H418" s="73"/>
      <c r="J418" s="164"/>
      <c r="K418" s="164"/>
      <c r="L418" s="164"/>
      <c r="M418" s="164"/>
      <c r="N418" s="100"/>
      <c r="O418" s="70"/>
      <c r="P418" s="93"/>
      <c r="Q418" s="49"/>
    </row>
    <row r="419" spans="5:17" s="90" customFormat="1">
      <c r="E419" s="70"/>
      <c r="F419" s="93"/>
      <c r="G419" s="49"/>
      <c r="H419" s="73"/>
      <c r="J419" s="164"/>
      <c r="K419" s="164"/>
      <c r="L419" s="164"/>
      <c r="M419" s="164"/>
      <c r="N419" s="100"/>
      <c r="O419" s="70"/>
      <c r="P419" s="93"/>
      <c r="Q419" s="49"/>
    </row>
    <row r="420" spans="5:17" s="90" customFormat="1">
      <c r="E420" s="70"/>
      <c r="F420" s="93"/>
      <c r="G420" s="49"/>
      <c r="H420" s="73"/>
      <c r="J420" s="164"/>
      <c r="K420" s="164"/>
      <c r="L420" s="164"/>
      <c r="M420" s="164"/>
      <c r="N420" s="100"/>
      <c r="O420" s="70"/>
      <c r="P420" s="93"/>
      <c r="Q420" s="49"/>
    </row>
    <row r="421" spans="5:17" s="90" customFormat="1">
      <c r="E421" s="70"/>
      <c r="F421" s="93"/>
      <c r="G421" s="49"/>
      <c r="H421" s="73"/>
      <c r="J421" s="164"/>
      <c r="K421" s="164"/>
      <c r="L421" s="164"/>
      <c r="M421" s="164"/>
      <c r="N421" s="100"/>
      <c r="O421" s="70"/>
      <c r="P421" s="93"/>
      <c r="Q421" s="49"/>
    </row>
    <row r="422" spans="5:17" s="90" customFormat="1">
      <c r="E422" s="70"/>
      <c r="F422" s="93"/>
      <c r="G422" s="49"/>
      <c r="H422" s="73"/>
      <c r="J422" s="164"/>
      <c r="K422" s="164"/>
      <c r="L422" s="164"/>
      <c r="M422" s="164"/>
      <c r="N422" s="100"/>
      <c r="O422" s="70"/>
      <c r="P422" s="93"/>
      <c r="Q422" s="49"/>
    </row>
    <row r="423" spans="5:17" s="90" customFormat="1">
      <c r="E423" s="70"/>
      <c r="F423" s="93"/>
      <c r="G423" s="49"/>
      <c r="H423" s="73"/>
      <c r="J423" s="164"/>
      <c r="K423" s="164"/>
      <c r="L423" s="164"/>
      <c r="M423" s="164"/>
      <c r="N423" s="100"/>
      <c r="O423" s="70"/>
      <c r="P423" s="93"/>
      <c r="Q423" s="49"/>
    </row>
    <row r="424" spans="5:17" s="90" customFormat="1">
      <c r="E424" s="70"/>
      <c r="F424" s="93"/>
      <c r="G424" s="49"/>
      <c r="H424" s="73"/>
      <c r="J424" s="164"/>
      <c r="K424" s="164"/>
      <c r="L424" s="164"/>
      <c r="M424" s="164"/>
      <c r="N424" s="100"/>
      <c r="O424" s="70"/>
      <c r="P424" s="93"/>
      <c r="Q424" s="49"/>
    </row>
    <row r="425" spans="5:17" s="90" customFormat="1">
      <c r="E425" s="70"/>
      <c r="F425" s="93"/>
      <c r="G425" s="49"/>
      <c r="H425" s="73"/>
      <c r="J425" s="164"/>
      <c r="K425" s="164"/>
      <c r="L425" s="164"/>
      <c r="M425" s="164"/>
      <c r="N425" s="100"/>
      <c r="O425" s="70"/>
      <c r="P425" s="93"/>
      <c r="Q425" s="49"/>
    </row>
    <row r="426" spans="5:17" s="90" customFormat="1">
      <c r="E426" s="70"/>
      <c r="F426" s="93"/>
      <c r="G426" s="49"/>
      <c r="H426" s="73"/>
      <c r="J426" s="164"/>
      <c r="K426" s="164"/>
      <c r="L426" s="164"/>
      <c r="M426" s="164"/>
      <c r="N426" s="100"/>
      <c r="O426" s="70"/>
      <c r="P426" s="93"/>
      <c r="Q426" s="49"/>
    </row>
    <row r="427" spans="5:17" s="90" customFormat="1">
      <c r="E427" s="70"/>
      <c r="F427" s="93"/>
      <c r="G427" s="49"/>
      <c r="H427" s="73"/>
      <c r="J427" s="164"/>
      <c r="K427" s="164"/>
      <c r="L427" s="164"/>
      <c r="M427" s="164"/>
      <c r="N427" s="100"/>
      <c r="O427" s="70"/>
      <c r="P427" s="93"/>
      <c r="Q427" s="49"/>
    </row>
    <row r="428" spans="5:17" s="90" customFormat="1">
      <c r="E428" s="70"/>
      <c r="F428" s="93"/>
      <c r="G428" s="49"/>
      <c r="H428" s="73"/>
      <c r="J428" s="164"/>
      <c r="K428" s="164"/>
      <c r="L428" s="164"/>
      <c r="M428" s="164"/>
      <c r="N428" s="100"/>
      <c r="O428" s="70"/>
      <c r="P428" s="93"/>
      <c r="Q428" s="49"/>
    </row>
    <row r="429" spans="5:17" s="90" customFormat="1">
      <c r="E429" s="70"/>
      <c r="F429" s="93"/>
      <c r="G429" s="49"/>
      <c r="H429" s="73"/>
      <c r="J429" s="164"/>
      <c r="K429" s="164"/>
      <c r="L429" s="164"/>
      <c r="M429" s="164"/>
      <c r="N429" s="100"/>
      <c r="O429" s="70"/>
      <c r="P429" s="93"/>
      <c r="Q429" s="49"/>
    </row>
    <row r="430" spans="5:17" s="90" customFormat="1">
      <c r="E430" s="70"/>
      <c r="F430" s="93"/>
      <c r="G430" s="49"/>
      <c r="H430" s="73"/>
      <c r="J430" s="164"/>
      <c r="K430" s="164"/>
      <c r="L430" s="164"/>
      <c r="M430" s="164"/>
      <c r="N430" s="100"/>
      <c r="O430" s="70"/>
      <c r="P430" s="93"/>
      <c r="Q430" s="49"/>
    </row>
    <row r="431" spans="5:17" s="90" customFormat="1">
      <c r="E431" s="70"/>
      <c r="F431" s="93"/>
      <c r="G431" s="49"/>
      <c r="H431" s="73"/>
      <c r="J431" s="164"/>
      <c r="K431" s="164"/>
      <c r="L431" s="164"/>
      <c r="M431" s="164"/>
      <c r="N431" s="100"/>
      <c r="O431" s="70"/>
      <c r="P431" s="93"/>
      <c r="Q431" s="49"/>
    </row>
    <row r="432" spans="5:17" s="90" customFormat="1">
      <c r="E432" s="70"/>
      <c r="F432" s="93"/>
      <c r="G432" s="49"/>
      <c r="H432" s="73"/>
      <c r="J432" s="164"/>
      <c r="K432" s="164"/>
      <c r="L432" s="164"/>
      <c r="M432" s="164"/>
      <c r="N432" s="100"/>
      <c r="O432" s="70"/>
      <c r="P432" s="93"/>
      <c r="Q432" s="49"/>
    </row>
    <row r="433" spans="5:17" s="90" customFormat="1">
      <c r="E433" s="70"/>
      <c r="F433" s="93"/>
      <c r="G433" s="49"/>
      <c r="H433" s="73"/>
      <c r="J433" s="164"/>
      <c r="K433" s="164"/>
      <c r="L433" s="164"/>
      <c r="M433" s="164"/>
      <c r="N433" s="100"/>
      <c r="O433" s="70"/>
      <c r="P433" s="93"/>
      <c r="Q433" s="49"/>
    </row>
    <row r="434" spans="5:17" s="90" customFormat="1">
      <c r="E434" s="70"/>
      <c r="F434" s="93"/>
      <c r="G434" s="49"/>
      <c r="H434" s="73"/>
      <c r="J434" s="164"/>
      <c r="K434" s="164"/>
      <c r="L434" s="164"/>
      <c r="M434" s="164"/>
      <c r="N434" s="100"/>
      <c r="O434" s="70"/>
      <c r="P434" s="93"/>
      <c r="Q434" s="49"/>
    </row>
    <row r="435" spans="5:17" s="90" customFormat="1">
      <c r="E435" s="70"/>
      <c r="F435" s="93"/>
      <c r="G435" s="49"/>
      <c r="H435" s="73"/>
      <c r="J435" s="164"/>
      <c r="K435" s="164"/>
      <c r="L435" s="164"/>
      <c r="M435" s="164"/>
      <c r="N435" s="100"/>
      <c r="O435" s="70"/>
      <c r="P435" s="93"/>
      <c r="Q435" s="49"/>
    </row>
    <row r="436" spans="5:17" s="90" customFormat="1">
      <c r="E436" s="70"/>
      <c r="F436" s="93"/>
      <c r="G436" s="49"/>
      <c r="H436" s="73"/>
      <c r="J436" s="164"/>
      <c r="K436" s="164"/>
      <c r="L436" s="164"/>
      <c r="M436" s="164"/>
      <c r="N436" s="100"/>
      <c r="O436" s="70"/>
      <c r="P436" s="93"/>
      <c r="Q436" s="49"/>
    </row>
    <row r="437" spans="5:17" s="90" customFormat="1">
      <c r="E437" s="70"/>
      <c r="F437" s="93"/>
      <c r="G437" s="49"/>
      <c r="H437" s="73"/>
      <c r="J437" s="164"/>
      <c r="K437" s="164"/>
      <c r="L437" s="164"/>
      <c r="M437" s="164"/>
      <c r="N437" s="100"/>
      <c r="O437" s="70"/>
      <c r="P437" s="93"/>
      <c r="Q437" s="49"/>
    </row>
    <row r="438" spans="5:17" s="90" customFormat="1">
      <c r="E438" s="70"/>
      <c r="F438" s="93"/>
      <c r="G438" s="49"/>
      <c r="H438" s="73"/>
      <c r="J438" s="164"/>
      <c r="K438" s="164"/>
      <c r="L438" s="164"/>
      <c r="M438" s="164"/>
      <c r="N438" s="100"/>
      <c r="O438" s="70"/>
      <c r="P438" s="93"/>
      <c r="Q438" s="49"/>
    </row>
    <row r="439" spans="5:17" s="90" customFormat="1">
      <c r="E439" s="70"/>
      <c r="F439" s="93"/>
      <c r="G439" s="49"/>
      <c r="H439" s="73"/>
      <c r="J439" s="164"/>
      <c r="K439" s="164"/>
      <c r="L439" s="164"/>
      <c r="M439" s="164"/>
      <c r="N439" s="100"/>
      <c r="O439" s="70"/>
      <c r="P439" s="93"/>
      <c r="Q439" s="49"/>
    </row>
    <row r="440" spans="5:17" s="90" customFormat="1">
      <c r="E440" s="70"/>
      <c r="F440" s="93"/>
      <c r="G440" s="49"/>
      <c r="H440" s="73"/>
      <c r="J440" s="164"/>
      <c r="K440" s="164"/>
      <c r="L440" s="164"/>
      <c r="M440" s="164"/>
      <c r="N440" s="100"/>
      <c r="O440" s="70"/>
      <c r="P440" s="93"/>
      <c r="Q440" s="49"/>
    </row>
    <row r="441" spans="5:17" s="90" customFormat="1">
      <c r="E441" s="70"/>
      <c r="F441" s="93"/>
      <c r="G441" s="49"/>
      <c r="H441" s="73"/>
      <c r="J441" s="164"/>
      <c r="K441" s="164"/>
      <c r="L441" s="164"/>
      <c r="M441" s="164"/>
      <c r="N441" s="100"/>
      <c r="O441" s="70"/>
      <c r="P441" s="93"/>
      <c r="Q441" s="49"/>
    </row>
    <row r="442" spans="5:17" s="90" customFormat="1">
      <c r="E442" s="70"/>
      <c r="F442" s="93"/>
      <c r="G442" s="49"/>
      <c r="H442" s="73"/>
      <c r="J442" s="164"/>
      <c r="K442" s="164"/>
      <c r="L442" s="164"/>
      <c r="M442" s="164"/>
      <c r="N442" s="100"/>
      <c r="O442" s="70"/>
      <c r="P442" s="93"/>
      <c r="Q442" s="49"/>
    </row>
    <row r="443" spans="5:17" s="90" customFormat="1">
      <c r="E443" s="70"/>
      <c r="F443" s="93"/>
      <c r="G443" s="49"/>
      <c r="H443" s="73"/>
      <c r="J443" s="164"/>
      <c r="K443" s="164"/>
      <c r="L443" s="164"/>
      <c r="M443" s="164"/>
      <c r="N443" s="100"/>
      <c r="O443" s="70"/>
      <c r="P443" s="93"/>
      <c r="Q443" s="49"/>
    </row>
    <row r="444" spans="5:17" s="90" customFormat="1">
      <c r="E444" s="70"/>
      <c r="F444" s="93"/>
      <c r="G444" s="49"/>
      <c r="H444" s="73"/>
      <c r="J444" s="164"/>
      <c r="K444" s="164"/>
      <c r="L444" s="164"/>
      <c r="M444" s="164"/>
      <c r="N444" s="100"/>
      <c r="O444" s="70"/>
      <c r="P444" s="93"/>
      <c r="Q444" s="49"/>
    </row>
    <row r="445" spans="5:17" s="90" customFormat="1">
      <c r="E445" s="70"/>
      <c r="F445" s="93"/>
      <c r="G445" s="49"/>
      <c r="H445" s="73"/>
      <c r="J445" s="164"/>
      <c r="K445" s="164"/>
      <c r="L445" s="164"/>
      <c r="M445" s="164"/>
      <c r="N445" s="100"/>
      <c r="O445" s="70"/>
      <c r="P445" s="93"/>
      <c r="Q445" s="49"/>
    </row>
    <row r="446" spans="5:17" s="90" customFormat="1">
      <c r="E446" s="70"/>
      <c r="F446" s="93"/>
      <c r="G446" s="49"/>
      <c r="H446" s="73"/>
      <c r="J446" s="164"/>
      <c r="K446" s="164"/>
      <c r="L446" s="164"/>
      <c r="M446" s="164"/>
      <c r="N446" s="100"/>
      <c r="O446" s="70"/>
      <c r="P446" s="93"/>
      <c r="Q446" s="49"/>
    </row>
    <row r="447" spans="5:17" s="90" customFormat="1">
      <c r="E447" s="70"/>
      <c r="F447" s="93"/>
      <c r="G447" s="49"/>
      <c r="H447" s="73"/>
      <c r="J447" s="164"/>
      <c r="K447" s="164"/>
      <c r="L447" s="164"/>
      <c r="M447" s="164"/>
      <c r="N447" s="100"/>
      <c r="O447" s="70"/>
      <c r="P447" s="93"/>
      <c r="Q447" s="49"/>
    </row>
    <row r="448" spans="5:17" s="90" customFormat="1">
      <c r="E448" s="70"/>
      <c r="F448" s="93"/>
      <c r="G448" s="49"/>
      <c r="H448" s="73"/>
      <c r="J448" s="164"/>
      <c r="K448" s="164"/>
      <c r="L448" s="164"/>
      <c r="M448" s="164"/>
      <c r="N448" s="100"/>
      <c r="O448" s="70"/>
      <c r="P448" s="93"/>
      <c r="Q448" s="49"/>
    </row>
    <row r="449" spans="5:17" s="90" customFormat="1">
      <c r="E449" s="70"/>
      <c r="F449" s="93"/>
      <c r="G449" s="49"/>
      <c r="H449" s="73"/>
      <c r="J449" s="164"/>
      <c r="K449" s="164"/>
      <c r="L449" s="164"/>
      <c r="M449" s="164"/>
      <c r="N449" s="100"/>
      <c r="O449" s="70"/>
      <c r="P449" s="93"/>
      <c r="Q449" s="49"/>
    </row>
    <row r="450" spans="5:17" s="90" customFormat="1">
      <c r="E450" s="70"/>
      <c r="F450" s="93"/>
      <c r="G450" s="49"/>
      <c r="H450" s="73"/>
      <c r="J450" s="164"/>
      <c r="K450" s="164"/>
      <c r="L450" s="164"/>
      <c r="M450" s="164"/>
      <c r="N450" s="100"/>
      <c r="O450" s="70"/>
      <c r="P450" s="93"/>
      <c r="Q450" s="49"/>
    </row>
    <row r="451" spans="5:17" s="90" customFormat="1">
      <c r="E451" s="70"/>
      <c r="F451" s="93"/>
      <c r="G451" s="49"/>
      <c r="H451" s="73"/>
      <c r="J451" s="164"/>
      <c r="K451" s="164"/>
      <c r="L451" s="164"/>
      <c r="M451" s="164"/>
      <c r="N451" s="100"/>
      <c r="O451" s="70"/>
      <c r="P451" s="93"/>
      <c r="Q451" s="49"/>
    </row>
    <row r="452" spans="5:17" s="90" customFormat="1">
      <c r="E452" s="70"/>
      <c r="F452" s="93"/>
      <c r="G452" s="49"/>
      <c r="H452" s="73"/>
      <c r="J452" s="164"/>
      <c r="K452" s="164"/>
      <c r="L452" s="164"/>
      <c r="M452" s="164"/>
      <c r="N452" s="100"/>
      <c r="O452" s="70"/>
      <c r="P452" s="93"/>
      <c r="Q452" s="49"/>
    </row>
    <row r="453" spans="5:17" s="90" customFormat="1">
      <c r="E453" s="70"/>
      <c r="F453" s="93"/>
      <c r="G453" s="49"/>
      <c r="H453" s="73"/>
      <c r="J453" s="164"/>
      <c r="K453" s="164"/>
      <c r="L453" s="164"/>
      <c r="M453" s="164"/>
      <c r="N453" s="100"/>
      <c r="O453" s="70"/>
      <c r="P453" s="93"/>
      <c r="Q453" s="49"/>
    </row>
    <row r="454" spans="5:17" s="90" customFormat="1">
      <c r="E454" s="70"/>
      <c r="F454" s="93"/>
      <c r="G454" s="49"/>
      <c r="H454" s="73"/>
      <c r="J454" s="164"/>
      <c r="K454" s="164"/>
      <c r="L454" s="164"/>
      <c r="M454" s="164"/>
      <c r="N454" s="100"/>
      <c r="O454" s="70"/>
      <c r="P454" s="93"/>
      <c r="Q454" s="49"/>
    </row>
    <row r="455" spans="5:17" s="90" customFormat="1">
      <c r="E455" s="70"/>
      <c r="F455" s="93"/>
      <c r="G455" s="49"/>
      <c r="H455" s="73"/>
      <c r="J455" s="164"/>
      <c r="K455" s="164"/>
      <c r="L455" s="164"/>
      <c r="M455" s="164"/>
      <c r="N455" s="100"/>
      <c r="O455" s="70"/>
      <c r="P455" s="93"/>
      <c r="Q455" s="49"/>
    </row>
    <row r="456" spans="5:17" s="90" customFormat="1">
      <c r="E456" s="70"/>
      <c r="F456" s="93"/>
      <c r="G456" s="49"/>
      <c r="H456" s="73"/>
      <c r="J456" s="164"/>
      <c r="K456" s="164"/>
      <c r="L456" s="164"/>
      <c r="M456" s="164"/>
      <c r="N456" s="100"/>
      <c r="O456" s="70"/>
      <c r="P456" s="93"/>
      <c r="Q456" s="49"/>
    </row>
    <row r="457" spans="5:17" s="90" customFormat="1">
      <c r="E457" s="70"/>
      <c r="F457" s="93"/>
      <c r="G457" s="49"/>
      <c r="H457" s="73"/>
      <c r="J457" s="164"/>
      <c r="K457" s="164"/>
      <c r="L457" s="164"/>
      <c r="M457" s="164"/>
      <c r="N457" s="100"/>
      <c r="O457" s="70"/>
      <c r="P457" s="93"/>
      <c r="Q457" s="49"/>
    </row>
    <row r="458" spans="5:17" s="90" customFormat="1">
      <c r="E458" s="70"/>
      <c r="F458" s="93"/>
      <c r="G458" s="49"/>
      <c r="H458" s="73"/>
      <c r="J458" s="164"/>
      <c r="K458" s="164"/>
      <c r="L458" s="164"/>
      <c r="M458" s="164"/>
      <c r="N458" s="100"/>
      <c r="O458" s="70"/>
      <c r="P458" s="93"/>
      <c r="Q458" s="49"/>
    </row>
    <row r="459" spans="5:17" s="90" customFormat="1">
      <c r="E459" s="70"/>
      <c r="F459" s="93"/>
      <c r="G459" s="49"/>
      <c r="H459" s="73"/>
      <c r="J459" s="164"/>
      <c r="K459" s="164"/>
      <c r="L459" s="164"/>
      <c r="M459" s="164"/>
      <c r="N459" s="100"/>
      <c r="O459" s="70"/>
      <c r="P459" s="93"/>
      <c r="Q459" s="49"/>
    </row>
    <row r="460" spans="5:17" s="90" customFormat="1">
      <c r="E460" s="70"/>
      <c r="F460" s="93"/>
      <c r="G460" s="49"/>
      <c r="H460" s="73"/>
      <c r="J460" s="164"/>
      <c r="K460" s="164"/>
      <c r="L460" s="164"/>
      <c r="M460" s="164"/>
      <c r="N460" s="100"/>
      <c r="O460" s="70"/>
      <c r="P460" s="93"/>
      <c r="Q460" s="49"/>
    </row>
    <row r="461" spans="5:17" s="90" customFormat="1">
      <c r="E461" s="70"/>
      <c r="F461" s="93"/>
      <c r="G461" s="49"/>
      <c r="H461" s="73"/>
      <c r="J461" s="164"/>
      <c r="K461" s="164"/>
      <c r="L461" s="164"/>
      <c r="M461" s="164"/>
      <c r="N461" s="100"/>
      <c r="O461" s="70"/>
      <c r="P461" s="93"/>
      <c r="Q461" s="49"/>
    </row>
    <row r="462" spans="5:17" s="90" customFormat="1">
      <c r="E462" s="70"/>
      <c r="F462" s="93"/>
      <c r="G462" s="49"/>
      <c r="H462" s="73"/>
      <c r="J462" s="164"/>
      <c r="K462" s="164"/>
      <c r="L462" s="164"/>
      <c r="M462" s="164"/>
      <c r="N462" s="100"/>
      <c r="O462" s="70"/>
      <c r="P462" s="93"/>
      <c r="Q462" s="49"/>
    </row>
    <row r="463" spans="5:17" s="90" customFormat="1">
      <c r="E463" s="70"/>
      <c r="F463" s="93"/>
      <c r="G463" s="49"/>
      <c r="H463" s="73"/>
      <c r="J463" s="164"/>
      <c r="K463" s="164"/>
      <c r="L463" s="164"/>
      <c r="M463" s="164"/>
      <c r="N463" s="100"/>
      <c r="O463" s="70"/>
      <c r="P463" s="93"/>
      <c r="Q463" s="49"/>
    </row>
    <row r="464" spans="5:17" s="90" customFormat="1">
      <c r="E464" s="70"/>
      <c r="F464" s="93"/>
      <c r="G464" s="49"/>
      <c r="H464" s="73"/>
      <c r="J464" s="164"/>
      <c r="K464" s="164"/>
      <c r="L464" s="164"/>
      <c r="M464" s="164"/>
      <c r="N464" s="100"/>
      <c r="O464" s="70"/>
      <c r="P464" s="93"/>
      <c r="Q464" s="49"/>
    </row>
    <row r="465" spans="5:17" s="90" customFormat="1">
      <c r="E465" s="70"/>
      <c r="F465" s="93"/>
      <c r="G465" s="49"/>
      <c r="H465" s="73"/>
      <c r="J465" s="164"/>
      <c r="K465" s="164"/>
      <c r="L465" s="164"/>
      <c r="M465" s="164"/>
      <c r="N465" s="100"/>
      <c r="O465" s="70"/>
      <c r="P465" s="93"/>
      <c r="Q465" s="49"/>
    </row>
    <row r="466" spans="5:17" s="90" customFormat="1">
      <c r="E466" s="70"/>
      <c r="F466" s="93"/>
      <c r="G466" s="49"/>
      <c r="H466" s="73"/>
      <c r="J466" s="164"/>
      <c r="K466" s="164"/>
      <c r="L466" s="164"/>
      <c r="M466" s="164"/>
      <c r="N466" s="100"/>
      <c r="O466" s="70"/>
      <c r="P466" s="93"/>
      <c r="Q466" s="49"/>
    </row>
    <row r="467" spans="5:17" s="90" customFormat="1">
      <c r="E467" s="70"/>
      <c r="F467" s="93"/>
      <c r="G467" s="49"/>
      <c r="H467" s="73"/>
      <c r="J467" s="164"/>
      <c r="K467" s="164"/>
      <c r="L467" s="164"/>
      <c r="M467" s="164"/>
      <c r="N467" s="100"/>
      <c r="O467" s="70"/>
      <c r="P467" s="93"/>
      <c r="Q467" s="49"/>
    </row>
    <row r="468" spans="5:17" s="90" customFormat="1">
      <c r="E468" s="70"/>
      <c r="F468" s="93"/>
      <c r="G468" s="49"/>
      <c r="H468" s="73"/>
      <c r="J468" s="164"/>
      <c r="K468" s="164"/>
      <c r="L468" s="164"/>
      <c r="M468" s="164"/>
      <c r="N468" s="100"/>
      <c r="O468" s="70"/>
      <c r="P468" s="93"/>
      <c r="Q468" s="49"/>
    </row>
    <row r="469" spans="5:17" s="90" customFormat="1">
      <c r="E469" s="70"/>
      <c r="F469" s="93"/>
      <c r="G469" s="49"/>
      <c r="H469" s="73"/>
      <c r="J469" s="164"/>
      <c r="K469" s="164"/>
      <c r="L469" s="164"/>
      <c r="M469" s="164"/>
      <c r="N469" s="100"/>
      <c r="O469" s="70"/>
      <c r="P469" s="93"/>
      <c r="Q469" s="49"/>
    </row>
    <row r="470" spans="5:17" s="90" customFormat="1">
      <c r="E470" s="70"/>
      <c r="F470" s="93"/>
      <c r="G470" s="49"/>
      <c r="H470" s="73"/>
      <c r="J470" s="164"/>
      <c r="K470" s="164"/>
      <c r="L470" s="164"/>
      <c r="M470" s="164"/>
      <c r="N470" s="100"/>
      <c r="O470" s="70"/>
      <c r="P470" s="93"/>
      <c r="Q470" s="49"/>
    </row>
    <row r="471" spans="5:17" s="90" customFormat="1">
      <c r="E471" s="70"/>
      <c r="F471" s="93"/>
      <c r="G471" s="49"/>
      <c r="H471" s="73"/>
      <c r="J471" s="164"/>
      <c r="K471" s="164"/>
      <c r="L471" s="164"/>
      <c r="M471" s="164"/>
      <c r="N471" s="100"/>
      <c r="O471" s="70"/>
      <c r="P471" s="93"/>
      <c r="Q471" s="49"/>
    </row>
    <row r="472" spans="5:17" s="90" customFormat="1">
      <c r="E472" s="70"/>
      <c r="F472" s="93"/>
      <c r="G472" s="49"/>
      <c r="H472" s="73"/>
      <c r="J472" s="164"/>
      <c r="K472" s="164"/>
      <c r="L472" s="164"/>
      <c r="M472" s="164"/>
      <c r="N472" s="100"/>
      <c r="O472" s="70"/>
      <c r="P472" s="93"/>
      <c r="Q472" s="49"/>
    </row>
    <row r="473" spans="5:17" s="90" customFormat="1">
      <c r="E473" s="70"/>
      <c r="F473" s="93"/>
      <c r="G473" s="49"/>
      <c r="H473" s="73"/>
      <c r="J473" s="164"/>
      <c r="K473" s="164"/>
      <c r="L473" s="164"/>
      <c r="M473" s="164"/>
      <c r="N473" s="100"/>
      <c r="O473" s="70"/>
      <c r="P473" s="93"/>
      <c r="Q473" s="49"/>
    </row>
    <row r="474" spans="5:17" s="90" customFormat="1">
      <c r="E474" s="70"/>
      <c r="F474" s="93"/>
      <c r="G474" s="49"/>
      <c r="H474" s="73"/>
      <c r="J474" s="164"/>
      <c r="K474" s="164"/>
      <c r="L474" s="164"/>
      <c r="M474" s="164"/>
      <c r="N474" s="100"/>
      <c r="O474" s="70"/>
      <c r="P474" s="93"/>
      <c r="Q474" s="49"/>
    </row>
    <row r="475" spans="5:17" s="90" customFormat="1">
      <c r="E475" s="70"/>
      <c r="F475" s="93"/>
      <c r="G475" s="49"/>
      <c r="H475" s="73"/>
      <c r="J475" s="164"/>
      <c r="K475" s="164"/>
      <c r="L475" s="164"/>
      <c r="M475" s="164"/>
      <c r="N475" s="100"/>
      <c r="O475" s="70"/>
      <c r="P475" s="93"/>
      <c r="Q475" s="49"/>
    </row>
    <row r="476" spans="5:17" s="90" customFormat="1">
      <c r="E476" s="70"/>
      <c r="F476" s="93"/>
      <c r="G476" s="49"/>
      <c r="H476" s="73"/>
      <c r="J476" s="164"/>
      <c r="K476" s="164"/>
      <c r="L476" s="164"/>
      <c r="M476" s="164"/>
      <c r="N476" s="100"/>
      <c r="O476" s="70"/>
      <c r="P476" s="93"/>
      <c r="Q476" s="49"/>
    </row>
    <row r="477" spans="5:17" s="90" customFormat="1">
      <c r="E477" s="70"/>
      <c r="F477" s="93"/>
      <c r="G477" s="49"/>
      <c r="H477" s="73"/>
      <c r="J477" s="164"/>
      <c r="K477" s="164"/>
      <c r="L477" s="164"/>
      <c r="M477" s="164"/>
      <c r="N477" s="100"/>
      <c r="O477" s="70"/>
      <c r="P477" s="93"/>
      <c r="Q477" s="49"/>
    </row>
    <row r="478" spans="5:17" s="90" customFormat="1">
      <c r="E478" s="70"/>
      <c r="F478" s="93"/>
      <c r="G478" s="49"/>
      <c r="H478" s="73"/>
      <c r="J478" s="164"/>
      <c r="K478" s="164"/>
      <c r="L478" s="164"/>
      <c r="M478" s="164"/>
      <c r="N478" s="100"/>
      <c r="O478" s="70"/>
      <c r="P478" s="93"/>
      <c r="Q478" s="49"/>
    </row>
    <row r="479" spans="5:17" s="90" customFormat="1">
      <c r="E479" s="70"/>
      <c r="F479" s="93"/>
      <c r="G479" s="49"/>
      <c r="H479" s="73"/>
      <c r="J479" s="164"/>
      <c r="K479" s="164"/>
      <c r="L479" s="164"/>
      <c r="M479" s="164"/>
      <c r="N479" s="100"/>
      <c r="O479" s="70"/>
      <c r="P479" s="93"/>
      <c r="Q479" s="49"/>
    </row>
    <row r="480" spans="5:17" s="90" customFormat="1">
      <c r="E480" s="70"/>
      <c r="F480" s="93"/>
      <c r="G480" s="49"/>
      <c r="H480" s="73"/>
      <c r="J480" s="164"/>
      <c r="K480" s="164"/>
      <c r="L480" s="164"/>
      <c r="M480" s="164"/>
      <c r="N480" s="100"/>
      <c r="O480" s="70"/>
      <c r="P480" s="93"/>
      <c r="Q480" s="49"/>
    </row>
    <row r="481" spans="5:17" s="90" customFormat="1">
      <c r="E481" s="70"/>
      <c r="F481" s="93"/>
      <c r="G481" s="49"/>
      <c r="H481" s="73"/>
      <c r="J481" s="164"/>
      <c r="K481" s="164"/>
      <c r="L481" s="164"/>
      <c r="M481" s="164"/>
      <c r="N481" s="100"/>
      <c r="O481" s="70"/>
      <c r="P481" s="93"/>
      <c r="Q481" s="49"/>
    </row>
    <row r="482" spans="5:17" s="90" customFormat="1">
      <c r="E482" s="70"/>
      <c r="F482" s="93"/>
      <c r="G482" s="49"/>
      <c r="H482" s="73"/>
      <c r="J482" s="164"/>
      <c r="K482" s="164"/>
      <c r="L482" s="164"/>
      <c r="M482" s="164"/>
      <c r="N482" s="100"/>
      <c r="O482" s="70"/>
      <c r="P482" s="93"/>
      <c r="Q482" s="49"/>
    </row>
    <row r="483" spans="5:17" s="90" customFormat="1">
      <c r="E483" s="70"/>
      <c r="F483" s="93"/>
      <c r="G483" s="49"/>
      <c r="H483" s="73"/>
      <c r="J483" s="164"/>
      <c r="K483" s="164"/>
      <c r="L483" s="164"/>
      <c r="M483" s="164"/>
      <c r="N483" s="100"/>
      <c r="O483" s="70"/>
      <c r="P483" s="93"/>
      <c r="Q483" s="49"/>
    </row>
    <row r="484" spans="5:17" s="90" customFormat="1">
      <c r="E484" s="70"/>
      <c r="F484" s="93"/>
      <c r="G484" s="49"/>
      <c r="H484" s="73"/>
      <c r="J484" s="164"/>
      <c r="K484" s="164"/>
      <c r="L484" s="164"/>
      <c r="M484" s="164"/>
      <c r="N484" s="100"/>
      <c r="O484" s="70"/>
      <c r="P484" s="93"/>
      <c r="Q484" s="49"/>
    </row>
    <row r="485" spans="5:17" s="90" customFormat="1">
      <c r="E485" s="70"/>
      <c r="F485" s="93"/>
      <c r="G485" s="49"/>
      <c r="H485" s="73"/>
      <c r="J485" s="164"/>
      <c r="K485" s="164"/>
      <c r="L485" s="164"/>
      <c r="M485" s="164"/>
      <c r="N485" s="100"/>
      <c r="O485" s="70"/>
      <c r="P485" s="93"/>
      <c r="Q485" s="49"/>
    </row>
    <row r="486" spans="5:17" s="90" customFormat="1">
      <c r="E486" s="70"/>
      <c r="F486" s="93"/>
      <c r="G486" s="49"/>
      <c r="H486" s="73"/>
      <c r="J486" s="164"/>
      <c r="K486" s="164"/>
      <c r="L486" s="164"/>
      <c r="M486" s="164"/>
      <c r="N486" s="100"/>
      <c r="O486" s="70"/>
      <c r="P486" s="93"/>
      <c r="Q486" s="49"/>
    </row>
    <row r="487" spans="5:17" s="90" customFormat="1">
      <c r="E487" s="70"/>
      <c r="F487" s="93"/>
      <c r="G487" s="49"/>
      <c r="H487" s="73"/>
      <c r="J487" s="164"/>
      <c r="K487" s="164"/>
      <c r="L487" s="164"/>
      <c r="M487" s="164"/>
      <c r="N487" s="100"/>
      <c r="O487" s="70"/>
      <c r="P487" s="93"/>
      <c r="Q487" s="49"/>
    </row>
    <row r="488" spans="5:17" s="90" customFormat="1">
      <c r="E488" s="70"/>
      <c r="F488" s="93"/>
      <c r="G488" s="49"/>
      <c r="H488" s="73"/>
      <c r="J488" s="164"/>
      <c r="K488" s="164"/>
      <c r="L488" s="164"/>
      <c r="M488" s="164"/>
      <c r="N488" s="100"/>
      <c r="O488" s="70"/>
      <c r="P488" s="93"/>
      <c r="Q488" s="49"/>
    </row>
    <row r="489" spans="5:17" s="90" customFormat="1">
      <c r="E489" s="70"/>
      <c r="F489" s="93"/>
      <c r="G489" s="49"/>
      <c r="H489" s="73"/>
      <c r="J489" s="164"/>
      <c r="K489" s="164"/>
      <c r="L489" s="164"/>
      <c r="M489" s="164"/>
      <c r="N489" s="100"/>
      <c r="O489" s="70"/>
      <c r="P489" s="93"/>
      <c r="Q489" s="49"/>
    </row>
    <row r="490" spans="5:17" s="90" customFormat="1">
      <c r="E490" s="70"/>
      <c r="F490" s="93"/>
      <c r="G490" s="49"/>
      <c r="H490" s="73"/>
      <c r="J490" s="164"/>
      <c r="K490" s="164"/>
      <c r="L490" s="164"/>
      <c r="M490" s="164"/>
      <c r="N490" s="100"/>
      <c r="O490" s="70"/>
      <c r="P490" s="93"/>
      <c r="Q490" s="49"/>
    </row>
    <row r="491" spans="5:17" s="90" customFormat="1">
      <c r="E491" s="70"/>
      <c r="F491" s="93"/>
      <c r="G491" s="49"/>
      <c r="H491" s="73"/>
      <c r="J491" s="164"/>
      <c r="K491" s="164"/>
      <c r="L491" s="164"/>
      <c r="M491" s="164"/>
      <c r="N491" s="100"/>
      <c r="O491" s="70"/>
      <c r="P491" s="93"/>
      <c r="Q491" s="49"/>
    </row>
    <row r="492" spans="5:17" s="90" customFormat="1">
      <c r="E492" s="70"/>
      <c r="F492" s="93"/>
      <c r="G492" s="49"/>
      <c r="H492" s="73"/>
      <c r="J492" s="164"/>
      <c r="K492" s="164"/>
      <c r="L492" s="164"/>
      <c r="M492" s="164"/>
      <c r="N492" s="100"/>
      <c r="O492" s="70"/>
      <c r="P492" s="93"/>
      <c r="Q492" s="49"/>
    </row>
    <row r="493" spans="5:17" s="90" customFormat="1">
      <c r="E493" s="70"/>
      <c r="F493" s="93"/>
      <c r="G493" s="49"/>
      <c r="H493" s="73"/>
      <c r="J493" s="164"/>
      <c r="K493" s="164"/>
      <c r="L493" s="164"/>
      <c r="M493" s="164"/>
      <c r="N493" s="100"/>
      <c r="O493" s="70"/>
      <c r="P493" s="93"/>
      <c r="Q493" s="49"/>
    </row>
    <row r="494" spans="5:17" s="90" customFormat="1">
      <c r="E494" s="70"/>
      <c r="F494" s="93"/>
      <c r="G494" s="49"/>
      <c r="H494" s="73"/>
      <c r="J494" s="164"/>
      <c r="K494" s="164"/>
      <c r="L494" s="164"/>
      <c r="M494" s="164"/>
      <c r="N494" s="100"/>
      <c r="O494" s="70"/>
      <c r="P494" s="93"/>
      <c r="Q494" s="49"/>
    </row>
    <row r="495" spans="5:17" s="90" customFormat="1">
      <c r="E495" s="70"/>
      <c r="F495" s="93"/>
      <c r="G495" s="49"/>
      <c r="H495" s="73"/>
      <c r="J495" s="164"/>
      <c r="K495" s="164"/>
      <c r="L495" s="164"/>
      <c r="M495" s="164"/>
      <c r="N495" s="100"/>
      <c r="O495" s="70"/>
      <c r="P495" s="93"/>
      <c r="Q495" s="49"/>
    </row>
    <row r="496" spans="5:17" s="90" customFormat="1">
      <c r="E496" s="70"/>
      <c r="F496" s="93"/>
      <c r="G496" s="49"/>
      <c r="H496" s="73"/>
      <c r="J496" s="164"/>
      <c r="K496" s="164"/>
      <c r="L496" s="164"/>
      <c r="M496" s="164"/>
      <c r="N496" s="100"/>
      <c r="O496" s="70"/>
      <c r="P496" s="93"/>
      <c r="Q496" s="49"/>
    </row>
    <row r="497" spans="5:17" s="90" customFormat="1">
      <c r="E497" s="70"/>
      <c r="F497" s="93"/>
      <c r="G497" s="49"/>
      <c r="H497" s="73"/>
      <c r="J497" s="164"/>
      <c r="K497" s="164"/>
      <c r="L497" s="164"/>
      <c r="M497" s="164"/>
      <c r="N497" s="100"/>
      <c r="O497" s="70"/>
      <c r="P497" s="93"/>
      <c r="Q497" s="49"/>
    </row>
    <row r="498" spans="5:17" s="90" customFormat="1">
      <c r="E498" s="70"/>
      <c r="F498" s="93"/>
      <c r="G498" s="49"/>
      <c r="H498" s="73"/>
      <c r="J498" s="164"/>
      <c r="K498" s="164"/>
      <c r="L498" s="164"/>
      <c r="M498" s="164"/>
      <c r="N498" s="100"/>
      <c r="O498" s="70"/>
      <c r="P498" s="93"/>
      <c r="Q498" s="49"/>
    </row>
    <row r="499" spans="5:17" s="90" customFormat="1">
      <c r="E499" s="70"/>
      <c r="F499" s="93"/>
      <c r="G499" s="49"/>
      <c r="H499" s="73"/>
      <c r="J499" s="164"/>
      <c r="K499" s="164"/>
      <c r="L499" s="164"/>
      <c r="M499" s="164"/>
      <c r="N499" s="100"/>
      <c r="O499" s="70"/>
      <c r="P499" s="93"/>
      <c r="Q499" s="49"/>
    </row>
    <row r="500" spans="5:17" s="90" customFormat="1">
      <c r="E500" s="70"/>
      <c r="F500" s="93"/>
      <c r="G500" s="49"/>
      <c r="H500" s="73"/>
      <c r="J500" s="164"/>
      <c r="K500" s="164"/>
      <c r="L500" s="164"/>
      <c r="M500" s="164"/>
      <c r="N500" s="100"/>
      <c r="O500" s="70"/>
      <c r="P500" s="93"/>
      <c r="Q500" s="49"/>
    </row>
    <row r="501" spans="5:17" s="90" customFormat="1">
      <c r="E501" s="70"/>
      <c r="F501" s="93"/>
      <c r="G501" s="49"/>
      <c r="H501" s="73"/>
      <c r="J501" s="164"/>
      <c r="K501" s="164"/>
      <c r="L501" s="164"/>
      <c r="M501" s="164"/>
      <c r="N501" s="100"/>
      <c r="O501" s="70"/>
      <c r="P501" s="93"/>
      <c r="Q501" s="49"/>
    </row>
    <row r="502" spans="5:17" s="90" customFormat="1">
      <c r="E502" s="70"/>
      <c r="F502" s="93"/>
      <c r="G502" s="49"/>
      <c r="H502" s="73"/>
      <c r="J502" s="164"/>
      <c r="K502" s="164"/>
      <c r="L502" s="164"/>
      <c r="M502" s="164"/>
      <c r="N502" s="100"/>
      <c r="O502" s="70"/>
      <c r="P502" s="93"/>
      <c r="Q502" s="49"/>
    </row>
    <row r="503" spans="5:17" s="90" customFormat="1">
      <c r="E503" s="70"/>
      <c r="F503" s="93"/>
      <c r="G503" s="49"/>
      <c r="H503" s="73"/>
      <c r="J503" s="164"/>
      <c r="K503" s="164"/>
      <c r="L503" s="164"/>
      <c r="M503" s="164"/>
      <c r="N503" s="100"/>
      <c r="O503" s="70"/>
      <c r="P503" s="93"/>
      <c r="Q503" s="49"/>
    </row>
    <row r="504" spans="5:17" s="90" customFormat="1">
      <c r="E504" s="70"/>
      <c r="F504" s="93"/>
      <c r="G504" s="49"/>
      <c r="H504" s="73"/>
      <c r="J504" s="164"/>
      <c r="K504" s="164"/>
      <c r="L504" s="164"/>
      <c r="M504" s="164"/>
      <c r="N504" s="100"/>
      <c r="O504" s="70"/>
      <c r="P504" s="93"/>
      <c r="Q504" s="49"/>
    </row>
    <row r="505" spans="5:17" s="90" customFormat="1">
      <c r="E505" s="70"/>
      <c r="F505" s="93"/>
      <c r="G505" s="49"/>
      <c r="H505" s="73"/>
      <c r="J505" s="164"/>
      <c r="K505" s="164"/>
      <c r="L505" s="164"/>
      <c r="M505" s="164"/>
      <c r="N505" s="100"/>
      <c r="O505" s="70"/>
      <c r="P505" s="93"/>
      <c r="Q505" s="49"/>
    </row>
    <row r="506" spans="5:17" s="90" customFormat="1">
      <c r="E506" s="70"/>
      <c r="F506" s="93"/>
      <c r="G506" s="49"/>
      <c r="H506" s="73"/>
      <c r="J506" s="164"/>
      <c r="K506" s="164"/>
      <c r="L506" s="164"/>
      <c r="M506" s="164"/>
      <c r="N506" s="100"/>
      <c r="O506" s="70"/>
      <c r="P506" s="93"/>
      <c r="Q506" s="49"/>
    </row>
    <row r="507" spans="5:17" s="90" customFormat="1">
      <c r="E507" s="70"/>
      <c r="F507" s="93"/>
      <c r="G507" s="49"/>
      <c r="H507" s="73"/>
      <c r="J507" s="164"/>
      <c r="K507" s="164"/>
      <c r="L507" s="164"/>
      <c r="M507" s="164"/>
      <c r="N507" s="100"/>
      <c r="O507" s="70"/>
      <c r="P507" s="93"/>
      <c r="Q507" s="49"/>
    </row>
    <row r="508" spans="5:17" s="90" customFormat="1">
      <c r="E508" s="70"/>
      <c r="F508" s="93"/>
      <c r="G508" s="49"/>
      <c r="H508" s="73"/>
      <c r="J508" s="164"/>
      <c r="K508" s="164"/>
      <c r="L508" s="164"/>
      <c r="M508" s="164"/>
      <c r="N508" s="100"/>
      <c r="O508" s="70"/>
      <c r="P508" s="93"/>
      <c r="Q508" s="49"/>
    </row>
    <row r="509" spans="5:17" s="90" customFormat="1">
      <c r="E509" s="70"/>
      <c r="F509" s="93"/>
      <c r="G509" s="49"/>
      <c r="H509" s="73"/>
      <c r="J509" s="164"/>
      <c r="K509" s="164"/>
      <c r="L509" s="164"/>
      <c r="M509" s="164"/>
      <c r="N509" s="100"/>
      <c r="O509" s="70"/>
      <c r="P509" s="93"/>
      <c r="Q509" s="49"/>
    </row>
    <row r="510" spans="5:17" s="90" customFormat="1">
      <c r="E510" s="70"/>
      <c r="F510" s="93"/>
      <c r="G510" s="49"/>
      <c r="H510" s="73"/>
      <c r="J510" s="164"/>
      <c r="K510" s="164"/>
      <c r="L510" s="164"/>
      <c r="M510" s="164"/>
      <c r="N510" s="100"/>
      <c r="O510" s="70"/>
      <c r="P510" s="93"/>
      <c r="Q510" s="49"/>
    </row>
    <row r="511" spans="5:17" s="90" customFormat="1">
      <c r="E511" s="70"/>
      <c r="F511" s="93"/>
      <c r="G511" s="49"/>
      <c r="H511" s="73"/>
      <c r="J511" s="164"/>
      <c r="K511" s="164"/>
      <c r="L511" s="164"/>
      <c r="M511" s="164"/>
      <c r="N511" s="100"/>
      <c r="O511" s="70"/>
      <c r="P511" s="93"/>
      <c r="Q511" s="49"/>
    </row>
    <row r="512" spans="5:17" s="90" customFormat="1">
      <c r="E512" s="70"/>
      <c r="F512" s="93"/>
      <c r="G512" s="49"/>
      <c r="H512" s="73"/>
      <c r="J512" s="164"/>
      <c r="K512" s="164"/>
      <c r="L512" s="164"/>
      <c r="M512" s="164"/>
      <c r="N512" s="100"/>
      <c r="O512" s="70"/>
      <c r="P512" s="93"/>
      <c r="Q512" s="49"/>
    </row>
    <row r="513" spans="5:17" s="90" customFormat="1">
      <c r="E513" s="70"/>
      <c r="F513" s="93"/>
      <c r="G513" s="49"/>
      <c r="H513" s="73"/>
      <c r="J513" s="164"/>
      <c r="K513" s="164"/>
      <c r="L513" s="164"/>
      <c r="M513" s="164"/>
      <c r="N513" s="100"/>
      <c r="O513" s="70"/>
      <c r="P513" s="93"/>
      <c r="Q513" s="49"/>
    </row>
    <row r="514" spans="5:17" s="90" customFormat="1">
      <c r="E514" s="70"/>
      <c r="F514" s="93"/>
      <c r="G514" s="49"/>
      <c r="H514" s="73"/>
      <c r="J514" s="164"/>
      <c r="K514" s="164"/>
      <c r="L514" s="164"/>
      <c r="M514" s="164"/>
      <c r="N514" s="100"/>
      <c r="O514" s="70"/>
      <c r="P514" s="93"/>
      <c r="Q514" s="49"/>
    </row>
    <row r="515" spans="5:17" s="90" customFormat="1">
      <c r="E515" s="70"/>
      <c r="F515" s="93"/>
      <c r="G515" s="49"/>
      <c r="H515" s="73"/>
      <c r="J515" s="164"/>
      <c r="K515" s="164"/>
      <c r="L515" s="164"/>
      <c r="M515" s="164"/>
      <c r="N515" s="100"/>
      <c r="O515" s="70"/>
      <c r="P515" s="93"/>
      <c r="Q515" s="49"/>
    </row>
    <row r="516" spans="5:17" s="90" customFormat="1">
      <c r="E516" s="70"/>
      <c r="F516" s="93"/>
      <c r="G516" s="49"/>
      <c r="H516" s="73"/>
      <c r="J516" s="164"/>
      <c r="K516" s="164"/>
      <c r="L516" s="164"/>
      <c r="M516" s="164"/>
      <c r="N516" s="100"/>
      <c r="O516" s="70"/>
      <c r="P516" s="93"/>
      <c r="Q516" s="49"/>
    </row>
    <row r="517" spans="5:17" s="90" customFormat="1">
      <c r="E517" s="70"/>
      <c r="F517" s="93"/>
      <c r="G517" s="49"/>
      <c r="H517" s="73"/>
      <c r="J517" s="164"/>
      <c r="K517" s="164"/>
      <c r="L517" s="164"/>
      <c r="M517" s="164"/>
      <c r="N517" s="100"/>
      <c r="O517" s="70"/>
      <c r="P517" s="93"/>
      <c r="Q517" s="49"/>
    </row>
    <row r="518" spans="5:17" s="90" customFormat="1">
      <c r="E518" s="70"/>
      <c r="F518" s="93"/>
      <c r="G518" s="49"/>
      <c r="H518" s="73"/>
      <c r="J518" s="164"/>
      <c r="K518" s="164"/>
      <c r="L518" s="164"/>
      <c r="M518" s="164"/>
      <c r="N518" s="100"/>
      <c r="O518" s="70"/>
      <c r="P518" s="93"/>
      <c r="Q518" s="49"/>
    </row>
    <row r="519" spans="5:17" s="90" customFormat="1">
      <c r="E519" s="70"/>
      <c r="F519" s="93"/>
      <c r="G519" s="49"/>
      <c r="H519" s="73"/>
      <c r="J519" s="164"/>
      <c r="K519" s="164"/>
      <c r="L519" s="164"/>
      <c r="M519" s="164"/>
      <c r="N519" s="100"/>
      <c r="O519" s="70"/>
      <c r="P519" s="93"/>
      <c r="Q519" s="49"/>
    </row>
    <row r="520" spans="5:17" s="90" customFormat="1">
      <c r="E520" s="70"/>
      <c r="F520" s="93"/>
      <c r="G520" s="49"/>
      <c r="H520" s="73"/>
      <c r="J520" s="164"/>
      <c r="K520" s="164"/>
      <c r="L520" s="164"/>
      <c r="M520" s="164"/>
      <c r="N520" s="100"/>
      <c r="O520" s="70"/>
      <c r="P520" s="93"/>
      <c r="Q520" s="49"/>
    </row>
    <row r="521" spans="5:17" s="90" customFormat="1">
      <c r="E521" s="70"/>
      <c r="F521" s="93"/>
      <c r="G521" s="49"/>
      <c r="H521" s="73"/>
      <c r="J521" s="164"/>
      <c r="K521" s="164"/>
      <c r="L521" s="164"/>
      <c r="M521" s="164"/>
      <c r="N521" s="100"/>
      <c r="O521" s="70"/>
      <c r="P521" s="93"/>
      <c r="Q521" s="49"/>
    </row>
    <row r="522" spans="5:17" s="90" customFormat="1">
      <c r="E522" s="70"/>
      <c r="F522" s="93"/>
      <c r="G522" s="49"/>
      <c r="H522" s="73"/>
      <c r="J522" s="164"/>
      <c r="K522" s="164"/>
      <c r="L522" s="164"/>
      <c r="M522" s="164"/>
      <c r="N522" s="100"/>
      <c r="O522" s="70"/>
      <c r="P522" s="93"/>
      <c r="Q522" s="49"/>
    </row>
    <row r="523" spans="5:17" s="90" customFormat="1">
      <c r="E523" s="70"/>
      <c r="F523" s="93"/>
      <c r="G523" s="49"/>
      <c r="H523" s="73"/>
      <c r="J523" s="164"/>
      <c r="K523" s="164"/>
      <c r="L523" s="164"/>
      <c r="M523" s="164"/>
      <c r="N523" s="100"/>
      <c r="O523" s="70"/>
      <c r="P523" s="93"/>
      <c r="Q523" s="49"/>
    </row>
    <row r="524" spans="5:17" s="90" customFormat="1">
      <c r="E524" s="70"/>
      <c r="F524" s="93"/>
      <c r="G524" s="49"/>
      <c r="H524" s="73"/>
      <c r="J524" s="164"/>
      <c r="K524" s="164"/>
      <c r="L524" s="164"/>
      <c r="M524" s="164"/>
      <c r="N524" s="100"/>
      <c r="O524" s="70"/>
      <c r="P524" s="93"/>
      <c r="Q524" s="49"/>
    </row>
    <row r="525" spans="5:17" s="90" customFormat="1">
      <c r="E525" s="70"/>
      <c r="F525" s="93"/>
      <c r="G525" s="49"/>
      <c r="H525" s="73"/>
      <c r="J525" s="164"/>
      <c r="K525" s="164"/>
      <c r="L525" s="164"/>
      <c r="M525" s="164"/>
      <c r="N525" s="100"/>
      <c r="O525" s="70"/>
      <c r="P525" s="93"/>
      <c r="Q525" s="49"/>
    </row>
    <row r="526" spans="5:17" s="90" customFormat="1">
      <c r="E526" s="70"/>
      <c r="F526" s="93"/>
      <c r="G526" s="49"/>
      <c r="H526" s="73"/>
      <c r="J526" s="164"/>
      <c r="K526" s="164"/>
      <c r="L526" s="164"/>
      <c r="M526" s="164"/>
      <c r="N526" s="100"/>
      <c r="O526" s="70"/>
      <c r="P526" s="93"/>
      <c r="Q526" s="49"/>
    </row>
    <row r="527" spans="5:17" s="90" customFormat="1">
      <c r="E527" s="70"/>
      <c r="F527" s="93"/>
      <c r="G527" s="49"/>
      <c r="H527" s="73"/>
      <c r="J527" s="164"/>
      <c r="K527" s="164"/>
      <c r="L527" s="164"/>
      <c r="M527" s="164"/>
      <c r="N527" s="100"/>
      <c r="O527" s="70"/>
      <c r="P527" s="93"/>
      <c r="Q527" s="49"/>
    </row>
    <row r="528" spans="5:17" s="90" customFormat="1">
      <c r="E528" s="70"/>
      <c r="F528" s="93"/>
      <c r="G528" s="49"/>
      <c r="H528" s="73"/>
      <c r="J528" s="164"/>
      <c r="K528" s="164"/>
      <c r="L528" s="164"/>
      <c r="M528" s="164"/>
      <c r="N528" s="100"/>
      <c r="O528" s="70"/>
      <c r="P528" s="93"/>
      <c r="Q528" s="49"/>
    </row>
    <row r="529" spans="5:17" s="90" customFormat="1">
      <c r="E529" s="70"/>
      <c r="F529" s="93"/>
      <c r="G529" s="49"/>
      <c r="H529" s="73"/>
      <c r="J529" s="164"/>
      <c r="K529" s="164"/>
      <c r="L529" s="164"/>
      <c r="M529" s="164"/>
      <c r="N529" s="100"/>
      <c r="O529" s="70"/>
      <c r="P529" s="93"/>
      <c r="Q529" s="49"/>
    </row>
    <row r="530" spans="5:17" s="90" customFormat="1">
      <c r="E530" s="70"/>
      <c r="F530" s="93"/>
      <c r="G530" s="49"/>
      <c r="H530" s="73"/>
      <c r="J530" s="164"/>
      <c r="K530" s="164"/>
      <c r="L530" s="164"/>
      <c r="M530" s="164"/>
      <c r="N530" s="100"/>
      <c r="O530" s="70"/>
      <c r="P530" s="93"/>
      <c r="Q530" s="49"/>
    </row>
    <row r="531" spans="5:17" s="90" customFormat="1">
      <c r="E531" s="70"/>
      <c r="F531" s="93"/>
      <c r="G531" s="49"/>
      <c r="H531" s="73"/>
      <c r="J531" s="164"/>
      <c r="K531" s="164"/>
      <c r="L531" s="164"/>
      <c r="M531" s="164"/>
      <c r="N531" s="100"/>
      <c r="O531" s="70"/>
      <c r="P531" s="93"/>
      <c r="Q531" s="49"/>
    </row>
    <row r="532" spans="5:17" s="90" customFormat="1">
      <c r="E532" s="70"/>
      <c r="F532" s="93"/>
      <c r="G532" s="49"/>
      <c r="H532" s="73"/>
      <c r="J532" s="164"/>
      <c r="K532" s="164"/>
      <c r="L532" s="164"/>
      <c r="M532" s="164"/>
      <c r="N532" s="100"/>
      <c r="O532" s="70"/>
      <c r="P532" s="93"/>
      <c r="Q532" s="49"/>
    </row>
    <row r="533" spans="5:17" s="90" customFormat="1">
      <c r="E533" s="70"/>
      <c r="F533" s="93"/>
      <c r="G533" s="49"/>
      <c r="H533" s="73"/>
      <c r="J533" s="164"/>
      <c r="K533" s="164"/>
      <c r="L533" s="164"/>
      <c r="M533" s="164"/>
      <c r="N533" s="100"/>
      <c r="O533" s="70"/>
      <c r="P533" s="93"/>
      <c r="Q533" s="49"/>
    </row>
    <row r="534" spans="5:17" s="90" customFormat="1">
      <c r="E534" s="70"/>
      <c r="F534" s="93"/>
      <c r="G534" s="49"/>
      <c r="H534" s="73"/>
      <c r="J534" s="164"/>
      <c r="K534" s="164"/>
      <c r="L534" s="164"/>
      <c r="M534" s="164"/>
      <c r="N534" s="100"/>
      <c r="O534" s="70"/>
      <c r="P534" s="93"/>
      <c r="Q534" s="49"/>
    </row>
    <row r="535" spans="5:17" s="90" customFormat="1">
      <c r="E535" s="70"/>
      <c r="F535" s="93"/>
      <c r="G535" s="49"/>
      <c r="H535" s="73"/>
      <c r="J535" s="164"/>
      <c r="K535" s="164"/>
      <c r="L535" s="164"/>
      <c r="M535" s="164"/>
      <c r="N535" s="100"/>
      <c r="O535" s="70"/>
      <c r="P535" s="93"/>
      <c r="Q535" s="49"/>
    </row>
    <row r="536" spans="5:17" s="90" customFormat="1">
      <c r="E536" s="70"/>
      <c r="F536" s="93"/>
      <c r="G536" s="49"/>
      <c r="H536" s="73"/>
      <c r="J536" s="164"/>
      <c r="K536" s="164"/>
      <c r="L536" s="164"/>
      <c r="M536" s="164"/>
      <c r="N536" s="100"/>
      <c r="O536" s="70"/>
      <c r="P536" s="93"/>
      <c r="Q536" s="49"/>
    </row>
    <row r="537" spans="5:17" s="90" customFormat="1">
      <c r="E537" s="70"/>
      <c r="F537" s="93"/>
      <c r="G537" s="49"/>
      <c r="H537" s="73"/>
      <c r="J537" s="164"/>
      <c r="K537" s="164"/>
      <c r="L537" s="164"/>
      <c r="M537" s="164"/>
      <c r="N537" s="100"/>
      <c r="O537" s="70"/>
      <c r="P537" s="93"/>
      <c r="Q537" s="49"/>
    </row>
    <row r="538" spans="5:17" s="90" customFormat="1">
      <c r="E538" s="70"/>
      <c r="F538" s="93"/>
      <c r="G538" s="49"/>
      <c r="H538" s="73"/>
      <c r="J538" s="164"/>
      <c r="K538" s="164"/>
      <c r="L538" s="164"/>
      <c r="M538" s="164"/>
      <c r="N538" s="100"/>
      <c r="O538" s="70"/>
      <c r="P538" s="93"/>
      <c r="Q538" s="49"/>
    </row>
    <row r="539" spans="5:17" s="90" customFormat="1">
      <c r="E539" s="70"/>
      <c r="F539" s="93"/>
      <c r="G539" s="49"/>
      <c r="H539" s="73"/>
      <c r="J539" s="164"/>
      <c r="K539" s="164"/>
      <c r="L539" s="164"/>
      <c r="M539" s="164"/>
      <c r="N539" s="100"/>
      <c r="O539" s="70"/>
      <c r="P539" s="93"/>
      <c r="Q539" s="49"/>
    </row>
    <row r="540" spans="5:17" s="90" customFormat="1">
      <c r="E540" s="70"/>
      <c r="F540" s="93"/>
      <c r="G540" s="49"/>
      <c r="H540" s="73"/>
      <c r="J540" s="164"/>
      <c r="K540" s="164"/>
      <c r="L540" s="164"/>
      <c r="M540" s="164"/>
      <c r="N540" s="100"/>
      <c r="O540" s="70"/>
      <c r="P540" s="93"/>
      <c r="Q540" s="49"/>
    </row>
    <row r="541" spans="5:17" s="90" customFormat="1">
      <c r="E541" s="70"/>
      <c r="F541" s="93"/>
      <c r="G541" s="49"/>
      <c r="H541" s="73"/>
      <c r="J541" s="164"/>
      <c r="K541" s="164"/>
      <c r="L541" s="164"/>
      <c r="M541" s="164"/>
      <c r="N541" s="100"/>
      <c r="O541" s="70"/>
      <c r="P541" s="93"/>
      <c r="Q541" s="49"/>
    </row>
    <row r="542" spans="5:17" s="90" customFormat="1">
      <c r="E542" s="70"/>
      <c r="F542" s="93"/>
      <c r="G542" s="49"/>
      <c r="H542" s="73"/>
      <c r="J542" s="164"/>
      <c r="K542" s="164"/>
      <c r="L542" s="164"/>
      <c r="M542" s="164"/>
      <c r="N542" s="100"/>
      <c r="O542" s="70"/>
      <c r="P542" s="93"/>
      <c r="Q542" s="49"/>
    </row>
    <row r="543" spans="5:17" s="90" customFormat="1">
      <c r="E543" s="70"/>
      <c r="F543" s="93"/>
      <c r="G543" s="49"/>
      <c r="H543" s="73"/>
      <c r="J543" s="164"/>
      <c r="K543" s="164"/>
      <c r="L543" s="164"/>
      <c r="M543" s="164"/>
      <c r="N543" s="100"/>
      <c r="O543" s="70"/>
      <c r="P543" s="93"/>
      <c r="Q543" s="49"/>
    </row>
    <row r="544" spans="5:17" s="90" customFormat="1">
      <c r="E544" s="70"/>
      <c r="F544" s="93"/>
      <c r="G544" s="49"/>
      <c r="H544" s="73"/>
      <c r="J544" s="164"/>
      <c r="K544" s="164"/>
      <c r="L544" s="164"/>
      <c r="M544" s="164"/>
      <c r="N544" s="100"/>
      <c r="O544" s="70"/>
      <c r="P544" s="93"/>
      <c r="Q544" s="49"/>
    </row>
    <row r="545" spans="5:17" s="90" customFormat="1">
      <c r="E545" s="70"/>
      <c r="F545" s="93"/>
      <c r="G545" s="49"/>
      <c r="H545" s="73"/>
      <c r="J545" s="164"/>
      <c r="K545" s="164"/>
      <c r="L545" s="164"/>
      <c r="M545" s="164"/>
      <c r="N545" s="100"/>
      <c r="O545" s="70"/>
      <c r="P545" s="93"/>
      <c r="Q545" s="49"/>
    </row>
    <row r="546" spans="5:17" s="90" customFormat="1">
      <c r="E546" s="70"/>
      <c r="F546" s="93"/>
      <c r="G546" s="49"/>
      <c r="H546" s="73"/>
      <c r="J546" s="164"/>
      <c r="K546" s="164"/>
      <c r="L546" s="164"/>
      <c r="M546" s="164"/>
      <c r="N546" s="100"/>
      <c r="O546" s="70"/>
      <c r="P546" s="93"/>
      <c r="Q546" s="49"/>
    </row>
    <row r="547" spans="5:17" s="90" customFormat="1">
      <c r="E547" s="70"/>
      <c r="F547" s="93"/>
      <c r="G547" s="49"/>
      <c r="H547" s="73"/>
      <c r="J547" s="164"/>
      <c r="K547" s="164"/>
      <c r="L547" s="164"/>
      <c r="M547" s="164"/>
      <c r="N547" s="100"/>
      <c r="O547" s="70"/>
      <c r="P547" s="93"/>
      <c r="Q547" s="49"/>
    </row>
    <row r="548" spans="5:17" s="90" customFormat="1">
      <c r="E548" s="70"/>
      <c r="F548" s="93"/>
      <c r="G548" s="49"/>
      <c r="H548" s="73"/>
      <c r="J548" s="164"/>
      <c r="K548" s="164"/>
      <c r="L548" s="164"/>
      <c r="M548" s="164"/>
      <c r="N548" s="100"/>
      <c r="O548" s="70"/>
      <c r="P548" s="93"/>
      <c r="Q548" s="49"/>
    </row>
    <row r="549" spans="5:17" s="90" customFormat="1">
      <c r="E549" s="70"/>
      <c r="F549" s="93"/>
      <c r="G549" s="49"/>
      <c r="H549" s="73"/>
      <c r="J549" s="164"/>
      <c r="K549" s="164"/>
      <c r="L549" s="164"/>
      <c r="M549" s="164"/>
      <c r="N549" s="100"/>
      <c r="O549" s="70"/>
      <c r="P549" s="93"/>
      <c r="Q549" s="49"/>
    </row>
    <row r="550" spans="5:17" s="90" customFormat="1">
      <c r="E550" s="70"/>
      <c r="F550" s="93"/>
      <c r="G550" s="49"/>
      <c r="H550" s="73"/>
      <c r="J550" s="164"/>
      <c r="K550" s="164"/>
      <c r="L550" s="164"/>
      <c r="M550" s="164"/>
      <c r="N550" s="100"/>
      <c r="O550" s="70"/>
      <c r="P550" s="93"/>
      <c r="Q550" s="49"/>
    </row>
    <row r="551" spans="5:17" s="90" customFormat="1">
      <c r="E551" s="70"/>
      <c r="F551" s="93"/>
      <c r="G551" s="49"/>
      <c r="H551" s="73"/>
      <c r="J551" s="164"/>
      <c r="K551" s="164"/>
      <c r="L551" s="164"/>
      <c r="M551" s="164"/>
      <c r="N551" s="100"/>
      <c r="O551" s="70"/>
      <c r="P551" s="93"/>
      <c r="Q551" s="49"/>
    </row>
    <row r="552" spans="5:17" s="90" customFormat="1">
      <c r="E552" s="70"/>
      <c r="F552" s="93"/>
      <c r="G552" s="49"/>
      <c r="H552" s="73"/>
      <c r="J552" s="164"/>
      <c r="K552" s="164"/>
      <c r="L552" s="164"/>
      <c r="M552" s="164"/>
      <c r="N552" s="100"/>
      <c r="O552" s="70"/>
      <c r="P552" s="93"/>
      <c r="Q552" s="49"/>
    </row>
    <row r="553" spans="5:17" s="90" customFormat="1">
      <c r="E553" s="70"/>
      <c r="F553" s="93"/>
      <c r="G553" s="49"/>
      <c r="H553" s="73"/>
      <c r="J553" s="164"/>
      <c r="K553" s="164"/>
      <c r="L553" s="164"/>
      <c r="M553" s="164"/>
      <c r="N553" s="100"/>
      <c r="O553" s="70"/>
      <c r="P553" s="93"/>
      <c r="Q553" s="49"/>
    </row>
    <row r="554" spans="5:17" s="90" customFormat="1">
      <c r="E554" s="70"/>
      <c r="F554" s="93"/>
      <c r="G554" s="49"/>
      <c r="H554" s="73"/>
      <c r="J554" s="164"/>
      <c r="K554" s="164"/>
      <c r="L554" s="164"/>
      <c r="M554" s="164"/>
      <c r="N554" s="100"/>
      <c r="O554" s="70"/>
      <c r="P554" s="93"/>
      <c r="Q554" s="49"/>
    </row>
    <row r="555" spans="5:17" s="90" customFormat="1">
      <c r="E555" s="70"/>
      <c r="F555" s="93"/>
      <c r="G555" s="49"/>
      <c r="H555" s="73"/>
      <c r="J555" s="164"/>
      <c r="K555" s="164"/>
      <c r="L555" s="164"/>
      <c r="M555" s="164"/>
      <c r="N555" s="100"/>
      <c r="O555" s="70"/>
      <c r="P555" s="93"/>
      <c r="Q555" s="49"/>
    </row>
    <row r="556" spans="5:17" s="90" customFormat="1">
      <c r="E556" s="70"/>
      <c r="F556" s="93"/>
      <c r="G556" s="49"/>
      <c r="H556" s="73"/>
      <c r="J556" s="164"/>
      <c r="K556" s="164"/>
      <c r="L556" s="164"/>
      <c r="M556" s="164"/>
      <c r="N556" s="100"/>
      <c r="O556" s="70"/>
      <c r="P556" s="93"/>
      <c r="Q556" s="49"/>
    </row>
    <row r="557" spans="5:17" s="90" customFormat="1">
      <c r="E557" s="70"/>
      <c r="F557" s="93"/>
      <c r="G557" s="49"/>
      <c r="H557" s="73"/>
      <c r="J557" s="164"/>
      <c r="K557" s="164"/>
      <c r="L557" s="164"/>
      <c r="M557" s="164"/>
      <c r="N557" s="100"/>
      <c r="O557" s="70"/>
      <c r="P557" s="93"/>
      <c r="Q557" s="49"/>
    </row>
    <row r="558" spans="5:17" s="90" customFormat="1">
      <c r="E558" s="70"/>
      <c r="F558" s="93"/>
      <c r="G558" s="49"/>
      <c r="H558" s="73"/>
      <c r="J558" s="164"/>
      <c r="K558" s="164"/>
      <c r="L558" s="164"/>
      <c r="M558" s="164"/>
      <c r="N558" s="100"/>
      <c r="O558" s="70"/>
      <c r="P558" s="93"/>
      <c r="Q558" s="49"/>
    </row>
    <row r="559" spans="5:17" s="90" customFormat="1">
      <c r="E559" s="70"/>
      <c r="F559" s="93"/>
      <c r="G559" s="49"/>
      <c r="H559" s="73"/>
      <c r="J559" s="164"/>
      <c r="K559" s="164"/>
      <c r="L559" s="164"/>
      <c r="M559" s="164"/>
      <c r="N559" s="100"/>
      <c r="O559" s="70"/>
      <c r="P559" s="93"/>
      <c r="Q559" s="49"/>
    </row>
    <row r="560" spans="5:17" s="90" customFormat="1">
      <c r="E560" s="70"/>
      <c r="F560" s="93"/>
      <c r="G560" s="49"/>
      <c r="H560" s="73"/>
      <c r="J560" s="164"/>
      <c r="K560" s="164"/>
      <c r="L560" s="164"/>
      <c r="M560" s="164"/>
      <c r="N560" s="100"/>
      <c r="O560" s="70"/>
      <c r="P560" s="93"/>
      <c r="Q560" s="49"/>
    </row>
    <row r="561" spans="5:17" s="90" customFormat="1">
      <c r="E561" s="70"/>
      <c r="F561" s="93"/>
      <c r="G561" s="49"/>
      <c r="H561" s="73"/>
      <c r="J561" s="164"/>
      <c r="K561" s="164"/>
      <c r="L561" s="164"/>
      <c r="M561" s="164"/>
      <c r="N561" s="100"/>
      <c r="O561" s="70"/>
      <c r="P561" s="93"/>
      <c r="Q561" s="49"/>
    </row>
    <row r="562" spans="5:17" s="90" customFormat="1">
      <c r="E562" s="70"/>
      <c r="F562" s="93"/>
      <c r="G562" s="49"/>
      <c r="H562" s="73"/>
      <c r="J562" s="164"/>
      <c r="K562" s="164"/>
      <c r="L562" s="164"/>
      <c r="M562" s="164"/>
      <c r="N562" s="100"/>
      <c r="O562" s="70"/>
      <c r="P562" s="93"/>
      <c r="Q562" s="49"/>
    </row>
    <row r="563" spans="5:17" s="90" customFormat="1">
      <c r="E563" s="70"/>
      <c r="F563" s="93"/>
      <c r="G563" s="49"/>
      <c r="H563" s="73"/>
      <c r="J563" s="164"/>
      <c r="K563" s="164"/>
      <c r="L563" s="164"/>
      <c r="M563" s="164"/>
      <c r="N563" s="100"/>
      <c r="O563" s="70"/>
      <c r="P563" s="93"/>
      <c r="Q563" s="49"/>
    </row>
    <row r="564" spans="5:17" s="90" customFormat="1">
      <c r="E564" s="70"/>
      <c r="F564" s="93"/>
      <c r="G564" s="49"/>
      <c r="H564" s="73"/>
      <c r="J564" s="164"/>
      <c r="K564" s="164"/>
      <c r="L564" s="164"/>
      <c r="M564" s="164"/>
      <c r="N564" s="100"/>
      <c r="O564" s="70"/>
      <c r="P564" s="93"/>
      <c r="Q564" s="49"/>
    </row>
    <row r="565" spans="5:17" s="90" customFormat="1">
      <c r="E565" s="70"/>
      <c r="F565" s="93"/>
      <c r="G565" s="49"/>
      <c r="H565" s="73"/>
      <c r="J565" s="164"/>
      <c r="K565" s="164"/>
      <c r="L565" s="164"/>
      <c r="M565" s="164"/>
      <c r="N565" s="100"/>
      <c r="O565" s="70"/>
      <c r="P565" s="93"/>
      <c r="Q565" s="49"/>
    </row>
    <row r="566" spans="5:17" s="90" customFormat="1">
      <c r="E566" s="70"/>
      <c r="F566" s="93"/>
      <c r="G566" s="49"/>
      <c r="H566" s="73"/>
      <c r="J566" s="164"/>
      <c r="K566" s="164"/>
      <c r="L566" s="164"/>
      <c r="M566" s="164"/>
      <c r="N566" s="100"/>
      <c r="O566" s="70"/>
      <c r="P566" s="93"/>
      <c r="Q566" s="49"/>
    </row>
    <row r="567" spans="5:17" s="90" customFormat="1">
      <c r="E567" s="70"/>
      <c r="F567" s="93"/>
      <c r="G567" s="49"/>
      <c r="H567" s="73"/>
      <c r="J567" s="164"/>
      <c r="K567" s="164"/>
      <c r="L567" s="164"/>
      <c r="M567" s="164"/>
      <c r="N567" s="100"/>
      <c r="O567" s="70"/>
      <c r="P567" s="93"/>
      <c r="Q567" s="49"/>
    </row>
    <row r="568" spans="5:17" s="90" customFormat="1">
      <c r="E568" s="70"/>
      <c r="F568" s="93"/>
      <c r="G568" s="49"/>
      <c r="H568" s="73"/>
      <c r="J568" s="164"/>
      <c r="K568" s="164"/>
      <c r="L568" s="164"/>
      <c r="M568" s="164"/>
      <c r="N568" s="100"/>
      <c r="O568" s="70"/>
      <c r="P568" s="93"/>
      <c r="Q568" s="49"/>
    </row>
    <row r="569" spans="5:17" s="90" customFormat="1">
      <c r="E569" s="70"/>
      <c r="F569" s="93"/>
      <c r="G569" s="49"/>
      <c r="H569" s="73"/>
      <c r="J569" s="164"/>
      <c r="K569" s="164"/>
      <c r="L569" s="164"/>
      <c r="M569" s="164"/>
      <c r="N569" s="100"/>
      <c r="O569" s="70"/>
      <c r="P569" s="93"/>
      <c r="Q569" s="49"/>
    </row>
    <row r="570" spans="5:17" s="90" customFormat="1">
      <c r="E570" s="70"/>
      <c r="F570" s="93"/>
      <c r="G570" s="49"/>
      <c r="H570" s="73"/>
      <c r="J570" s="164"/>
      <c r="K570" s="164"/>
      <c r="L570" s="164"/>
      <c r="M570" s="164"/>
      <c r="N570" s="100"/>
      <c r="O570" s="70"/>
      <c r="P570" s="93"/>
      <c r="Q570" s="49"/>
    </row>
    <row r="571" spans="5:17" s="90" customFormat="1">
      <c r="E571" s="70"/>
      <c r="F571" s="93"/>
      <c r="G571" s="49"/>
      <c r="H571" s="73"/>
      <c r="J571" s="164"/>
      <c r="K571" s="164"/>
      <c r="L571" s="164"/>
      <c r="M571" s="164"/>
      <c r="N571" s="100"/>
      <c r="O571" s="70"/>
      <c r="P571" s="93"/>
      <c r="Q571" s="49"/>
    </row>
    <row r="572" spans="5:17" s="90" customFormat="1">
      <c r="E572" s="70"/>
      <c r="F572" s="93"/>
      <c r="G572" s="49"/>
      <c r="H572" s="73"/>
      <c r="J572" s="164"/>
      <c r="K572" s="164"/>
      <c r="L572" s="164"/>
      <c r="M572" s="164"/>
      <c r="N572" s="100"/>
      <c r="O572" s="70"/>
      <c r="P572" s="93"/>
      <c r="Q572" s="49"/>
    </row>
    <row r="573" spans="5:17" s="90" customFormat="1">
      <c r="E573" s="70"/>
      <c r="F573" s="93"/>
      <c r="G573" s="49"/>
      <c r="H573" s="73"/>
      <c r="J573" s="164"/>
      <c r="K573" s="164"/>
      <c r="L573" s="164"/>
      <c r="M573" s="164"/>
      <c r="N573" s="100"/>
      <c r="O573" s="70"/>
      <c r="P573" s="93"/>
      <c r="Q573" s="49"/>
    </row>
    <row r="574" spans="5:17" s="90" customFormat="1">
      <c r="E574" s="70"/>
      <c r="F574" s="93"/>
      <c r="G574" s="49"/>
      <c r="H574" s="73"/>
      <c r="J574" s="164"/>
      <c r="K574" s="164"/>
      <c r="L574" s="164"/>
      <c r="M574" s="164"/>
      <c r="N574" s="100"/>
      <c r="O574" s="70"/>
      <c r="P574" s="93"/>
      <c r="Q574" s="49"/>
    </row>
    <row r="575" spans="5:17" s="90" customFormat="1">
      <c r="E575" s="70"/>
      <c r="F575" s="93"/>
      <c r="G575" s="49"/>
      <c r="H575" s="73"/>
      <c r="J575" s="164"/>
      <c r="K575" s="164"/>
      <c r="L575" s="164"/>
      <c r="M575" s="164"/>
      <c r="N575" s="100"/>
      <c r="O575" s="70"/>
      <c r="P575" s="93"/>
      <c r="Q575" s="49"/>
    </row>
    <row r="576" spans="5:17" s="90" customFormat="1">
      <c r="E576" s="70"/>
      <c r="F576" s="93"/>
      <c r="G576" s="49"/>
      <c r="H576" s="73"/>
      <c r="J576" s="164"/>
      <c r="K576" s="164"/>
      <c r="L576" s="164"/>
      <c r="M576" s="164"/>
      <c r="N576" s="100"/>
      <c r="O576" s="70"/>
      <c r="P576" s="93"/>
      <c r="Q576" s="49"/>
    </row>
    <row r="577" spans="5:17" s="90" customFormat="1">
      <c r="E577" s="70"/>
      <c r="F577" s="93"/>
      <c r="G577" s="49"/>
      <c r="H577" s="73"/>
      <c r="J577" s="164"/>
      <c r="K577" s="164"/>
      <c r="L577" s="164"/>
      <c r="M577" s="164"/>
      <c r="N577" s="100"/>
      <c r="O577" s="70"/>
      <c r="P577" s="93"/>
      <c r="Q577" s="49"/>
    </row>
    <row r="578" spans="5:17" s="90" customFormat="1">
      <c r="E578" s="70"/>
      <c r="F578" s="93"/>
      <c r="G578" s="49"/>
      <c r="H578" s="73"/>
      <c r="J578" s="164"/>
      <c r="K578" s="164"/>
      <c r="L578" s="164"/>
      <c r="M578" s="164"/>
      <c r="N578" s="100"/>
      <c r="O578" s="70"/>
      <c r="P578" s="93"/>
      <c r="Q578" s="49"/>
    </row>
    <row r="579" spans="5:17" s="90" customFormat="1">
      <c r="E579" s="70"/>
      <c r="F579" s="93"/>
      <c r="G579" s="49"/>
      <c r="H579" s="73"/>
      <c r="J579" s="164"/>
      <c r="K579" s="164"/>
      <c r="L579" s="164"/>
      <c r="M579" s="164"/>
      <c r="N579" s="100"/>
      <c r="O579" s="70"/>
      <c r="P579" s="93"/>
      <c r="Q579" s="49"/>
    </row>
    <row r="580" spans="5:17" s="90" customFormat="1">
      <c r="E580" s="70"/>
      <c r="F580" s="93"/>
      <c r="G580" s="49"/>
      <c r="H580" s="73"/>
      <c r="J580" s="164"/>
      <c r="K580" s="164"/>
      <c r="L580" s="164"/>
      <c r="M580" s="164"/>
      <c r="N580" s="100"/>
      <c r="O580" s="70"/>
      <c r="P580" s="93"/>
      <c r="Q580" s="49"/>
    </row>
    <row r="581" spans="5:17" s="90" customFormat="1">
      <c r="E581" s="70"/>
      <c r="F581" s="93"/>
      <c r="G581" s="49"/>
      <c r="H581" s="73"/>
      <c r="J581" s="164"/>
      <c r="K581" s="164"/>
      <c r="L581" s="164"/>
      <c r="M581" s="164"/>
      <c r="N581" s="100"/>
      <c r="O581" s="70"/>
      <c r="P581" s="93"/>
      <c r="Q581" s="49"/>
    </row>
    <row r="582" spans="5:17" s="90" customFormat="1">
      <c r="E582" s="70"/>
      <c r="F582" s="93"/>
      <c r="G582" s="49"/>
      <c r="H582" s="73"/>
      <c r="J582" s="164"/>
      <c r="K582" s="164"/>
      <c r="L582" s="164"/>
      <c r="M582" s="164"/>
      <c r="N582" s="100"/>
      <c r="O582" s="70"/>
      <c r="P582" s="93"/>
      <c r="Q582" s="49"/>
    </row>
    <row r="583" spans="5:17" s="90" customFormat="1">
      <c r="E583" s="70"/>
      <c r="F583" s="93"/>
      <c r="G583" s="49"/>
      <c r="H583" s="73"/>
      <c r="J583" s="164"/>
      <c r="K583" s="164"/>
      <c r="L583" s="164"/>
      <c r="M583" s="164"/>
      <c r="N583" s="100"/>
      <c r="O583" s="70"/>
      <c r="P583" s="93"/>
      <c r="Q583" s="49"/>
    </row>
    <row r="584" spans="5:17" s="90" customFormat="1">
      <c r="E584" s="70"/>
      <c r="F584" s="93"/>
      <c r="G584" s="49"/>
      <c r="H584" s="73"/>
      <c r="J584" s="164"/>
      <c r="K584" s="164"/>
      <c r="L584" s="164"/>
      <c r="M584" s="164"/>
      <c r="N584" s="100"/>
      <c r="O584" s="70"/>
      <c r="P584" s="93"/>
      <c r="Q584" s="49"/>
    </row>
    <row r="585" spans="5:17" s="90" customFormat="1">
      <c r="E585" s="70"/>
      <c r="F585" s="93"/>
      <c r="G585" s="49"/>
      <c r="H585" s="73"/>
      <c r="J585" s="164"/>
      <c r="K585" s="164"/>
      <c r="L585" s="164"/>
      <c r="M585" s="164"/>
      <c r="N585" s="100"/>
      <c r="O585" s="70"/>
      <c r="P585" s="93"/>
      <c r="Q585" s="49"/>
    </row>
    <row r="586" spans="5:17" s="90" customFormat="1">
      <c r="E586" s="70"/>
      <c r="F586" s="93"/>
      <c r="G586" s="49"/>
      <c r="H586" s="73"/>
      <c r="J586" s="164"/>
      <c r="K586" s="164"/>
      <c r="L586" s="164"/>
      <c r="M586" s="164"/>
      <c r="N586" s="100"/>
      <c r="O586" s="70"/>
      <c r="P586" s="93"/>
      <c r="Q586" s="49"/>
    </row>
    <row r="587" spans="5:17" s="90" customFormat="1">
      <c r="E587" s="70"/>
      <c r="F587" s="93"/>
      <c r="G587" s="49"/>
      <c r="H587" s="73"/>
      <c r="J587" s="164"/>
      <c r="K587" s="164"/>
      <c r="L587" s="164"/>
      <c r="M587" s="164"/>
      <c r="N587" s="100"/>
      <c r="O587" s="70"/>
      <c r="P587" s="93"/>
      <c r="Q587" s="49"/>
    </row>
    <row r="588" spans="5:17" s="90" customFormat="1">
      <c r="E588" s="70"/>
      <c r="F588" s="93"/>
      <c r="G588" s="49"/>
      <c r="H588" s="73"/>
      <c r="J588" s="164"/>
      <c r="K588" s="164"/>
      <c r="L588" s="164"/>
      <c r="M588" s="164"/>
      <c r="N588" s="100"/>
      <c r="O588" s="70"/>
      <c r="P588" s="93"/>
      <c r="Q588" s="49"/>
    </row>
    <row r="589" spans="5:17" s="90" customFormat="1">
      <c r="E589" s="70"/>
      <c r="F589" s="93"/>
      <c r="G589" s="49"/>
      <c r="H589" s="73"/>
      <c r="J589" s="164"/>
      <c r="K589" s="164"/>
      <c r="L589" s="164"/>
      <c r="M589" s="164"/>
      <c r="N589" s="100"/>
      <c r="O589" s="70"/>
      <c r="P589" s="93"/>
      <c r="Q589" s="49"/>
    </row>
    <row r="590" spans="5:17" s="90" customFormat="1">
      <c r="E590" s="70"/>
      <c r="F590" s="93"/>
      <c r="G590" s="49"/>
      <c r="H590" s="73"/>
      <c r="J590" s="164"/>
      <c r="K590" s="164"/>
      <c r="L590" s="164"/>
      <c r="M590" s="164"/>
      <c r="N590" s="100"/>
      <c r="O590" s="70"/>
      <c r="P590" s="93"/>
      <c r="Q590" s="49"/>
    </row>
    <row r="591" spans="5:17" s="90" customFormat="1">
      <c r="E591" s="70"/>
      <c r="F591" s="93"/>
      <c r="G591" s="49"/>
      <c r="H591" s="73"/>
      <c r="J591" s="164"/>
      <c r="K591" s="164"/>
      <c r="L591" s="164"/>
      <c r="M591" s="164"/>
      <c r="N591" s="100"/>
      <c r="O591" s="70"/>
      <c r="P591" s="93"/>
      <c r="Q591" s="49"/>
    </row>
    <row r="592" spans="5:17" s="90" customFormat="1">
      <c r="E592" s="70"/>
      <c r="F592" s="93"/>
      <c r="G592" s="49"/>
      <c r="H592" s="73"/>
      <c r="J592" s="164"/>
      <c r="K592" s="164"/>
      <c r="L592" s="164"/>
      <c r="M592" s="164"/>
      <c r="N592" s="100"/>
      <c r="O592" s="70"/>
      <c r="P592" s="93"/>
      <c r="Q592" s="49"/>
    </row>
    <row r="593" spans="5:17" s="90" customFormat="1">
      <c r="E593" s="70"/>
      <c r="F593" s="93"/>
      <c r="G593" s="49"/>
      <c r="H593" s="73"/>
      <c r="J593" s="164"/>
      <c r="K593" s="164"/>
      <c r="L593" s="164"/>
      <c r="M593" s="164"/>
      <c r="N593" s="100"/>
      <c r="O593" s="70"/>
      <c r="P593" s="93"/>
      <c r="Q593" s="49"/>
    </row>
    <row r="594" spans="5:17" s="90" customFormat="1">
      <c r="E594" s="70"/>
      <c r="F594" s="93"/>
      <c r="G594" s="49"/>
      <c r="H594" s="73"/>
      <c r="J594" s="164"/>
      <c r="K594" s="164"/>
      <c r="L594" s="164"/>
      <c r="M594" s="164"/>
      <c r="N594" s="100"/>
      <c r="O594" s="70"/>
      <c r="P594" s="93"/>
      <c r="Q594" s="49"/>
    </row>
    <row r="595" spans="5:17" s="90" customFormat="1">
      <c r="E595" s="70"/>
      <c r="F595" s="93"/>
      <c r="G595" s="49"/>
      <c r="H595" s="73"/>
      <c r="J595" s="164"/>
      <c r="K595" s="164"/>
      <c r="L595" s="164"/>
      <c r="M595" s="164"/>
      <c r="N595" s="100"/>
      <c r="O595" s="70"/>
      <c r="P595" s="93"/>
      <c r="Q595" s="49"/>
    </row>
    <row r="596" spans="5:17" s="90" customFormat="1">
      <c r="E596" s="70"/>
      <c r="F596" s="93"/>
      <c r="G596" s="49"/>
      <c r="H596" s="73"/>
      <c r="J596" s="164"/>
      <c r="K596" s="164"/>
      <c r="L596" s="164"/>
      <c r="M596" s="164"/>
      <c r="N596" s="100"/>
      <c r="O596" s="70"/>
      <c r="P596" s="93"/>
      <c r="Q596" s="49"/>
    </row>
    <row r="597" spans="5:17" s="90" customFormat="1">
      <c r="E597" s="70"/>
      <c r="F597" s="93"/>
      <c r="G597" s="49"/>
      <c r="H597" s="73"/>
      <c r="J597" s="164"/>
      <c r="K597" s="164"/>
      <c r="L597" s="164"/>
      <c r="M597" s="164"/>
      <c r="N597" s="100"/>
      <c r="O597" s="70"/>
      <c r="P597" s="93"/>
      <c r="Q597" s="49"/>
    </row>
    <row r="598" spans="5:17" s="90" customFormat="1">
      <c r="E598" s="70"/>
      <c r="F598" s="93"/>
      <c r="G598" s="49"/>
      <c r="H598" s="73"/>
      <c r="J598" s="164"/>
      <c r="K598" s="164"/>
      <c r="L598" s="164"/>
      <c r="M598" s="164"/>
      <c r="N598" s="100"/>
      <c r="O598" s="70"/>
      <c r="P598" s="93"/>
      <c r="Q598" s="49"/>
    </row>
    <row r="599" spans="5:17" s="90" customFormat="1">
      <c r="E599" s="70"/>
      <c r="F599" s="93"/>
      <c r="G599" s="49"/>
      <c r="H599" s="73"/>
      <c r="J599" s="164"/>
      <c r="K599" s="164"/>
      <c r="L599" s="164"/>
      <c r="M599" s="164"/>
      <c r="N599" s="100"/>
      <c r="O599" s="70"/>
      <c r="P599" s="93"/>
      <c r="Q599" s="49"/>
    </row>
    <row r="600" spans="5:17" s="90" customFormat="1">
      <c r="E600" s="70"/>
      <c r="F600" s="93"/>
      <c r="G600" s="49"/>
      <c r="H600" s="73"/>
      <c r="J600" s="164"/>
      <c r="K600" s="164"/>
      <c r="L600" s="164"/>
      <c r="M600" s="164"/>
      <c r="N600" s="100"/>
      <c r="O600" s="70"/>
      <c r="P600" s="93"/>
      <c r="Q600" s="49"/>
    </row>
    <row r="601" spans="5:17" s="90" customFormat="1">
      <c r="E601" s="70"/>
      <c r="F601" s="93"/>
      <c r="G601" s="49"/>
      <c r="H601" s="73"/>
      <c r="J601" s="164"/>
      <c r="K601" s="164"/>
      <c r="L601" s="164"/>
      <c r="M601" s="164"/>
      <c r="N601" s="100"/>
      <c r="O601" s="70"/>
      <c r="P601" s="93"/>
      <c r="Q601" s="49"/>
    </row>
    <row r="602" spans="5:17" s="90" customFormat="1">
      <c r="E602" s="70"/>
      <c r="F602" s="93"/>
      <c r="G602" s="49"/>
      <c r="H602" s="73"/>
      <c r="J602" s="164"/>
      <c r="K602" s="164"/>
      <c r="L602" s="164"/>
      <c r="M602" s="164"/>
      <c r="N602" s="100"/>
      <c r="O602" s="70"/>
      <c r="P602" s="93"/>
      <c r="Q602" s="49"/>
    </row>
    <row r="603" spans="5:17" s="90" customFormat="1">
      <c r="E603" s="70"/>
      <c r="F603" s="93"/>
      <c r="G603" s="49"/>
      <c r="H603" s="73"/>
      <c r="J603" s="164"/>
      <c r="K603" s="164"/>
      <c r="L603" s="164"/>
      <c r="M603" s="164"/>
      <c r="N603" s="100"/>
      <c r="O603" s="70"/>
      <c r="P603" s="93"/>
      <c r="Q603" s="49"/>
    </row>
    <row r="604" spans="5:17" s="90" customFormat="1">
      <c r="E604" s="70"/>
      <c r="F604" s="93"/>
      <c r="G604" s="49"/>
      <c r="H604" s="73"/>
      <c r="J604" s="164"/>
      <c r="K604" s="164"/>
      <c r="L604" s="164"/>
      <c r="M604" s="164"/>
      <c r="N604" s="100"/>
      <c r="O604" s="70"/>
      <c r="P604" s="93"/>
      <c r="Q604" s="49"/>
    </row>
    <row r="605" spans="5:17" s="90" customFormat="1">
      <c r="E605" s="70"/>
      <c r="F605" s="93"/>
      <c r="G605" s="49"/>
      <c r="H605" s="73"/>
      <c r="J605" s="164"/>
      <c r="K605" s="164"/>
      <c r="L605" s="164"/>
      <c r="M605" s="164"/>
      <c r="N605" s="100"/>
      <c r="O605" s="70"/>
      <c r="P605" s="93"/>
      <c r="Q605" s="49"/>
    </row>
    <row r="606" spans="5:17" s="90" customFormat="1">
      <c r="E606" s="70"/>
      <c r="F606" s="93"/>
      <c r="G606" s="49"/>
      <c r="H606" s="73"/>
      <c r="J606" s="164"/>
      <c r="K606" s="164"/>
      <c r="L606" s="164"/>
      <c r="M606" s="164"/>
      <c r="N606" s="100"/>
      <c r="O606" s="70"/>
      <c r="P606" s="93"/>
      <c r="Q606" s="49"/>
    </row>
    <row r="607" spans="5:17" s="90" customFormat="1">
      <c r="E607" s="70"/>
      <c r="F607" s="93"/>
      <c r="G607" s="49"/>
      <c r="H607" s="73"/>
      <c r="J607" s="164"/>
      <c r="K607" s="164"/>
      <c r="L607" s="164"/>
      <c r="M607" s="164"/>
      <c r="N607" s="100"/>
      <c r="O607" s="70"/>
      <c r="P607" s="93"/>
      <c r="Q607" s="49"/>
    </row>
    <row r="608" spans="5:17" s="90" customFormat="1">
      <c r="E608" s="70"/>
      <c r="F608" s="93"/>
      <c r="G608" s="49"/>
      <c r="H608" s="73"/>
      <c r="J608" s="164"/>
      <c r="K608" s="164"/>
      <c r="L608" s="164"/>
      <c r="M608" s="164"/>
      <c r="N608" s="100"/>
      <c r="O608" s="70"/>
      <c r="P608" s="93"/>
      <c r="Q608" s="49"/>
    </row>
    <row r="609" spans="5:17" s="90" customFormat="1">
      <c r="E609" s="70"/>
      <c r="F609" s="93"/>
      <c r="G609" s="49"/>
      <c r="H609" s="73"/>
      <c r="J609" s="164"/>
      <c r="K609" s="164"/>
      <c r="L609" s="164"/>
      <c r="M609" s="164"/>
      <c r="N609" s="100"/>
      <c r="O609" s="70"/>
      <c r="P609" s="93"/>
      <c r="Q609" s="49"/>
    </row>
    <row r="610" spans="5:17" s="90" customFormat="1">
      <c r="E610" s="70"/>
      <c r="F610" s="93"/>
      <c r="G610" s="49"/>
      <c r="H610" s="73"/>
      <c r="J610" s="164"/>
      <c r="K610" s="164"/>
      <c r="L610" s="164"/>
      <c r="M610" s="164"/>
      <c r="N610" s="100"/>
      <c r="O610" s="70"/>
      <c r="P610" s="93"/>
      <c r="Q610" s="49"/>
    </row>
    <row r="611" spans="5:17" s="90" customFormat="1">
      <c r="E611" s="70"/>
      <c r="F611" s="93"/>
      <c r="G611" s="49"/>
      <c r="H611" s="73"/>
      <c r="J611" s="164"/>
      <c r="K611" s="164"/>
      <c r="L611" s="164"/>
      <c r="M611" s="164"/>
      <c r="N611" s="100"/>
      <c r="O611" s="70"/>
      <c r="P611" s="93"/>
      <c r="Q611" s="49"/>
    </row>
    <row r="612" spans="5:17" s="90" customFormat="1">
      <c r="E612" s="70"/>
      <c r="F612" s="93"/>
      <c r="G612" s="49"/>
      <c r="H612" s="73"/>
      <c r="J612" s="164"/>
      <c r="K612" s="164"/>
      <c r="L612" s="164"/>
      <c r="M612" s="164"/>
      <c r="N612" s="100"/>
      <c r="O612" s="70"/>
      <c r="P612" s="93"/>
      <c r="Q612" s="49"/>
    </row>
    <row r="613" spans="5:17" s="90" customFormat="1">
      <c r="E613" s="70"/>
      <c r="F613" s="93"/>
      <c r="G613" s="49"/>
      <c r="H613" s="73"/>
      <c r="J613" s="164"/>
      <c r="K613" s="164"/>
      <c r="L613" s="164"/>
      <c r="M613" s="164"/>
      <c r="N613" s="100"/>
      <c r="O613" s="70"/>
      <c r="P613" s="93"/>
      <c r="Q613" s="49"/>
    </row>
    <row r="614" spans="5:17" s="90" customFormat="1">
      <c r="E614" s="70"/>
      <c r="F614" s="93"/>
      <c r="G614" s="49"/>
      <c r="H614" s="73"/>
      <c r="J614" s="164"/>
      <c r="K614" s="164"/>
      <c r="L614" s="164"/>
      <c r="M614" s="164"/>
      <c r="N614" s="100"/>
      <c r="O614" s="70"/>
      <c r="P614" s="93"/>
      <c r="Q614" s="49"/>
    </row>
    <row r="615" spans="5:17" s="90" customFormat="1">
      <c r="E615" s="70"/>
      <c r="F615" s="93"/>
      <c r="G615" s="49"/>
      <c r="H615" s="73"/>
      <c r="J615" s="164"/>
      <c r="K615" s="164"/>
      <c r="L615" s="164"/>
      <c r="M615" s="164"/>
      <c r="N615" s="100"/>
      <c r="O615" s="70"/>
      <c r="P615" s="93"/>
      <c r="Q615" s="49"/>
    </row>
    <row r="616" spans="5:17" s="90" customFormat="1">
      <c r="E616" s="70"/>
      <c r="F616" s="93"/>
      <c r="G616" s="49"/>
      <c r="H616" s="73"/>
      <c r="J616" s="164"/>
      <c r="K616" s="164"/>
      <c r="L616" s="164"/>
      <c r="M616" s="164"/>
      <c r="N616" s="100"/>
      <c r="O616" s="70"/>
      <c r="P616" s="93"/>
      <c r="Q616" s="49"/>
    </row>
    <row r="617" spans="5:17" s="90" customFormat="1">
      <c r="E617" s="70"/>
      <c r="F617" s="93"/>
      <c r="G617" s="49"/>
      <c r="H617" s="73"/>
      <c r="J617" s="164"/>
      <c r="K617" s="164"/>
      <c r="L617" s="164"/>
      <c r="M617" s="164"/>
      <c r="N617" s="100"/>
      <c r="O617" s="70"/>
      <c r="P617" s="93"/>
      <c r="Q617" s="49"/>
    </row>
    <row r="618" spans="5:17" s="90" customFormat="1">
      <c r="E618" s="70"/>
      <c r="F618" s="93"/>
      <c r="G618" s="49"/>
      <c r="H618" s="73"/>
      <c r="J618" s="164"/>
      <c r="K618" s="164"/>
      <c r="L618" s="164"/>
      <c r="M618" s="164"/>
      <c r="N618" s="100"/>
      <c r="O618" s="70"/>
      <c r="P618" s="93"/>
      <c r="Q618" s="49"/>
    </row>
    <row r="619" spans="5:17" s="90" customFormat="1">
      <c r="E619" s="70"/>
      <c r="F619" s="93"/>
      <c r="G619" s="49"/>
      <c r="H619" s="73"/>
      <c r="J619" s="164"/>
      <c r="K619" s="164"/>
      <c r="L619" s="164"/>
      <c r="M619" s="164"/>
      <c r="N619" s="100"/>
      <c r="O619" s="70"/>
      <c r="P619" s="93"/>
      <c r="Q619" s="49"/>
    </row>
    <row r="620" spans="5:17" s="90" customFormat="1">
      <c r="E620" s="70"/>
      <c r="F620" s="93"/>
      <c r="G620" s="49"/>
      <c r="H620" s="73"/>
      <c r="J620" s="164"/>
      <c r="K620" s="164"/>
      <c r="L620" s="164"/>
      <c r="M620" s="164"/>
      <c r="N620" s="100"/>
      <c r="O620" s="70"/>
      <c r="P620" s="93"/>
      <c r="Q620" s="49"/>
    </row>
    <row r="621" spans="5:17" s="90" customFormat="1">
      <c r="E621" s="70"/>
      <c r="F621" s="93"/>
      <c r="G621" s="49"/>
      <c r="H621" s="73"/>
      <c r="J621" s="164"/>
      <c r="K621" s="164"/>
      <c r="L621" s="164"/>
      <c r="M621" s="164"/>
      <c r="N621" s="100"/>
      <c r="O621" s="70"/>
      <c r="P621" s="93"/>
      <c r="Q621" s="49"/>
    </row>
    <row r="622" spans="5:17" s="90" customFormat="1">
      <c r="E622" s="70"/>
      <c r="F622" s="93"/>
      <c r="G622" s="49"/>
      <c r="H622" s="73"/>
      <c r="J622" s="164"/>
      <c r="K622" s="164"/>
      <c r="L622" s="164"/>
      <c r="M622" s="164"/>
      <c r="N622" s="100"/>
      <c r="O622" s="70"/>
      <c r="P622" s="93"/>
      <c r="Q622" s="49"/>
    </row>
    <row r="623" spans="5:17" s="90" customFormat="1">
      <c r="E623" s="70"/>
      <c r="F623" s="93"/>
      <c r="G623" s="49"/>
      <c r="H623" s="73"/>
      <c r="J623" s="164"/>
      <c r="K623" s="164"/>
      <c r="L623" s="164"/>
      <c r="M623" s="164"/>
      <c r="N623" s="100"/>
      <c r="O623" s="70"/>
      <c r="P623" s="93"/>
      <c r="Q623" s="49"/>
    </row>
    <row r="624" spans="5:17" s="90" customFormat="1">
      <c r="E624" s="70"/>
      <c r="F624" s="93"/>
      <c r="G624" s="49"/>
      <c r="H624" s="73"/>
      <c r="J624" s="164"/>
      <c r="K624" s="164"/>
      <c r="L624" s="164"/>
      <c r="M624" s="164"/>
      <c r="N624" s="100"/>
      <c r="O624" s="70"/>
      <c r="P624" s="93"/>
      <c r="Q624" s="49"/>
    </row>
    <row r="625" spans="5:17" s="90" customFormat="1">
      <c r="E625" s="70"/>
      <c r="F625" s="93"/>
      <c r="G625" s="49"/>
      <c r="H625" s="73"/>
      <c r="J625" s="164"/>
      <c r="K625" s="164"/>
      <c r="L625" s="164"/>
      <c r="M625" s="164"/>
      <c r="N625" s="100"/>
      <c r="O625" s="70"/>
      <c r="P625" s="93"/>
      <c r="Q625" s="49"/>
    </row>
    <row r="626" spans="5:17" s="90" customFormat="1">
      <c r="E626" s="70"/>
      <c r="F626" s="93"/>
      <c r="G626" s="49"/>
      <c r="H626" s="73"/>
      <c r="J626" s="164"/>
      <c r="K626" s="164"/>
      <c r="L626" s="164"/>
      <c r="M626" s="164"/>
      <c r="N626" s="100"/>
      <c r="O626" s="70"/>
      <c r="P626" s="93"/>
      <c r="Q626" s="49"/>
    </row>
    <row r="627" spans="5:17" s="90" customFormat="1">
      <c r="E627" s="70"/>
      <c r="F627" s="93"/>
      <c r="G627" s="49"/>
      <c r="H627" s="73"/>
      <c r="J627" s="164"/>
      <c r="K627" s="164"/>
      <c r="L627" s="164"/>
      <c r="M627" s="164"/>
      <c r="N627" s="100"/>
      <c r="O627" s="70"/>
      <c r="P627" s="93"/>
      <c r="Q627" s="49"/>
    </row>
    <row r="628" spans="5:17" s="90" customFormat="1">
      <c r="E628" s="70"/>
      <c r="F628" s="93"/>
      <c r="G628" s="49"/>
      <c r="H628" s="73"/>
      <c r="J628" s="164"/>
      <c r="K628" s="164"/>
      <c r="L628" s="164"/>
      <c r="M628" s="164"/>
      <c r="N628" s="100"/>
      <c r="O628" s="70"/>
      <c r="P628" s="93"/>
      <c r="Q628" s="49"/>
    </row>
    <row r="629" spans="5:17" s="90" customFormat="1">
      <c r="E629" s="70"/>
      <c r="F629" s="93"/>
      <c r="G629" s="49"/>
      <c r="H629" s="73"/>
      <c r="J629" s="164"/>
      <c r="K629" s="164"/>
      <c r="L629" s="164"/>
      <c r="M629" s="164"/>
      <c r="N629" s="100"/>
      <c r="O629" s="70"/>
      <c r="P629" s="93"/>
      <c r="Q629" s="49"/>
    </row>
    <row r="630" spans="5:17" s="90" customFormat="1">
      <c r="E630" s="70"/>
      <c r="F630" s="93"/>
      <c r="G630" s="49"/>
      <c r="H630" s="73"/>
      <c r="J630" s="164"/>
      <c r="K630" s="164"/>
      <c r="L630" s="164"/>
      <c r="M630" s="164"/>
      <c r="N630" s="100"/>
      <c r="O630" s="70"/>
      <c r="P630" s="93"/>
      <c r="Q630" s="49"/>
    </row>
    <row r="631" spans="5:17" s="90" customFormat="1">
      <c r="E631" s="70"/>
      <c r="F631" s="93"/>
      <c r="G631" s="49"/>
      <c r="H631" s="73"/>
      <c r="J631" s="164"/>
      <c r="K631" s="164"/>
      <c r="L631" s="164"/>
      <c r="M631" s="164"/>
      <c r="N631" s="100"/>
      <c r="O631" s="70"/>
      <c r="P631" s="93"/>
      <c r="Q631" s="49"/>
    </row>
    <row r="632" spans="5:17" s="90" customFormat="1">
      <c r="E632" s="70"/>
      <c r="F632" s="93"/>
      <c r="G632" s="49"/>
      <c r="H632" s="73"/>
      <c r="J632" s="164"/>
      <c r="K632" s="164"/>
      <c r="L632" s="164"/>
      <c r="M632" s="164"/>
      <c r="N632" s="100"/>
      <c r="O632" s="70"/>
      <c r="P632" s="93"/>
      <c r="Q632" s="49"/>
    </row>
    <row r="633" spans="5:17" s="90" customFormat="1">
      <c r="E633" s="70"/>
      <c r="F633" s="93"/>
      <c r="G633" s="49"/>
      <c r="H633" s="73"/>
      <c r="J633" s="164"/>
      <c r="K633" s="164"/>
      <c r="L633" s="164"/>
      <c r="M633" s="164"/>
      <c r="N633" s="100"/>
      <c r="O633" s="70"/>
      <c r="P633" s="93"/>
      <c r="Q633" s="49"/>
    </row>
    <row r="634" spans="5:17" s="90" customFormat="1">
      <c r="E634" s="70"/>
      <c r="F634" s="93"/>
      <c r="G634" s="49"/>
      <c r="H634" s="73"/>
      <c r="J634" s="164"/>
      <c r="K634" s="164"/>
      <c r="L634" s="164"/>
      <c r="M634" s="164"/>
      <c r="N634" s="100"/>
      <c r="O634" s="70"/>
      <c r="P634" s="93"/>
      <c r="Q634" s="49"/>
    </row>
    <row r="635" spans="5:17" s="90" customFormat="1">
      <c r="E635" s="70"/>
      <c r="F635" s="93"/>
      <c r="G635" s="49"/>
      <c r="H635" s="73"/>
      <c r="J635" s="164"/>
      <c r="K635" s="164"/>
      <c r="L635" s="164"/>
      <c r="M635" s="164"/>
      <c r="N635" s="100"/>
      <c r="O635" s="70"/>
      <c r="P635" s="93"/>
      <c r="Q635" s="49"/>
    </row>
    <row r="636" spans="5:17" s="90" customFormat="1">
      <c r="E636" s="70"/>
      <c r="F636" s="93"/>
      <c r="G636" s="49"/>
      <c r="H636" s="73"/>
      <c r="J636" s="164"/>
      <c r="K636" s="164"/>
      <c r="L636" s="164"/>
      <c r="M636" s="164"/>
      <c r="N636" s="100"/>
      <c r="O636" s="70"/>
      <c r="P636" s="93"/>
      <c r="Q636" s="49"/>
    </row>
    <row r="637" spans="5:17" s="90" customFormat="1">
      <c r="E637" s="70"/>
      <c r="F637" s="93"/>
      <c r="G637" s="49"/>
      <c r="H637" s="73"/>
      <c r="J637" s="164"/>
      <c r="K637" s="164"/>
      <c r="L637" s="164"/>
      <c r="M637" s="164"/>
      <c r="N637" s="100"/>
      <c r="O637" s="70"/>
      <c r="P637" s="93"/>
      <c r="Q637" s="49"/>
    </row>
    <row r="638" spans="5:17" s="90" customFormat="1">
      <c r="E638" s="70"/>
      <c r="F638" s="93"/>
      <c r="G638" s="49"/>
      <c r="H638" s="73"/>
      <c r="J638" s="164"/>
      <c r="K638" s="164"/>
      <c r="L638" s="164"/>
      <c r="M638" s="164"/>
      <c r="N638" s="100"/>
      <c r="O638" s="70"/>
      <c r="P638" s="93"/>
      <c r="Q638" s="49"/>
    </row>
    <row r="639" spans="5:17" s="90" customFormat="1">
      <c r="E639" s="70"/>
      <c r="F639" s="93"/>
      <c r="G639" s="49"/>
      <c r="H639" s="73"/>
      <c r="J639" s="164"/>
      <c r="K639" s="164"/>
      <c r="L639" s="164"/>
      <c r="M639" s="164"/>
      <c r="N639" s="100"/>
      <c r="O639" s="70"/>
      <c r="P639" s="93"/>
      <c r="Q639" s="49"/>
    </row>
    <row r="640" spans="5:17" s="90" customFormat="1">
      <c r="E640" s="70"/>
      <c r="F640" s="93"/>
      <c r="G640" s="49"/>
      <c r="H640" s="73"/>
      <c r="J640" s="164"/>
      <c r="K640" s="164"/>
      <c r="L640" s="164"/>
      <c r="M640" s="164"/>
      <c r="N640" s="100"/>
      <c r="O640" s="70"/>
      <c r="P640" s="93"/>
      <c r="Q640" s="49"/>
    </row>
    <row r="641" spans="5:17" s="90" customFormat="1">
      <c r="E641" s="70"/>
      <c r="F641" s="93"/>
      <c r="G641" s="49"/>
      <c r="H641" s="73"/>
      <c r="J641" s="164"/>
      <c r="K641" s="164"/>
      <c r="L641" s="164"/>
      <c r="M641" s="164"/>
      <c r="N641" s="100"/>
      <c r="O641" s="70"/>
      <c r="P641" s="93"/>
      <c r="Q641" s="49"/>
    </row>
    <row r="642" spans="5:17" s="90" customFormat="1">
      <c r="E642" s="70"/>
      <c r="F642" s="93"/>
      <c r="G642" s="49"/>
      <c r="H642" s="73"/>
      <c r="J642" s="164"/>
      <c r="K642" s="164"/>
      <c r="L642" s="164"/>
      <c r="M642" s="164"/>
      <c r="N642" s="100"/>
      <c r="O642" s="70"/>
      <c r="P642" s="93"/>
      <c r="Q642" s="49"/>
    </row>
    <row r="643" spans="5:17" s="90" customFormat="1">
      <c r="E643" s="70"/>
      <c r="F643" s="93"/>
      <c r="G643" s="49"/>
      <c r="H643" s="73"/>
      <c r="J643" s="164"/>
      <c r="K643" s="164"/>
      <c r="L643" s="164"/>
      <c r="M643" s="164"/>
      <c r="N643" s="100"/>
      <c r="O643" s="70"/>
      <c r="P643" s="93"/>
      <c r="Q643" s="49"/>
    </row>
    <row r="644" spans="5:17" s="90" customFormat="1">
      <c r="E644" s="70"/>
      <c r="F644" s="93"/>
      <c r="G644" s="49"/>
      <c r="H644" s="73"/>
      <c r="J644" s="164"/>
      <c r="K644" s="164"/>
      <c r="L644" s="164"/>
      <c r="M644" s="164"/>
      <c r="N644" s="100"/>
      <c r="O644" s="70"/>
      <c r="P644" s="93"/>
      <c r="Q644" s="49"/>
    </row>
    <row r="645" spans="5:17" s="90" customFormat="1">
      <c r="E645" s="70"/>
      <c r="F645" s="93"/>
      <c r="G645" s="49"/>
      <c r="H645" s="73"/>
      <c r="J645" s="164"/>
      <c r="K645" s="164"/>
      <c r="L645" s="164"/>
      <c r="M645" s="164"/>
      <c r="N645" s="100"/>
      <c r="O645" s="70"/>
      <c r="P645" s="93"/>
      <c r="Q645" s="49"/>
    </row>
    <row r="646" spans="5:17" s="90" customFormat="1">
      <c r="E646" s="70"/>
      <c r="F646" s="93"/>
      <c r="G646" s="49"/>
      <c r="H646" s="73"/>
      <c r="J646" s="164"/>
      <c r="K646" s="164"/>
      <c r="L646" s="164"/>
      <c r="M646" s="164"/>
      <c r="N646" s="100"/>
      <c r="O646" s="70"/>
      <c r="P646" s="93"/>
      <c r="Q646" s="49"/>
    </row>
    <row r="647" spans="5:17" s="90" customFormat="1">
      <c r="E647" s="70"/>
      <c r="F647" s="93"/>
      <c r="G647" s="49"/>
      <c r="H647" s="73"/>
      <c r="J647" s="164"/>
      <c r="K647" s="164"/>
      <c r="L647" s="164"/>
      <c r="M647" s="164"/>
      <c r="N647" s="100"/>
      <c r="O647" s="70"/>
      <c r="P647" s="93"/>
      <c r="Q647" s="49"/>
    </row>
    <row r="648" spans="5:17" s="90" customFormat="1">
      <c r="E648" s="70"/>
      <c r="F648" s="93"/>
      <c r="G648" s="49"/>
      <c r="H648" s="73"/>
      <c r="J648" s="164"/>
      <c r="K648" s="164"/>
      <c r="L648" s="164"/>
      <c r="M648" s="164"/>
      <c r="N648" s="100"/>
      <c r="O648" s="70"/>
      <c r="P648" s="93"/>
      <c r="Q648" s="49"/>
    </row>
    <row r="649" spans="5:17" s="90" customFormat="1">
      <c r="E649" s="70"/>
      <c r="F649" s="93"/>
      <c r="G649" s="49"/>
      <c r="H649" s="73"/>
      <c r="J649" s="164"/>
      <c r="K649" s="164"/>
      <c r="L649" s="164"/>
      <c r="M649" s="164"/>
      <c r="N649" s="100"/>
      <c r="O649" s="70"/>
      <c r="P649" s="93"/>
      <c r="Q649" s="49"/>
    </row>
    <row r="650" spans="5:17" s="90" customFormat="1">
      <c r="E650" s="70"/>
      <c r="F650" s="93"/>
      <c r="G650" s="49"/>
      <c r="H650" s="73"/>
      <c r="J650" s="164"/>
      <c r="K650" s="164"/>
      <c r="L650" s="164"/>
      <c r="M650" s="164"/>
      <c r="N650" s="100"/>
      <c r="O650" s="70"/>
      <c r="P650" s="93"/>
      <c r="Q650" s="49"/>
    </row>
    <row r="651" spans="5:17" s="90" customFormat="1">
      <c r="E651" s="70"/>
      <c r="F651" s="93"/>
      <c r="G651" s="49"/>
      <c r="H651" s="73"/>
      <c r="J651" s="164"/>
      <c r="K651" s="164"/>
      <c r="L651" s="164"/>
      <c r="M651" s="164"/>
      <c r="N651" s="100"/>
      <c r="O651" s="70"/>
      <c r="P651" s="93"/>
      <c r="Q651" s="49"/>
    </row>
    <row r="652" spans="5:17" s="90" customFormat="1">
      <c r="E652" s="70"/>
      <c r="F652" s="93"/>
      <c r="G652" s="49"/>
      <c r="H652" s="73"/>
      <c r="J652" s="164"/>
      <c r="K652" s="164"/>
      <c r="L652" s="164"/>
      <c r="M652" s="164"/>
      <c r="N652" s="100"/>
      <c r="O652" s="70"/>
      <c r="P652" s="93"/>
      <c r="Q652" s="49"/>
    </row>
    <row r="653" spans="5:17" s="90" customFormat="1">
      <c r="E653" s="70"/>
      <c r="F653" s="93"/>
      <c r="G653" s="49"/>
      <c r="H653" s="73"/>
      <c r="J653" s="164"/>
      <c r="K653" s="164"/>
      <c r="L653" s="164"/>
      <c r="M653" s="164"/>
      <c r="N653" s="100"/>
      <c r="O653" s="70"/>
      <c r="P653" s="93"/>
      <c r="Q653" s="49"/>
    </row>
    <row r="654" spans="5:17" s="90" customFormat="1">
      <c r="E654" s="70"/>
      <c r="F654" s="93"/>
      <c r="G654" s="49"/>
      <c r="H654" s="73"/>
      <c r="J654" s="164"/>
      <c r="K654" s="164"/>
      <c r="L654" s="164"/>
      <c r="M654" s="164"/>
      <c r="N654" s="100"/>
      <c r="O654" s="70"/>
      <c r="P654" s="93"/>
      <c r="Q654" s="49"/>
    </row>
    <row r="655" spans="5:17" s="90" customFormat="1">
      <c r="E655" s="70"/>
      <c r="F655" s="93"/>
      <c r="G655" s="49"/>
      <c r="H655" s="73"/>
      <c r="J655" s="164"/>
      <c r="K655" s="164"/>
      <c r="L655" s="164"/>
      <c r="M655" s="164"/>
      <c r="N655" s="100"/>
      <c r="O655" s="70"/>
      <c r="P655" s="93"/>
      <c r="Q655" s="49"/>
    </row>
    <row r="656" spans="5:17" s="90" customFormat="1">
      <c r="E656" s="70"/>
      <c r="F656" s="93"/>
      <c r="G656" s="49"/>
      <c r="H656" s="73"/>
      <c r="J656" s="164"/>
      <c r="K656" s="164"/>
      <c r="L656" s="164"/>
      <c r="M656" s="164"/>
      <c r="N656" s="100"/>
      <c r="O656" s="70"/>
      <c r="P656" s="93"/>
      <c r="Q656" s="49"/>
    </row>
    <row r="657" spans="5:17" s="90" customFormat="1">
      <c r="E657" s="70"/>
      <c r="F657" s="93"/>
      <c r="G657" s="49"/>
      <c r="H657" s="73"/>
      <c r="J657" s="164"/>
      <c r="K657" s="164"/>
      <c r="L657" s="164"/>
      <c r="M657" s="164"/>
      <c r="N657" s="100"/>
      <c r="O657" s="70"/>
      <c r="P657" s="93"/>
      <c r="Q657" s="49"/>
    </row>
    <row r="658" spans="5:17" s="90" customFormat="1">
      <c r="E658" s="70"/>
      <c r="F658" s="93"/>
      <c r="G658" s="49"/>
      <c r="H658" s="73"/>
      <c r="J658" s="164"/>
      <c r="K658" s="164"/>
      <c r="L658" s="164"/>
      <c r="M658" s="164"/>
      <c r="N658" s="100"/>
      <c r="O658" s="70"/>
      <c r="P658" s="93"/>
      <c r="Q658" s="49"/>
    </row>
    <row r="659" spans="5:17" s="90" customFormat="1">
      <c r="E659" s="70"/>
      <c r="F659" s="93"/>
      <c r="G659" s="49"/>
      <c r="H659" s="73"/>
      <c r="J659" s="164"/>
      <c r="K659" s="164"/>
      <c r="L659" s="164"/>
      <c r="M659" s="164"/>
      <c r="N659" s="100"/>
      <c r="O659" s="70"/>
      <c r="P659" s="93"/>
      <c r="Q659" s="49"/>
    </row>
    <row r="660" spans="5:17" s="90" customFormat="1">
      <c r="E660" s="70"/>
      <c r="F660" s="93"/>
      <c r="G660" s="49"/>
      <c r="H660" s="73"/>
      <c r="J660" s="164"/>
      <c r="K660" s="164"/>
      <c r="L660" s="164"/>
      <c r="M660" s="164"/>
      <c r="N660" s="100"/>
      <c r="O660" s="70"/>
      <c r="P660" s="93"/>
      <c r="Q660" s="49"/>
    </row>
    <row r="661" spans="5:17" s="90" customFormat="1">
      <c r="E661" s="70"/>
      <c r="F661" s="93"/>
      <c r="G661" s="49"/>
      <c r="H661" s="73"/>
      <c r="J661" s="164"/>
      <c r="K661" s="164"/>
      <c r="L661" s="164"/>
      <c r="M661" s="164"/>
      <c r="N661" s="100"/>
      <c r="O661" s="70"/>
      <c r="P661" s="93"/>
      <c r="Q661" s="49"/>
    </row>
    <row r="662" spans="5:17" s="90" customFormat="1">
      <c r="E662" s="70"/>
      <c r="F662" s="93"/>
      <c r="G662" s="49"/>
      <c r="H662" s="73"/>
      <c r="J662" s="164"/>
      <c r="K662" s="164"/>
      <c r="L662" s="164"/>
      <c r="M662" s="164"/>
      <c r="N662" s="100"/>
      <c r="O662" s="70"/>
      <c r="P662" s="93"/>
      <c r="Q662" s="49"/>
    </row>
    <row r="663" spans="5:17" s="90" customFormat="1">
      <c r="E663" s="70"/>
      <c r="F663" s="93"/>
      <c r="G663" s="49"/>
      <c r="H663" s="73"/>
      <c r="J663" s="164"/>
      <c r="K663" s="164"/>
      <c r="L663" s="164"/>
      <c r="M663" s="164"/>
      <c r="N663" s="100"/>
      <c r="O663" s="70"/>
      <c r="P663" s="93"/>
      <c r="Q663" s="49"/>
    </row>
    <row r="664" spans="5:17" s="90" customFormat="1">
      <c r="E664" s="70"/>
      <c r="F664" s="93"/>
      <c r="G664" s="49"/>
      <c r="H664" s="73"/>
      <c r="J664" s="164"/>
      <c r="K664" s="164"/>
      <c r="L664" s="164"/>
      <c r="M664" s="164"/>
      <c r="N664" s="100"/>
      <c r="O664" s="70"/>
      <c r="P664" s="93"/>
      <c r="Q664" s="49"/>
    </row>
    <row r="665" spans="5:17" s="90" customFormat="1">
      <c r="E665" s="70"/>
      <c r="F665" s="93"/>
      <c r="G665" s="49"/>
      <c r="H665" s="73"/>
      <c r="J665" s="164"/>
      <c r="K665" s="164"/>
      <c r="L665" s="164"/>
      <c r="M665" s="164"/>
      <c r="N665" s="100"/>
      <c r="O665" s="70"/>
      <c r="P665" s="93"/>
      <c r="Q665" s="49"/>
    </row>
    <row r="666" spans="5:17" s="90" customFormat="1">
      <c r="E666" s="70"/>
      <c r="F666" s="93"/>
      <c r="G666" s="49"/>
      <c r="H666" s="73"/>
      <c r="J666" s="164"/>
      <c r="K666" s="164"/>
      <c r="L666" s="164"/>
      <c r="M666" s="164"/>
      <c r="N666" s="100"/>
      <c r="O666" s="70"/>
      <c r="P666" s="93"/>
      <c r="Q666" s="49"/>
    </row>
    <row r="667" spans="5:17" s="90" customFormat="1">
      <c r="E667" s="70"/>
      <c r="F667" s="93"/>
      <c r="G667" s="49"/>
      <c r="H667" s="73"/>
      <c r="J667" s="164"/>
      <c r="K667" s="164"/>
      <c r="L667" s="164"/>
      <c r="M667" s="164"/>
      <c r="N667" s="100"/>
      <c r="O667" s="70"/>
      <c r="P667" s="93"/>
      <c r="Q667" s="49"/>
    </row>
    <row r="668" spans="5:17" s="90" customFormat="1">
      <c r="E668" s="70"/>
      <c r="F668" s="93"/>
      <c r="G668" s="49"/>
      <c r="H668" s="73"/>
      <c r="J668" s="164"/>
      <c r="K668" s="164"/>
      <c r="L668" s="164"/>
      <c r="M668" s="164"/>
      <c r="N668" s="100"/>
      <c r="O668" s="70"/>
      <c r="P668" s="93"/>
      <c r="Q668" s="49"/>
    </row>
    <row r="669" spans="5:17" s="90" customFormat="1">
      <c r="E669" s="70"/>
      <c r="F669" s="93"/>
      <c r="G669" s="49"/>
      <c r="H669" s="73"/>
      <c r="J669" s="164"/>
      <c r="K669" s="164"/>
      <c r="L669" s="164"/>
      <c r="M669" s="164"/>
      <c r="N669" s="100"/>
      <c r="O669" s="70"/>
      <c r="P669" s="93"/>
      <c r="Q669" s="49"/>
    </row>
    <row r="670" spans="5:17" s="90" customFormat="1">
      <c r="E670" s="70"/>
      <c r="F670" s="93"/>
      <c r="G670" s="49"/>
      <c r="H670" s="73"/>
      <c r="J670" s="164"/>
      <c r="K670" s="164"/>
      <c r="L670" s="164"/>
      <c r="M670" s="164"/>
      <c r="N670" s="100"/>
      <c r="O670" s="70"/>
      <c r="P670" s="93"/>
      <c r="Q670" s="49"/>
    </row>
    <row r="671" spans="5:17" s="90" customFormat="1">
      <c r="E671" s="70"/>
      <c r="F671" s="93"/>
      <c r="G671" s="49"/>
      <c r="H671" s="73"/>
      <c r="J671" s="164"/>
      <c r="K671" s="164"/>
      <c r="L671" s="164"/>
      <c r="M671" s="164"/>
      <c r="N671" s="100"/>
      <c r="O671" s="70"/>
      <c r="P671" s="93"/>
      <c r="Q671" s="49"/>
    </row>
    <row r="672" spans="5:17" s="90" customFormat="1">
      <c r="E672" s="70"/>
      <c r="F672" s="93"/>
      <c r="G672" s="49"/>
      <c r="H672" s="73"/>
      <c r="J672" s="164"/>
      <c r="K672" s="164"/>
      <c r="L672" s="164"/>
      <c r="M672" s="164"/>
      <c r="N672" s="100"/>
      <c r="O672" s="70"/>
      <c r="P672" s="93"/>
      <c r="Q672" s="49"/>
    </row>
    <row r="673" spans="5:17" s="90" customFormat="1">
      <c r="E673" s="70"/>
      <c r="F673" s="93"/>
      <c r="G673" s="49"/>
      <c r="H673" s="73"/>
      <c r="J673" s="164"/>
      <c r="K673" s="164"/>
      <c r="L673" s="164"/>
      <c r="M673" s="164"/>
      <c r="N673" s="100"/>
      <c r="O673" s="70"/>
      <c r="P673" s="93"/>
      <c r="Q673" s="49"/>
    </row>
    <row r="674" spans="5:17" s="90" customFormat="1">
      <c r="E674" s="70"/>
      <c r="F674" s="93"/>
      <c r="G674" s="49"/>
      <c r="H674" s="73"/>
      <c r="J674" s="164"/>
      <c r="K674" s="164"/>
      <c r="L674" s="164"/>
      <c r="M674" s="164"/>
      <c r="N674" s="100"/>
      <c r="O674" s="70"/>
      <c r="P674" s="93"/>
      <c r="Q674" s="49"/>
    </row>
    <row r="675" spans="5:17" s="90" customFormat="1">
      <c r="E675" s="70"/>
      <c r="F675" s="93"/>
      <c r="G675" s="49"/>
      <c r="H675" s="73"/>
      <c r="J675" s="164"/>
      <c r="K675" s="164"/>
      <c r="L675" s="164"/>
      <c r="M675" s="164"/>
      <c r="N675" s="100"/>
      <c r="O675" s="70"/>
      <c r="P675" s="93"/>
      <c r="Q675" s="49"/>
    </row>
    <row r="676" spans="5:17" s="90" customFormat="1">
      <c r="E676" s="70"/>
      <c r="F676" s="93"/>
      <c r="G676" s="49"/>
      <c r="H676" s="73"/>
      <c r="J676" s="164"/>
      <c r="K676" s="164"/>
      <c r="L676" s="164"/>
      <c r="M676" s="164"/>
      <c r="N676" s="100"/>
      <c r="O676" s="70"/>
      <c r="P676" s="93"/>
      <c r="Q676" s="49"/>
    </row>
    <row r="677" spans="5:17" s="90" customFormat="1">
      <c r="E677" s="70"/>
      <c r="F677" s="93"/>
      <c r="G677" s="49"/>
      <c r="H677" s="73"/>
      <c r="J677" s="164"/>
      <c r="K677" s="164"/>
      <c r="L677" s="164"/>
      <c r="M677" s="164"/>
      <c r="N677" s="100"/>
      <c r="O677" s="70"/>
      <c r="P677" s="93"/>
      <c r="Q677" s="49"/>
    </row>
    <row r="678" spans="5:17" s="90" customFormat="1">
      <c r="E678" s="70"/>
      <c r="F678" s="93"/>
      <c r="G678" s="49"/>
      <c r="H678" s="73"/>
      <c r="J678" s="164"/>
      <c r="K678" s="164"/>
      <c r="L678" s="164"/>
      <c r="M678" s="164"/>
      <c r="N678" s="100"/>
      <c r="O678" s="70"/>
      <c r="P678" s="93"/>
      <c r="Q678" s="49"/>
    </row>
    <row r="679" spans="5:17" s="90" customFormat="1">
      <c r="E679" s="70"/>
      <c r="F679" s="93"/>
      <c r="G679" s="49"/>
      <c r="H679" s="73"/>
      <c r="J679" s="164"/>
      <c r="K679" s="164"/>
      <c r="L679" s="164"/>
      <c r="M679" s="164"/>
      <c r="N679" s="100"/>
      <c r="O679" s="70"/>
      <c r="P679" s="93"/>
      <c r="Q679" s="49"/>
    </row>
    <row r="680" spans="5:17" s="90" customFormat="1">
      <c r="E680" s="70"/>
      <c r="F680" s="93"/>
      <c r="G680" s="49"/>
      <c r="H680" s="73"/>
      <c r="J680" s="164"/>
      <c r="K680" s="164"/>
      <c r="L680" s="164"/>
      <c r="M680" s="164"/>
      <c r="N680" s="100"/>
      <c r="O680" s="70"/>
      <c r="P680" s="93"/>
      <c r="Q680" s="49"/>
    </row>
    <row r="681" spans="5:17" s="90" customFormat="1">
      <c r="E681" s="70"/>
      <c r="F681" s="93"/>
      <c r="G681" s="49"/>
      <c r="H681" s="73"/>
      <c r="J681" s="164"/>
      <c r="K681" s="164"/>
      <c r="L681" s="164"/>
      <c r="M681" s="164"/>
      <c r="N681" s="100"/>
      <c r="O681" s="70"/>
      <c r="P681" s="93"/>
      <c r="Q681" s="49"/>
    </row>
    <row r="682" spans="5:17" s="90" customFormat="1">
      <c r="E682" s="70"/>
      <c r="F682" s="93"/>
      <c r="G682" s="49"/>
      <c r="H682" s="73"/>
      <c r="J682" s="164"/>
      <c r="K682" s="164"/>
      <c r="L682" s="164"/>
      <c r="M682" s="164"/>
      <c r="N682" s="100"/>
      <c r="O682" s="70"/>
      <c r="P682" s="93"/>
      <c r="Q682" s="49"/>
    </row>
    <row r="683" spans="5:17" s="90" customFormat="1">
      <c r="E683" s="70"/>
      <c r="F683" s="93"/>
      <c r="G683" s="49"/>
      <c r="H683" s="73"/>
      <c r="J683" s="164"/>
      <c r="K683" s="164"/>
      <c r="L683" s="164"/>
      <c r="M683" s="164"/>
      <c r="N683" s="100"/>
      <c r="O683" s="70"/>
      <c r="P683" s="93"/>
      <c r="Q683" s="49"/>
    </row>
    <row r="684" spans="5:17" s="90" customFormat="1">
      <c r="E684" s="70"/>
      <c r="F684" s="93"/>
      <c r="G684" s="49"/>
      <c r="H684" s="73"/>
      <c r="J684" s="164"/>
      <c r="K684" s="164"/>
      <c r="L684" s="164"/>
      <c r="M684" s="164"/>
      <c r="N684" s="100"/>
      <c r="O684" s="70"/>
      <c r="P684" s="93"/>
      <c r="Q684" s="49"/>
    </row>
    <row r="685" spans="5:17" s="90" customFormat="1">
      <c r="E685" s="70"/>
      <c r="F685" s="93"/>
      <c r="G685" s="49"/>
      <c r="H685" s="73"/>
      <c r="J685" s="164"/>
      <c r="K685" s="164"/>
      <c r="L685" s="164"/>
      <c r="M685" s="164"/>
      <c r="N685" s="100"/>
      <c r="O685" s="70"/>
      <c r="P685" s="93"/>
      <c r="Q685" s="49"/>
    </row>
    <row r="686" spans="5:17" s="90" customFormat="1">
      <c r="E686" s="70"/>
      <c r="F686" s="93"/>
      <c r="G686" s="49"/>
      <c r="H686" s="73"/>
      <c r="J686" s="164"/>
      <c r="K686" s="164"/>
      <c r="L686" s="164"/>
      <c r="M686" s="164"/>
      <c r="N686" s="100"/>
      <c r="O686" s="70"/>
      <c r="P686" s="93"/>
      <c r="Q686" s="49"/>
    </row>
    <row r="687" spans="5:17" s="90" customFormat="1">
      <c r="E687" s="70"/>
      <c r="F687" s="93"/>
      <c r="G687" s="49"/>
      <c r="H687" s="73"/>
      <c r="J687" s="164"/>
      <c r="K687" s="164"/>
      <c r="L687" s="164"/>
      <c r="M687" s="164"/>
      <c r="N687" s="100"/>
      <c r="O687" s="70"/>
      <c r="P687" s="93"/>
      <c r="Q687" s="49"/>
    </row>
    <row r="688" spans="5:17" s="90" customFormat="1">
      <c r="E688" s="70"/>
      <c r="F688" s="93"/>
      <c r="G688" s="49"/>
      <c r="H688" s="73"/>
      <c r="J688" s="164"/>
      <c r="K688" s="164"/>
      <c r="L688" s="164"/>
      <c r="M688" s="164"/>
      <c r="N688" s="100"/>
      <c r="O688" s="70"/>
      <c r="P688" s="93"/>
      <c r="Q688" s="49"/>
    </row>
    <row r="689" spans="1:50">
      <c r="A689" s="90"/>
      <c r="B689" s="90"/>
      <c r="D689" s="90"/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  <c r="R689" s="90"/>
      <c r="U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</row>
    <row r="690" spans="1:50">
      <c r="A690" s="90"/>
      <c r="B690" s="90"/>
      <c r="D690" s="90"/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  <c r="R690" s="90"/>
      <c r="U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</row>
    <row r="691" spans="1:50">
      <c r="A691" s="90"/>
      <c r="B691" s="90"/>
      <c r="D691" s="90"/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  <c r="R691" s="90"/>
      <c r="U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</row>
    <row r="692" spans="1:50">
      <c r="A692" s="90"/>
      <c r="B692" s="90"/>
      <c r="D692" s="90"/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  <c r="R692" s="90"/>
      <c r="U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</row>
    <row r="693" spans="1:50">
      <c r="A693" s="90"/>
      <c r="B693" s="90"/>
      <c r="D693" s="90"/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  <c r="R693" s="90"/>
      <c r="U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</row>
    <row r="694" spans="1:50">
      <c r="A694" s="90"/>
      <c r="B694" s="90"/>
      <c r="D694" s="90"/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  <c r="R694" s="90"/>
      <c r="U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</row>
    <row r="695" spans="1:50">
      <c r="A695" s="90"/>
      <c r="B695" s="90"/>
      <c r="D695" s="90"/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  <c r="R695" s="90"/>
      <c r="U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</row>
    <row r="696" spans="1:50">
      <c r="A696" s="90"/>
      <c r="B696" s="90"/>
      <c r="D696" s="90"/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  <c r="R696" s="90"/>
      <c r="U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</row>
    <row r="697" spans="1:50">
      <c r="A697" s="90"/>
      <c r="B697" s="90"/>
      <c r="D697" s="90"/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</row>
    <row r="698" spans="1:50">
      <c r="A698" s="90"/>
      <c r="B698" s="90"/>
      <c r="D698" s="90"/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</row>
    <row r="699" spans="1:50">
      <c r="A699" s="90"/>
      <c r="B699" s="90"/>
      <c r="D699" s="90"/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</row>
    <row r="700" spans="1:50">
      <c r="A700" s="90"/>
      <c r="B700" s="90"/>
      <c r="D700" s="90"/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</row>
    <row r="701" spans="1:50">
      <c r="A701" s="90"/>
      <c r="B701" s="90"/>
      <c r="D701" s="90"/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</row>
    <row r="702" spans="1:50">
      <c r="A702" s="90"/>
      <c r="B702" s="90"/>
      <c r="D702" s="90"/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</row>
    <row r="703" spans="1:50">
      <c r="A703" s="90"/>
      <c r="B703" s="90"/>
      <c r="D703" s="90"/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</row>
    <row r="704" spans="1:50">
      <c r="A704" s="90"/>
      <c r="B704" s="90"/>
      <c r="D704" s="90"/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</row>
    <row r="705" spans="1:50">
      <c r="A705" s="90"/>
      <c r="B705" s="90"/>
      <c r="D705" s="90"/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</row>
    <row r="706" spans="1:50">
      <c r="A706" s="90"/>
      <c r="B706" s="90"/>
      <c r="D706" s="90"/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</row>
    <row r="707" spans="1:50">
      <c r="A707" s="90"/>
      <c r="B707" s="90"/>
      <c r="D707" s="90"/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</row>
    <row r="708" spans="1:50">
      <c r="A708" s="90"/>
      <c r="B708" s="90"/>
      <c r="D708" s="90"/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</row>
    <row r="709" spans="1:50">
      <c r="A709" s="90"/>
      <c r="B709" s="90"/>
      <c r="D709" s="90"/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</row>
    <row r="710" spans="1:50">
      <c r="A710" s="90"/>
      <c r="B710" s="90"/>
      <c r="D710" s="90"/>
      <c r="J710" s="143"/>
      <c r="K710" s="143"/>
      <c r="L710" s="143"/>
      <c r="M710" s="143"/>
      <c r="N710" s="100"/>
      <c r="O710" s="143"/>
      <c r="P710" s="70"/>
      <c r="Q710" s="143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</row>
    <row r="711" spans="1:50" ht="13.5">
      <c r="A711" s="90"/>
      <c r="B711" s="90"/>
      <c r="D711" s="90"/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O12:O18 O23 O29 O31:O35">
    <cfRule type="containsText" dxfId="89" priority="7" operator="containsText" text="ERROR">
      <formula>NOT(ISERROR(SEARCH("ERROR",O12)))</formula>
    </cfRule>
  </conditionalFormatting>
  <conditionalFormatting sqref="F38">
    <cfRule type="containsText" dxfId="88" priority="10" operator="containsText" text="ERROR">
      <formula>NOT(ISERROR(SEARCH("ERROR",F38)))</formula>
    </cfRule>
  </conditionalFormatting>
  <conditionalFormatting sqref="J38">
    <cfRule type="containsText" dxfId="87" priority="9" operator="containsText" text="ERROR">
      <formula>NOT(ISERROR(SEARCH("ERROR",J38)))</formula>
    </cfRule>
  </conditionalFormatting>
  <conditionalFormatting sqref="T14">
    <cfRule type="containsText" dxfId="86" priority="8" operator="containsText" text="ERROR">
      <formula>NOT(ISERROR(SEARCH("ERROR",T14)))</formula>
    </cfRule>
  </conditionalFormatting>
  <conditionalFormatting sqref="O36">
    <cfRule type="containsText" dxfId="85" priority="6" operator="containsText" text="ERROR">
      <formula>NOT(ISERROR(SEARCH("ERROR",O36)))</formula>
    </cfRule>
  </conditionalFormatting>
  <conditionalFormatting sqref="O9">
    <cfRule type="containsText" dxfId="84" priority="4" operator="containsText" text="ERROR">
      <formula>NOT(ISERROR(SEARCH("ERROR",O9)))</formula>
    </cfRule>
  </conditionalFormatting>
  <conditionalFormatting sqref="O19:O22">
    <cfRule type="containsText" dxfId="83" priority="3" operator="containsText" text="ERROR">
      <formula>NOT(ISERROR(SEARCH("ERROR",O19)))</formula>
    </cfRule>
  </conditionalFormatting>
  <conditionalFormatting sqref="O24:O28">
    <cfRule type="containsText" dxfId="82" priority="2" operator="containsText" text="ERROR">
      <formula>NOT(ISERROR(SEARCH("ERROR",O24)))</formula>
    </cfRule>
  </conditionalFormatting>
  <conditionalFormatting sqref="O30">
    <cfRule type="containsText" dxfId="81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1" zoomScaleNormal="100" workbookViewId="0">
      <selection activeCell="E35" sqref="E35:E36"/>
    </sheetView>
  </sheetViews>
  <sheetFormatPr defaultColWidth="11.54296875" defaultRowHeight="10"/>
  <cols>
    <col min="1" max="1" width="8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171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80" priority="10" operator="containsText" text="ERROR">
      <formula>NOT(ISERROR(SEARCH("ERROR",F38)))</formula>
    </cfRule>
  </conditionalFormatting>
  <conditionalFormatting sqref="J38">
    <cfRule type="containsText" dxfId="79" priority="9" operator="containsText" text="ERROR">
      <formula>NOT(ISERROR(SEARCH("ERROR",J38)))</formula>
    </cfRule>
  </conditionalFormatting>
  <conditionalFormatting sqref="T14">
    <cfRule type="containsText" dxfId="78" priority="8" operator="containsText" text="ERROR">
      <formula>NOT(ISERROR(SEARCH("ERROR",T14)))</formula>
    </cfRule>
  </conditionalFormatting>
  <conditionalFormatting sqref="O12:O18 O23 O29 O31:O35">
    <cfRule type="containsText" dxfId="77" priority="7" operator="containsText" text="ERROR">
      <formula>NOT(ISERROR(SEARCH("ERROR",O12)))</formula>
    </cfRule>
  </conditionalFormatting>
  <conditionalFormatting sqref="O36">
    <cfRule type="containsText" dxfId="76" priority="6" operator="containsText" text="ERROR">
      <formula>NOT(ISERROR(SEARCH("ERROR",O36)))</formula>
    </cfRule>
  </conditionalFormatting>
  <conditionalFormatting sqref="O9">
    <cfRule type="containsText" dxfId="75" priority="4" operator="containsText" text="ERROR">
      <formula>NOT(ISERROR(SEARCH("ERROR",O9)))</formula>
    </cfRule>
  </conditionalFormatting>
  <conditionalFormatting sqref="O19:O22">
    <cfRule type="containsText" dxfId="74" priority="3" operator="containsText" text="ERROR">
      <formula>NOT(ISERROR(SEARCH("ERROR",O19)))</formula>
    </cfRule>
  </conditionalFormatting>
  <conditionalFormatting sqref="O24:O28">
    <cfRule type="containsText" dxfId="73" priority="2" operator="containsText" text="ERROR">
      <formula>NOT(ISERROR(SEARCH("ERROR",O24)))</formula>
    </cfRule>
  </conditionalFormatting>
  <conditionalFormatting sqref="O30">
    <cfRule type="containsText" dxfId="72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4" zoomScaleNormal="100" workbookViewId="0">
      <selection activeCell="E35" sqref="E35:E36"/>
    </sheetView>
  </sheetViews>
  <sheetFormatPr defaultColWidth="11.54296875" defaultRowHeight="10"/>
  <cols>
    <col min="1" max="1" width="6.4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>
        <v>1025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 ca="1">+J8</f>
        <v>0</v>
      </c>
      <c r="K7" s="63">
        <f ca="1">+K8</f>
        <v>0</v>
      </c>
      <c r="M7" s="63">
        <f ca="1"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ca="1" si="19">SUM(J9:J9)</f>
        <v>0</v>
      </c>
      <c r="K8" s="39">
        <f t="shared" ref="K8" ca="1" si="20">SUM(K9:K9)</f>
        <v>0</v>
      </c>
      <c r="M8" s="39">
        <f t="shared" ref="M8" ca="1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>
        <f t="shared" ref="J9" ca="1" si="28">SUMIF($J$42:$M$709,B9&amp;"- "&amp;C9,$Q$42:$Q$709)</f>
        <v>0</v>
      </c>
      <c r="K9" s="49">
        <f t="shared" ref="K9" ca="1" si="29">I9+J9</f>
        <v>0</v>
      </c>
      <c r="M9" s="49">
        <f t="shared" ref="M9" ca="1" si="30">G9-K9</f>
        <v>0</v>
      </c>
      <c r="N9" s="44"/>
      <c r="O9" s="40" t="str">
        <f ca="1">IF(M9=0,"",IF(N9=0,"ERROR",""))</f>
        <v/>
      </c>
      <c r="P9" s="41" t="str">
        <f t="shared" ref="P9" ca="1" si="31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2">+I11+I23+I29+I31</f>
        <v>0</v>
      </c>
      <c r="J10" s="63">
        <f t="shared" ca="1" si="32"/>
        <v>0</v>
      </c>
      <c r="K10" s="63">
        <f t="shared" ca="1" si="32"/>
        <v>0</v>
      </c>
      <c r="M10" s="63">
        <f t="shared" ca="1" si="32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3">SUM(J12:J22)</f>
        <v>0</v>
      </c>
      <c r="K11" s="39">
        <f t="shared" ca="1" si="33"/>
        <v>0</v>
      </c>
      <c r="M11" s="39">
        <f t="shared" ca="1" si="33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4">G12-K12</f>
        <v>0</v>
      </c>
      <c r="N12" s="43"/>
      <c r="O12" s="40" t="str">
        <f ca="1">IF(M12=0,"",IF(N12=0,"ERROR",""))</f>
        <v/>
      </c>
      <c r="P12" s="41" t="str">
        <f t="shared" ref="P12:P35" ca="1" si="35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6">SUMIF($A$42:$A$709,B13&amp;"- "&amp;C13,$G$42:$G$709)</f>
        <v>0</v>
      </c>
      <c r="G13" s="49">
        <f t="shared" ref="G13:G32" si="37">E13+F13</f>
        <v>0</v>
      </c>
      <c r="I13" s="49"/>
      <c r="J13" s="49">
        <f t="shared" ref="J13:J30" ca="1" si="38">SUMIF($J$42:$M$709,B13&amp;"- "&amp;C13,$Q$42:$Q$709)</f>
        <v>0</v>
      </c>
      <c r="K13" s="49">
        <f t="shared" ref="K13:K32" ca="1" si="39">I13+J13</f>
        <v>0</v>
      </c>
      <c r="M13" s="49">
        <f t="shared" ca="1" si="34"/>
        <v>0</v>
      </c>
      <c r="N13" s="44"/>
      <c r="O13" s="40" t="str">
        <f t="shared" ref="O13:O35" ca="1" si="40">IF(M13=0,"",IF(N13=0,"ERROR",""))</f>
        <v/>
      </c>
      <c r="P13" s="41" t="str">
        <f t="shared" ca="1" si="35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6"/>
        <v>0</v>
      </c>
      <c r="G14" s="141">
        <f t="shared" si="37"/>
        <v>0</v>
      </c>
      <c r="I14" s="141"/>
      <c r="J14" s="141">
        <f t="shared" ca="1" si="38"/>
        <v>0</v>
      </c>
      <c r="K14" s="141">
        <f t="shared" ca="1" si="39"/>
        <v>0</v>
      </c>
      <c r="M14" s="141">
        <f t="shared" ca="1" si="34"/>
        <v>0</v>
      </c>
      <c r="N14" s="43"/>
      <c r="O14" s="40" t="str">
        <f t="shared" ca="1" si="40"/>
        <v/>
      </c>
      <c r="P14" s="41" t="str">
        <f t="shared" ca="1" si="35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1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2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6"/>
        <v>0</v>
      </c>
      <c r="G15" s="49">
        <f t="shared" si="37"/>
        <v>0</v>
      </c>
      <c r="I15" s="49"/>
      <c r="J15" s="49">
        <f t="shared" ca="1" si="38"/>
        <v>0</v>
      </c>
      <c r="K15" s="49">
        <f t="shared" ca="1" si="39"/>
        <v>0</v>
      </c>
      <c r="M15" s="49">
        <f t="shared" ca="1" si="34"/>
        <v>0</v>
      </c>
      <c r="N15" s="44"/>
      <c r="O15" s="40" t="str">
        <f t="shared" ca="1" si="40"/>
        <v/>
      </c>
      <c r="P15" s="41" t="str">
        <f t="shared" ca="1" si="35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1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2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6"/>
        <v>0</v>
      </c>
      <c r="G16" s="141">
        <f t="shared" si="37"/>
        <v>0</v>
      </c>
      <c r="I16" s="141"/>
      <c r="J16" s="141">
        <f t="shared" ca="1" si="38"/>
        <v>0</v>
      </c>
      <c r="K16" s="141">
        <f t="shared" ca="1" si="39"/>
        <v>0</v>
      </c>
      <c r="M16" s="141">
        <f t="shared" ca="1" si="34"/>
        <v>0</v>
      </c>
      <c r="N16" s="43"/>
      <c r="O16" s="40" t="str">
        <f t="shared" ca="1" si="40"/>
        <v/>
      </c>
      <c r="P16" s="41" t="str">
        <f t="shared" ca="1" si="35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1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2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6"/>
        <v>0</v>
      </c>
      <c r="G17" s="49">
        <f t="shared" si="37"/>
        <v>0</v>
      </c>
      <c r="I17" s="49"/>
      <c r="J17" s="49">
        <f t="shared" ca="1" si="38"/>
        <v>0</v>
      </c>
      <c r="K17" s="49">
        <f t="shared" ca="1" si="39"/>
        <v>0</v>
      </c>
      <c r="M17" s="49">
        <f t="shared" ca="1" si="34"/>
        <v>0</v>
      </c>
      <c r="N17" s="44"/>
      <c r="O17" s="40" t="str">
        <f t="shared" ca="1" si="40"/>
        <v/>
      </c>
      <c r="P17" s="41" t="str">
        <f t="shared" ca="1" si="35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1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2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6"/>
        <v>0</v>
      </c>
      <c r="G18" s="141">
        <f t="shared" si="37"/>
        <v>0</v>
      </c>
      <c r="I18" s="141"/>
      <c r="J18" s="141">
        <f t="shared" ca="1" si="38"/>
        <v>0</v>
      </c>
      <c r="K18" s="141">
        <f t="shared" ca="1" si="39"/>
        <v>0</v>
      </c>
      <c r="M18" s="141">
        <f t="shared" ca="1" si="34"/>
        <v>0</v>
      </c>
      <c r="N18" s="43"/>
      <c r="O18" s="40" t="str">
        <f t="shared" ca="1" si="40"/>
        <v/>
      </c>
      <c r="P18" s="41" t="str">
        <f t="shared" ca="1" si="35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6"/>
        <v>0</v>
      </c>
      <c r="G19" s="49">
        <f t="shared" si="37"/>
        <v>0</v>
      </c>
      <c r="I19" s="49"/>
      <c r="J19" s="49">
        <f t="shared" ca="1" si="38"/>
        <v>0</v>
      </c>
      <c r="K19" s="49">
        <f t="shared" ca="1" si="39"/>
        <v>0</v>
      </c>
      <c r="M19" s="49">
        <f t="shared" ca="1" si="34"/>
        <v>0</v>
      </c>
      <c r="N19" s="44"/>
      <c r="O19" s="40" t="str">
        <f t="shared" ca="1" si="40"/>
        <v/>
      </c>
      <c r="P19" s="41" t="str">
        <f t="shared" ref="P19:P22" ca="1" si="43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4">SUMPRODUCT(($A$42:$A$709=$Y19&amp;"- "&amp;$Z19)*($C$42:$C$709=AA$1)*($G$42:$G$709))</f>
        <v>#REF!</v>
      </c>
      <c r="AB19" s="49" t="e">
        <f t="shared" si="44"/>
        <v>#REF!</v>
      </c>
      <c r="AC19" s="49" t="e">
        <f t="shared" si="44"/>
        <v>#REF!</v>
      </c>
      <c r="AD19" s="49" t="e">
        <f t="shared" si="44"/>
        <v>#REF!</v>
      </c>
      <c r="AE19" s="49" t="e">
        <f t="shared" si="44"/>
        <v>#REF!</v>
      </c>
      <c r="AF19" s="49" t="e">
        <f t="shared" si="44"/>
        <v>#REF!</v>
      </c>
      <c r="AG19" s="49" t="e">
        <f t="shared" si="44"/>
        <v>#REF!</v>
      </c>
      <c r="AH19" s="49" t="e">
        <f t="shared" si="44"/>
        <v>#REF!</v>
      </c>
      <c r="AI19" s="49" t="e">
        <f t="shared" si="44"/>
        <v>#REF!</v>
      </c>
      <c r="AJ19" s="49" t="e">
        <f t="shared" si="44"/>
        <v>#REF!</v>
      </c>
      <c r="AK19" s="49" t="e">
        <f t="shared" ref="AK19:AK20" si="45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6">SUMPRODUCT(($J$42:$M$708=$AN19&amp;"- "&amp;$AO19)*($N$42:$N$708=AP$1)*($Q$42:$Q$708))</f>
        <v>#REF!</v>
      </c>
      <c r="AQ19" s="49" t="e">
        <f t="shared" si="46"/>
        <v>#REF!</v>
      </c>
      <c r="AR19" s="49" t="e">
        <f t="shared" si="46"/>
        <v>#REF!</v>
      </c>
      <c r="AS19" s="49" t="e">
        <f t="shared" si="46"/>
        <v>#REF!</v>
      </c>
      <c r="AT19" s="49" t="e">
        <f t="shared" si="46"/>
        <v>#REF!</v>
      </c>
      <c r="AU19" s="49" t="e">
        <f t="shared" si="46"/>
        <v>#REF!</v>
      </c>
      <c r="AV19" s="49" t="e">
        <f t="shared" si="46"/>
        <v>#REF!</v>
      </c>
      <c r="AW19" s="49" t="e">
        <f t="shared" si="46"/>
        <v>#REF!</v>
      </c>
      <c r="AX19" s="49" t="e">
        <f t="shared" ref="AX19:AX20" si="47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8">SUMPRODUCT(($C$12:$C$36=$BB19)*($N$12:$N$36=BC$1)*($M$12:$M$36))</f>
        <v>#REF!</v>
      </c>
      <c r="BD19" s="49" t="e">
        <f t="shared" ca="1" si="48"/>
        <v>#REF!</v>
      </c>
      <c r="BE19" s="49" t="e">
        <f t="shared" ca="1" si="48"/>
        <v>#REF!</v>
      </c>
      <c r="BF19" s="49" t="e">
        <f t="shared" ca="1" si="48"/>
        <v>#REF!</v>
      </c>
      <c r="BG19" s="49" t="e">
        <f t="shared" ca="1" si="48"/>
        <v>#REF!</v>
      </c>
      <c r="BH19" s="49" t="e">
        <f t="shared" ca="1" si="48"/>
        <v>#REF!</v>
      </c>
      <c r="BI19" s="49" t="e">
        <f t="shared" ca="1" si="48"/>
        <v>#REF!</v>
      </c>
      <c r="BJ19" s="49" t="e">
        <f t="shared" ca="1" si="48"/>
        <v>#REF!</v>
      </c>
      <c r="BK19" s="49" t="e">
        <f t="shared" ca="1" si="48"/>
        <v>#REF!</v>
      </c>
      <c r="BL19" s="49" t="e">
        <f t="shared" ca="1" si="48"/>
        <v>#REF!</v>
      </c>
      <c r="BM19" s="49" t="e">
        <f t="shared" ca="1" si="48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6"/>
        <v>0</v>
      </c>
      <c r="G20" s="141">
        <f t="shared" si="37"/>
        <v>0</v>
      </c>
      <c r="I20" s="141"/>
      <c r="J20" s="141">
        <f t="shared" ca="1" si="38"/>
        <v>0</v>
      </c>
      <c r="K20" s="141">
        <f t="shared" ca="1" si="39"/>
        <v>0</v>
      </c>
      <c r="M20" s="141">
        <f t="shared" ca="1" si="34"/>
        <v>0</v>
      </c>
      <c r="N20" s="43"/>
      <c r="O20" s="40" t="str">
        <f t="shared" ca="1" si="40"/>
        <v/>
      </c>
      <c r="P20" s="41" t="str">
        <f t="shared" ca="1" si="43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4"/>
        <v>#REF!</v>
      </c>
      <c r="AB20" s="141" t="e">
        <f t="shared" si="44"/>
        <v>#REF!</v>
      </c>
      <c r="AC20" s="141" t="e">
        <f t="shared" si="44"/>
        <v>#REF!</v>
      </c>
      <c r="AD20" s="141" t="e">
        <f t="shared" si="44"/>
        <v>#REF!</v>
      </c>
      <c r="AE20" s="141" t="e">
        <f t="shared" si="44"/>
        <v>#REF!</v>
      </c>
      <c r="AF20" s="141" t="e">
        <f t="shared" si="44"/>
        <v>#REF!</v>
      </c>
      <c r="AG20" s="141" t="e">
        <f t="shared" si="44"/>
        <v>#REF!</v>
      </c>
      <c r="AH20" s="141" t="e">
        <f t="shared" si="44"/>
        <v>#REF!</v>
      </c>
      <c r="AI20" s="141" t="e">
        <f t="shared" si="44"/>
        <v>#REF!</v>
      </c>
      <c r="AJ20" s="141" t="e">
        <f t="shared" si="44"/>
        <v>#REF!</v>
      </c>
      <c r="AK20" s="141" t="e">
        <f t="shared" si="45"/>
        <v>#REF!</v>
      </c>
      <c r="AN20" s="8" t="e">
        <f t="shared" si="1"/>
        <v>#REF!</v>
      </c>
      <c r="AO20" s="79" t="e">
        <f>C25</f>
        <v>#REF!</v>
      </c>
      <c r="AP20" s="141" t="e">
        <f t="shared" si="46"/>
        <v>#REF!</v>
      </c>
      <c r="AQ20" s="141" t="e">
        <f t="shared" si="46"/>
        <v>#REF!</v>
      </c>
      <c r="AR20" s="141" t="e">
        <f t="shared" si="46"/>
        <v>#REF!</v>
      </c>
      <c r="AS20" s="141" t="e">
        <f t="shared" si="46"/>
        <v>#REF!</v>
      </c>
      <c r="AT20" s="141" t="e">
        <f t="shared" si="46"/>
        <v>#REF!</v>
      </c>
      <c r="AU20" s="141" t="e">
        <f t="shared" si="46"/>
        <v>#REF!</v>
      </c>
      <c r="AV20" s="141" t="e">
        <f t="shared" si="46"/>
        <v>#REF!</v>
      </c>
      <c r="AW20" s="141" t="e">
        <f t="shared" si="46"/>
        <v>#REF!</v>
      </c>
      <c r="AX20" s="141" t="e">
        <f t="shared" si="47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8"/>
        <v>#REF!</v>
      </c>
      <c r="BD20" s="141" t="e">
        <f t="shared" ca="1" si="48"/>
        <v>#REF!</v>
      </c>
      <c r="BE20" s="141" t="e">
        <f t="shared" ca="1" si="48"/>
        <v>#REF!</v>
      </c>
      <c r="BF20" s="141" t="e">
        <f t="shared" ca="1" si="48"/>
        <v>#REF!</v>
      </c>
      <c r="BG20" s="141" t="e">
        <f t="shared" ca="1" si="48"/>
        <v>#REF!</v>
      </c>
      <c r="BH20" s="141" t="e">
        <f t="shared" ca="1" si="48"/>
        <v>#REF!</v>
      </c>
      <c r="BI20" s="141" t="e">
        <f t="shared" ca="1" si="48"/>
        <v>#REF!</v>
      </c>
      <c r="BJ20" s="141" t="e">
        <f t="shared" ca="1" si="48"/>
        <v>#REF!</v>
      </c>
      <c r="BK20" s="141" t="e">
        <f t="shared" ca="1" si="48"/>
        <v>#REF!</v>
      </c>
      <c r="BL20" s="141" t="e">
        <f t="shared" ca="1" si="48"/>
        <v>#REF!</v>
      </c>
      <c r="BM20" s="141" t="e">
        <f t="shared" ca="1" si="48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6"/>
        <v>0</v>
      </c>
      <c r="G21" s="49">
        <f t="shared" si="37"/>
        <v>0</v>
      </c>
      <c r="I21" s="49"/>
      <c r="J21" s="49">
        <f t="shared" ca="1" si="38"/>
        <v>0</v>
      </c>
      <c r="K21" s="49">
        <f t="shared" ca="1" si="39"/>
        <v>0</v>
      </c>
      <c r="M21" s="49">
        <f t="shared" ca="1" si="34"/>
        <v>0</v>
      </c>
      <c r="N21" s="44"/>
      <c r="O21" s="40" t="str">
        <f t="shared" ca="1" si="40"/>
        <v/>
      </c>
      <c r="P21" s="41" t="str">
        <f t="shared" ca="1" si="43"/>
        <v/>
      </c>
      <c r="Q21" s="17"/>
      <c r="R21" s="90"/>
      <c r="U21" s="65" t="e">
        <f>#REF!</f>
        <v>#REF!</v>
      </c>
      <c r="V21" s="90">
        <f t="shared" ref="V21:V28" si="49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4"/>
        <v>#REF!</v>
      </c>
      <c r="AB21" s="49" t="e">
        <f t="shared" si="44"/>
        <v>#REF!</v>
      </c>
      <c r="AC21" s="49" t="e">
        <f t="shared" si="44"/>
        <v>#REF!</v>
      </c>
      <c r="AD21" s="49" t="e">
        <f t="shared" si="44"/>
        <v>#REF!</v>
      </c>
      <c r="AE21" s="49" t="e">
        <f t="shared" si="44"/>
        <v>#REF!</v>
      </c>
      <c r="AF21" s="49" t="e">
        <f t="shared" si="44"/>
        <v>#REF!</v>
      </c>
      <c r="AG21" s="49" t="e">
        <f t="shared" si="44"/>
        <v>#REF!</v>
      </c>
      <c r="AH21" s="49" t="e">
        <f t="shared" si="44"/>
        <v>#REF!</v>
      </c>
      <c r="AI21" s="49" t="e">
        <f t="shared" si="44"/>
        <v>#REF!</v>
      </c>
      <c r="AJ21" s="49" t="e">
        <f t="shared" si="44"/>
        <v>#REF!</v>
      </c>
      <c r="AK21" s="49" t="e">
        <f t="shared" ref="AK21:AK23" si="50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6"/>
        <v>#REF!</v>
      </c>
      <c r="AQ21" s="49" t="e">
        <f t="shared" si="46"/>
        <v>#REF!</v>
      </c>
      <c r="AR21" s="49" t="e">
        <f t="shared" si="46"/>
        <v>#REF!</v>
      </c>
      <c r="AS21" s="49" t="e">
        <f t="shared" si="46"/>
        <v>#REF!</v>
      </c>
      <c r="AT21" s="49" t="e">
        <f t="shared" si="46"/>
        <v>#REF!</v>
      </c>
      <c r="AU21" s="49" t="e">
        <f t="shared" si="46"/>
        <v>#REF!</v>
      </c>
      <c r="AV21" s="49" t="e">
        <f t="shared" si="46"/>
        <v>#REF!</v>
      </c>
      <c r="AW21" s="49" t="e">
        <f t="shared" si="46"/>
        <v>#REF!</v>
      </c>
      <c r="AX21" s="49" t="e">
        <f t="shared" ref="AX21:AX23" si="51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8"/>
        <v>#REF!</v>
      </c>
      <c r="BD21" s="49" t="e">
        <f t="shared" ca="1" si="48"/>
        <v>#REF!</v>
      </c>
      <c r="BE21" s="49" t="e">
        <f t="shared" ca="1" si="48"/>
        <v>#REF!</v>
      </c>
      <c r="BF21" s="49" t="e">
        <f t="shared" ca="1" si="48"/>
        <v>#REF!</v>
      </c>
      <c r="BG21" s="49" t="e">
        <f t="shared" ca="1" si="48"/>
        <v>#REF!</v>
      </c>
      <c r="BH21" s="49" t="e">
        <f t="shared" ca="1" si="48"/>
        <v>#REF!</v>
      </c>
      <c r="BI21" s="49" t="e">
        <f t="shared" ca="1" si="48"/>
        <v>#REF!</v>
      </c>
      <c r="BJ21" s="49" t="e">
        <f t="shared" ca="1" si="48"/>
        <v>#REF!</v>
      </c>
      <c r="BK21" s="49" t="e">
        <f t="shared" ca="1" si="48"/>
        <v>#REF!</v>
      </c>
      <c r="BL21" s="49" t="e">
        <f t="shared" ca="1" si="48"/>
        <v>#REF!</v>
      </c>
      <c r="BM21" s="49" t="e">
        <f t="shared" ca="1" si="48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6"/>
        <v>0</v>
      </c>
      <c r="G22" s="141">
        <f t="shared" si="37"/>
        <v>0</v>
      </c>
      <c r="I22" s="141"/>
      <c r="J22" s="141">
        <f t="shared" ca="1" si="38"/>
        <v>0</v>
      </c>
      <c r="K22" s="141">
        <f t="shared" ca="1" si="39"/>
        <v>0</v>
      </c>
      <c r="M22" s="141">
        <f t="shared" ca="1" si="34"/>
        <v>0</v>
      </c>
      <c r="N22" s="43"/>
      <c r="O22" s="40" t="str">
        <f t="shared" ca="1" si="40"/>
        <v/>
      </c>
      <c r="P22" s="41" t="str">
        <f t="shared" ca="1" si="43"/>
        <v/>
      </c>
      <c r="Q22" s="17"/>
      <c r="R22" s="90"/>
      <c r="U22" s="90" t="e">
        <f>#REF!</f>
        <v>#REF!</v>
      </c>
      <c r="V22" s="90">
        <f t="shared" si="49"/>
        <v>0</v>
      </c>
      <c r="Y22" s="8" t="e">
        <f t="shared" si="0"/>
        <v>#REF!</v>
      </c>
      <c r="Z22" s="79" t="e">
        <f>C27</f>
        <v>#REF!</v>
      </c>
      <c r="AA22" s="141" t="e">
        <f t="shared" si="44"/>
        <v>#REF!</v>
      </c>
      <c r="AB22" s="141" t="e">
        <f t="shared" si="44"/>
        <v>#REF!</v>
      </c>
      <c r="AC22" s="141" t="e">
        <f t="shared" si="44"/>
        <v>#REF!</v>
      </c>
      <c r="AD22" s="141" t="e">
        <f t="shared" si="44"/>
        <v>#REF!</v>
      </c>
      <c r="AE22" s="141" t="e">
        <f t="shared" si="44"/>
        <v>#REF!</v>
      </c>
      <c r="AF22" s="141" t="e">
        <f t="shared" si="44"/>
        <v>#REF!</v>
      </c>
      <c r="AG22" s="141" t="e">
        <f t="shared" si="44"/>
        <v>#REF!</v>
      </c>
      <c r="AH22" s="141" t="e">
        <f t="shared" si="44"/>
        <v>#REF!</v>
      </c>
      <c r="AI22" s="141" t="e">
        <f t="shared" si="44"/>
        <v>#REF!</v>
      </c>
      <c r="AJ22" s="141" t="e">
        <f t="shared" si="44"/>
        <v>#REF!</v>
      </c>
      <c r="AK22" s="141" t="e">
        <f t="shared" si="50"/>
        <v>#REF!</v>
      </c>
      <c r="AN22" s="8" t="e">
        <f t="shared" si="1"/>
        <v>#REF!</v>
      </c>
      <c r="AO22" s="79" t="e">
        <f>C27</f>
        <v>#REF!</v>
      </c>
      <c r="AP22" s="141" t="e">
        <f t="shared" si="46"/>
        <v>#REF!</v>
      </c>
      <c r="AQ22" s="141" t="e">
        <f t="shared" si="46"/>
        <v>#REF!</v>
      </c>
      <c r="AR22" s="141" t="e">
        <f t="shared" si="46"/>
        <v>#REF!</v>
      </c>
      <c r="AS22" s="141" t="e">
        <f t="shared" si="46"/>
        <v>#REF!</v>
      </c>
      <c r="AT22" s="141" t="e">
        <f t="shared" si="46"/>
        <v>#REF!</v>
      </c>
      <c r="AU22" s="141" t="e">
        <f t="shared" si="46"/>
        <v>#REF!</v>
      </c>
      <c r="AV22" s="141" t="e">
        <f t="shared" si="46"/>
        <v>#REF!</v>
      </c>
      <c r="AW22" s="141" t="e">
        <f t="shared" si="46"/>
        <v>#REF!</v>
      </c>
      <c r="AX22" s="141" t="e">
        <f t="shared" si="51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8"/>
        <v>#REF!</v>
      </c>
      <c r="BD22" s="141" t="e">
        <f t="shared" ca="1" si="48"/>
        <v>#REF!</v>
      </c>
      <c r="BE22" s="141" t="e">
        <f t="shared" ca="1" si="48"/>
        <v>#REF!</v>
      </c>
      <c r="BF22" s="141" t="e">
        <f t="shared" ca="1" si="48"/>
        <v>#REF!</v>
      </c>
      <c r="BG22" s="141" t="e">
        <f t="shared" ca="1" si="48"/>
        <v>#REF!</v>
      </c>
      <c r="BH22" s="141" t="e">
        <f t="shared" ca="1" si="48"/>
        <v>#REF!</v>
      </c>
      <c r="BI22" s="141" t="e">
        <f t="shared" ca="1" si="48"/>
        <v>#REF!</v>
      </c>
      <c r="BJ22" s="141" t="e">
        <f t="shared" ca="1" si="48"/>
        <v>#REF!</v>
      </c>
      <c r="BK22" s="141" t="e">
        <f t="shared" ca="1" si="48"/>
        <v>#REF!</v>
      </c>
      <c r="BL22" s="141" t="e">
        <f t="shared" ca="1" si="48"/>
        <v>#REF!</v>
      </c>
      <c r="BM22" s="141" t="e">
        <f t="shared" ca="1" si="48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2">SUM(F24:F28)</f>
        <v>0</v>
      </c>
      <c r="G23" s="39">
        <f t="shared" si="52"/>
        <v>0</v>
      </c>
      <c r="I23" s="39">
        <f t="shared" ref="I23:K23" si="53">SUM(I24:I28)</f>
        <v>0</v>
      </c>
      <c r="J23" s="39">
        <f t="shared" ca="1" si="53"/>
        <v>0</v>
      </c>
      <c r="K23" s="39">
        <f t="shared" ca="1" si="53"/>
        <v>0</v>
      </c>
      <c r="M23" s="39">
        <f ca="1"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9"/>
        <v>0</v>
      </c>
      <c r="Y23" s="1" t="e">
        <f t="shared" si="0"/>
        <v>#REF!</v>
      </c>
      <c r="Z23" s="80" t="e">
        <f>C28</f>
        <v>#REF!</v>
      </c>
      <c r="AA23" s="49" t="e">
        <f t="shared" si="44"/>
        <v>#REF!</v>
      </c>
      <c r="AB23" s="49" t="e">
        <f t="shared" si="44"/>
        <v>#REF!</v>
      </c>
      <c r="AC23" s="49" t="e">
        <f t="shared" si="44"/>
        <v>#REF!</v>
      </c>
      <c r="AD23" s="49" t="e">
        <f t="shared" si="44"/>
        <v>#REF!</v>
      </c>
      <c r="AE23" s="49" t="e">
        <f t="shared" si="44"/>
        <v>#REF!</v>
      </c>
      <c r="AF23" s="49" t="e">
        <f t="shared" si="44"/>
        <v>#REF!</v>
      </c>
      <c r="AG23" s="49" t="e">
        <f t="shared" si="44"/>
        <v>#REF!</v>
      </c>
      <c r="AH23" s="49" t="e">
        <f t="shared" si="44"/>
        <v>#REF!</v>
      </c>
      <c r="AI23" s="49" t="e">
        <f t="shared" si="44"/>
        <v>#REF!</v>
      </c>
      <c r="AJ23" s="49" t="e">
        <f t="shared" si="44"/>
        <v>#REF!</v>
      </c>
      <c r="AK23" s="49" t="e">
        <f t="shared" si="50"/>
        <v>#REF!</v>
      </c>
      <c r="AN23" s="1" t="e">
        <f t="shared" si="1"/>
        <v>#REF!</v>
      </c>
      <c r="AO23" s="80" t="e">
        <f>C28</f>
        <v>#REF!</v>
      </c>
      <c r="AP23" s="49" t="e">
        <f t="shared" si="46"/>
        <v>#REF!</v>
      </c>
      <c r="AQ23" s="49" t="e">
        <f t="shared" si="46"/>
        <v>#REF!</v>
      </c>
      <c r="AR23" s="49" t="e">
        <f t="shared" si="46"/>
        <v>#REF!</v>
      </c>
      <c r="AS23" s="49" t="e">
        <f t="shared" si="46"/>
        <v>#REF!</v>
      </c>
      <c r="AT23" s="49" t="e">
        <f t="shared" si="46"/>
        <v>#REF!</v>
      </c>
      <c r="AU23" s="49" t="e">
        <f t="shared" si="46"/>
        <v>#REF!</v>
      </c>
      <c r="AV23" s="49" t="e">
        <f t="shared" si="46"/>
        <v>#REF!</v>
      </c>
      <c r="AW23" s="49" t="e">
        <f t="shared" si="46"/>
        <v>#REF!</v>
      </c>
      <c r="AX23" s="49" t="e">
        <f t="shared" si="51"/>
        <v>#REF!</v>
      </c>
      <c r="BA23" s="1" t="e">
        <f t="shared" si="2"/>
        <v>#REF!</v>
      </c>
      <c r="BB23" s="80" t="e">
        <f>C28</f>
        <v>#REF!</v>
      </c>
      <c r="BC23" s="49" t="e">
        <f t="shared" ca="1" si="48"/>
        <v>#REF!</v>
      </c>
      <c r="BD23" s="49" t="e">
        <f t="shared" ca="1" si="48"/>
        <v>#REF!</v>
      </c>
      <c r="BE23" s="49" t="e">
        <f t="shared" ca="1" si="48"/>
        <v>#REF!</v>
      </c>
      <c r="BF23" s="49" t="e">
        <f t="shared" ca="1" si="48"/>
        <v>#REF!</v>
      </c>
      <c r="BG23" s="49" t="e">
        <f t="shared" ca="1" si="48"/>
        <v>#REF!</v>
      </c>
      <c r="BH23" s="49" t="e">
        <f t="shared" ca="1" si="48"/>
        <v>#REF!</v>
      </c>
      <c r="BI23" s="49" t="e">
        <f t="shared" ca="1" si="48"/>
        <v>#REF!</v>
      </c>
      <c r="BJ23" s="49" t="e">
        <f t="shared" ca="1" si="48"/>
        <v>#REF!</v>
      </c>
      <c r="BK23" s="49" t="e">
        <f t="shared" ca="1" si="48"/>
        <v>#REF!</v>
      </c>
      <c r="BL23" s="49" t="e">
        <f t="shared" ca="1" si="48"/>
        <v>#REF!</v>
      </c>
      <c r="BM23" s="49" t="e">
        <f t="shared" ca="1" si="48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7"/>
        <v>0</v>
      </c>
      <c r="I24" s="49"/>
      <c r="J24" s="49">
        <f t="shared" ca="1" si="38"/>
        <v>0</v>
      </c>
      <c r="K24" s="49">
        <f t="shared" ca="1" si="39"/>
        <v>0</v>
      </c>
      <c r="M24" s="49">
        <f t="shared" ca="1" si="34"/>
        <v>0</v>
      </c>
      <c r="N24" s="44"/>
      <c r="O24" s="40" t="str">
        <f t="shared" ref="O24:O28" ca="1" si="54">IF(M24=0,"",IF(N24=0,"ERROR",""))</f>
        <v/>
      </c>
      <c r="P24" s="41" t="str">
        <f t="shared" ref="P24:P28" ca="1" si="55">IF(O24="ERROR","Please insert comment","")</f>
        <v/>
      </c>
      <c r="Q24" s="17"/>
      <c r="U24" s="65" t="e">
        <f>#REF!</f>
        <v>#REF!</v>
      </c>
      <c r="V24" s="90">
        <f t="shared" si="49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7"/>
        <v>0</v>
      </c>
      <c r="I25" s="141"/>
      <c r="J25" s="141">
        <f t="shared" ca="1" si="38"/>
        <v>0</v>
      </c>
      <c r="K25" s="141">
        <f t="shared" ca="1" si="39"/>
        <v>0</v>
      </c>
      <c r="M25" s="141">
        <f t="shared" ca="1" si="34"/>
        <v>0</v>
      </c>
      <c r="N25" s="43"/>
      <c r="O25" s="40" t="str">
        <f t="shared" ca="1" si="54"/>
        <v/>
      </c>
      <c r="P25" s="41" t="str">
        <f t="shared" ca="1" si="55"/>
        <v/>
      </c>
      <c r="Q25" s="17"/>
      <c r="U25" s="65" t="e">
        <f>#REF!</f>
        <v>#REF!</v>
      </c>
      <c r="V25" s="90">
        <f t="shared" si="49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6">SUMPRODUCT(($A$42:$A$709=$Y25&amp;"- "&amp;$Z25)*($C$42:$C$709=AA$1)*($G$42:$G$709))</f>
        <v>#REF!</v>
      </c>
      <c r="AB25" s="141" t="e">
        <f t="shared" si="56"/>
        <v>#REF!</v>
      </c>
      <c r="AC25" s="141" t="e">
        <f t="shared" si="56"/>
        <v>#REF!</v>
      </c>
      <c r="AD25" s="141" t="e">
        <f t="shared" si="56"/>
        <v>#REF!</v>
      </c>
      <c r="AE25" s="141" t="e">
        <f t="shared" si="56"/>
        <v>#REF!</v>
      </c>
      <c r="AF25" s="141" t="e">
        <f t="shared" si="56"/>
        <v>#REF!</v>
      </c>
      <c r="AG25" s="141" t="e">
        <f t="shared" si="56"/>
        <v>#REF!</v>
      </c>
      <c r="AH25" s="141" t="e">
        <f t="shared" si="56"/>
        <v>#REF!</v>
      </c>
      <c r="AI25" s="141" t="e">
        <f t="shared" si="56"/>
        <v>#REF!</v>
      </c>
      <c r="AJ25" s="141" t="e">
        <f t="shared" si="56"/>
        <v>#REF!</v>
      </c>
      <c r="AK25" s="141" t="e">
        <f t="shared" ref="AK25" si="57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8">SUMPRODUCT(($J$42:$M$708=$AN25&amp;"- "&amp;$AO25)*($N$42:$N$708=AP$1)*($Q$42:$Q$708))</f>
        <v>#REF!</v>
      </c>
      <c r="AQ25" s="141" t="e">
        <f t="shared" si="58"/>
        <v>#REF!</v>
      </c>
      <c r="AR25" s="141" t="e">
        <f t="shared" si="58"/>
        <v>#REF!</v>
      </c>
      <c r="AS25" s="141" t="e">
        <f t="shared" si="58"/>
        <v>#REF!</v>
      </c>
      <c r="AT25" s="141" t="e">
        <f t="shared" si="58"/>
        <v>#REF!</v>
      </c>
      <c r="AU25" s="141" t="e">
        <f t="shared" si="58"/>
        <v>#REF!</v>
      </c>
      <c r="AV25" s="141" t="e">
        <f t="shared" si="58"/>
        <v>#REF!</v>
      </c>
      <c r="AW25" s="141" t="e">
        <f t="shared" si="58"/>
        <v>#REF!</v>
      </c>
      <c r="AX25" s="141" t="e">
        <f t="shared" ref="AX25" si="59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60">SUMPRODUCT(($C$12:$C$36=$BB25)*($N$12:$N$36=BC$1)*($M$12:$M$36))</f>
        <v>#REF!</v>
      </c>
      <c r="BD25" s="141" t="e">
        <f t="shared" ca="1" si="60"/>
        <v>#REF!</v>
      </c>
      <c r="BE25" s="141" t="e">
        <f t="shared" ca="1" si="60"/>
        <v>#REF!</v>
      </c>
      <c r="BF25" s="141" t="e">
        <f t="shared" ca="1" si="60"/>
        <v>#REF!</v>
      </c>
      <c r="BG25" s="141" t="e">
        <f t="shared" ca="1" si="60"/>
        <v>#REF!</v>
      </c>
      <c r="BH25" s="141" t="e">
        <f t="shared" ca="1" si="60"/>
        <v>#REF!</v>
      </c>
      <c r="BI25" s="141" t="e">
        <f t="shared" ca="1" si="60"/>
        <v>#REF!</v>
      </c>
      <c r="BJ25" s="141" t="e">
        <f t="shared" ca="1" si="60"/>
        <v>#REF!</v>
      </c>
      <c r="BK25" s="141" t="e">
        <f t="shared" ca="1" si="60"/>
        <v>#REF!</v>
      </c>
      <c r="BL25" s="141" t="e">
        <f t="shared" ca="1" si="60"/>
        <v>#REF!</v>
      </c>
      <c r="BM25" s="141" t="e">
        <f t="shared" ca="1" si="60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7"/>
        <v>0</v>
      </c>
      <c r="I26" s="49"/>
      <c r="J26" s="49">
        <f t="shared" ca="1" si="38"/>
        <v>0</v>
      </c>
      <c r="K26" s="49">
        <f t="shared" ca="1" si="39"/>
        <v>0</v>
      </c>
      <c r="M26" s="49">
        <f t="shared" ca="1" si="34"/>
        <v>0</v>
      </c>
      <c r="N26" s="44"/>
      <c r="O26" s="40" t="str">
        <f t="shared" ca="1" si="54"/>
        <v/>
      </c>
      <c r="P26" s="41" t="str">
        <f t="shared" ca="1" si="55"/>
        <v/>
      </c>
      <c r="Q26" s="17"/>
      <c r="U26" s="65" t="e">
        <f>#REF!</f>
        <v>#REF!</v>
      </c>
      <c r="V26" s="90">
        <f t="shared" si="49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7"/>
        <v>0</v>
      </c>
      <c r="I27" s="141"/>
      <c r="J27" s="141">
        <f t="shared" ca="1" si="38"/>
        <v>0</v>
      </c>
      <c r="K27" s="141">
        <f t="shared" ca="1" si="39"/>
        <v>0</v>
      </c>
      <c r="M27" s="141">
        <f t="shared" ca="1" si="34"/>
        <v>0</v>
      </c>
      <c r="N27" s="43"/>
      <c r="O27" s="40" t="str">
        <f t="shared" ca="1" si="54"/>
        <v/>
      </c>
      <c r="P27" s="41" t="str">
        <f t="shared" ca="1" si="55"/>
        <v/>
      </c>
      <c r="Q27" s="17"/>
      <c r="U27" s="65" t="e">
        <f>#REF!</f>
        <v>#REF!</v>
      </c>
      <c r="V27" s="90">
        <f t="shared" si="49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1">SUMPRODUCT(($A$42:$A$709=$Y27&amp;"- "&amp;$Z27)*($C$42:$C$709=AA$1)*($G$42:$G$709))</f>
        <v>#REF!</v>
      </c>
      <c r="AB27" s="49" t="e">
        <f t="shared" si="61"/>
        <v>#REF!</v>
      </c>
      <c r="AC27" s="49" t="e">
        <f t="shared" si="61"/>
        <v>#REF!</v>
      </c>
      <c r="AD27" s="49" t="e">
        <f t="shared" si="61"/>
        <v>#REF!</v>
      </c>
      <c r="AE27" s="49" t="e">
        <f t="shared" si="61"/>
        <v>#REF!</v>
      </c>
      <c r="AF27" s="49" t="e">
        <f t="shared" si="61"/>
        <v>#REF!</v>
      </c>
      <c r="AG27" s="49" t="e">
        <f t="shared" si="61"/>
        <v>#REF!</v>
      </c>
      <c r="AH27" s="49" t="e">
        <f t="shared" si="61"/>
        <v>#REF!</v>
      </c>
      <c r="AI27" s="49" t="e">
        <f t="shared" si="61"/>
        <v>#REF!</v>
      </c>
      <c r="AJ27" s="49" t="e">
        <f t="shared" si="61"/>
        <v>#REF!</v>
      </c>
      <c r="AK27" s="49" t="e">
        <f t="shared" ref="AK27" si="62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3">SUMPRODUCT(($J$42:$M$708=$AN27&amp;"- "&amp;$AO27)*($N$42:$N$708=AP$1)*($Q$42:$Q$708))</f>
        <v>#REF!</v>
      </c>
      <c r="AQ27" s="49" t="e">
        <f t="shared" si="63"/>
        <v>#REF!</v>
      </c>
      <c r="AR27" s="49" t="e">
        <f t="shared" si="63"/>
        <v>#REF!</v>
      </c>
      <c r="AS27" s="49" t="e">
        <f t="shared" si="63"/>
        <v>#REF!</v>
      </c>
      <c r="AT27" s="49" t="e">
        <f t="shared" si="63"/>
        <v>#REF!</v>
      </c>
      <c r="AU27" s="49" t="e">
        <f t="shared" si="63"/>
        <v>#REF!</v>
      </c>
      <c r="AV27" s="49" t="e">
        <f t="shared" si="63"/>
        <v>#REF!</v>
      </c>
      <c r="AW27" s="49" t="e">
        <f t="shared" si="63"/>
        <v>#REF!</v>
      </c>
      <c r="AX27" s="49" t="e">
        <f t="shared" ref="AX27" si="64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5">SUMPRODUCT(($C$12:$C$36=$BB27)*($N$12:$N$36=BC$1)*($M$12:$M$36))</f>
        <v>#REF!</v>
      </c>
      <c r="BD27" s="49" t="e">
        <f t="shared" ca="1" si="65"/>
        <v>#REF!</v>
      </c>
      <c r="BE27" s="49" t="e">
        <f t="shared" ca="1" si="65"/>
        <v>#REF!</v>
      </c>
      <c r="BF27" s="49" t="e">
        <f t="shared" ca="1" si="65"/>
        <v>#REF!</v>
      </c>
      <c r="BG27" s="49" t="e">
        <f t="shared" ca="1" si="65"/>
        <v>#REF!</v>
      </c>
      <c r="BH27" s="49" t="e">
        <f t="shared" ca="1" si="65"/>
        <v>#REF!</v>
      </c>
      <c r="BI27" s="49" t="e">
        <f t="shared" ca="1" si="65"/>
        <v>#REF!</v>
      </c>
      <c r="BJ27" s="49" t="e">
        <f t="shared" ca="1" si="65"/>
        <v>#REF!</v>
      </c>
      <c r="BK27" s="49" t="e">
        <f t="shared" ca="1" si="65"/>
        <v>#REF!</v>
      </c>
      <c r="BL27" s="49" t="e">
        <f t="shared" ca="1" si="65"/>
        <v>#REF!</v>
      </c>
      <c r="BM27" s="49" t="e">
        <f t="shared" ca="1" si="65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7"/>
        <v>0</v>
      </c>
      <c r="I28" s="49"/>
      <c r="J28" s="49">
        <f t="shared" ca="1" si="38"/>
        <v>0</v>
      </c>
      <c r="K28" s="49">
        <f t="shared" ca="1" si="39"/>
        <v>0</v>
      </c>
      <c r="M28" s="49">
        <f t="shared" ca="1" si="34"/>
        <v>0</v>
      </c>
      <c r="N28" s="44"/>
      <c r="O28" s="40" t="str">
        <f t="shared" ca="1" si="54"/>
        <v/>
      </c>
      <c r="P28" s="41" t="str">
        <f t="shared" ca="1" si="55"/>
        <v/>
      </c>
      <c r="Q28" s="17"/>
      <c r="U28" s="65" t="e">
        <f>#REF!</f>
        <v>#REF!</v>
      </c>
      <c r="V28" s="90">
        <f t="shared" si="49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6">SUM(F30:F30)</f>
        <v>0</v>
      </c>
      <c r="G29" s="39">
        <f t="shared" si="66"/>
        <v>0</v>
      </c>
      <c r="I29" s="39">
        <f t="shared" ref="I29:M29" si="67">SUM(I30:I30)</f>
        <v>0</v>
      </c>
      <c r="J29" s="39">
        <f t="shared" ca="1" si="67"/>
        <v>0</v>
      </c>
      <c r="K29" s="39">
        <f t="shared" ca="1" si="67"/>
        <v>0</v>
      </c>
      <c r="M29" s="39">
        <f t="shared" ca="1" si="67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>
        <f>SUMIF($A$42:$A$709,B30&amp;"- "&amp;C30,$G$42:$G$709)</f>
        <v>0</v>
      </c>
      <c r="G30" s="141">
        <f t="shared" si="37"/>
        <v>0</v>
      </c>
      <c r="I30" s="141"/>
      <c r="J30" s="141">
        <f t="shared" ca="1" si="38"/>
        <v>0</v>
      </c>
      <c r="K30" s="141">
        <f t="shared" ca="1" si="39"/>
        <v>0</v>
      </c>
      <c r="M30" s="141">
        <f t="shared" ca="1" si="34"/>
        <v>0</v>
      </c>
      <c r="N30" s="43"/>
      <c r="O30" s="40" t="str">
        <f t="shared" ref="O30" ca="1" si="68">IF(M30=0,"",IF(N30=0,"ERROR",""))</f>
        <v/>
      </c>
      <c r="P30" s="41" t="str">
        <f t="shared" ref="P30" ca="1" si="69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70">SUMPRODUCT(($A$42:$A$709=$Y30&amp;"- "&amp;$Z30)*($C$42:$C$709=AA$1)*($G$42:$G$709))</f>
        <v>#REF!</v>
      </c>
      <c r="AB30" s="49" t="e">
        <f t="shared" si="70"/>
        <v>#REF!</v>
      </c>
      <c r="AC30" s="49" t="e">
        <f t="shared" si="70"/>
        <v>#REF!</v>
      </c>
      <c r="AD30" s="49" t="e">
        <f t="shared" si="70"/>
        <v>#REF!</v>
      </c>
      <c r="AE30" s="49" t="e">
        <f t="shared" si="70"/>
        <v>#REF!</v>
      </c>
      <c r="AF30" s="49" t="e">
        <f t="shared" si="70"/>
        <v>#REF!</v>
      </c>
      <c r="AG30" s="49" t="e">
        <f t="shared" si="70"/>
        <v>#REF!</v>
      </c>
      <c r="AH30" s="49" t="e">
        <f t="shared" si="70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1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2">SUMPRODUCT(($J$42:$M$708=$AN30&amp;"- "&amp;$AO30)*($N$42:$N$708=AP$1)*($Q$42:$Q$708))</f>
        <v>#REF!</v>
      </c>
      <c r="AQ30" s="49" t="e">
        <f t="shared" si="72"/>
        <v>#REF!</v>
      </c>
      <c r="AR30" s="49" t="e">
        <f t="shared" si="72"/>
        <v>#REF!</v>
      </c>
      <c r="AS30" s="49" t="e">
        <f t="shared" si="72"/>
        <v>#REF!</v>
      </c>
      <c r="AT30" s="49" t="e">
        <f t="shared" si="72"/>
        <v>#REF!</v>
      </c>
      <c r="AU30" s="49" t="e">
        <f t="shared" si="72"/>
        <v>#REF!</v>
      </c>
      <c r="AV30" s="49" t="e">
        <f t="shared" si="72"/>
        <v>#REF!</v>
      </c>
      <c r="AW30" s="49" t="e">
        <f t="shared" si="72"/>
        <v>#REF!</v>
      </c>
      <c r="AX30" s="49" t="e">
        <f t="shared" ref="AX30" si="73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4">SUMPRODUCT(($C$12:$C$36=$BB30)*($N$12:$N$36=BC$1)*($M$12:$M$36))</f>
        <v>#REF!</v>
      </c>
      <c r="BD30" s="49" t="e">
        <f t="shared" ca="1" si="74"/>
        <v>#REF!</v>
      </c>
      <c r="BE30" s="49" t="e">
        <f t="shared" ca="1" si="74"/>
        <v>#REF!</v>
      </c>
      <c r="BF30" s="49" t="e">
        <f t="shared" ca="1" si="74"/>
        <v>#REF!</v>
      </c>
      <c r="BG30" s="49" t="e">
        <f t="shared" ca="1" si="74"/>
        <v>#REF!</v>
      </c>
      <c r="BH30" s="49" t="e">
        <f t="shared" ca="1" si="74"/>
        <v>#REF!</v>
      </c>
      <c r="BI30" s="49" t="e">
        <f t="shared" ca="1" si="74"/>
        <v>#REF!</v>
      </c>
      <c r="BJ30" s="49" t="e">
        <f t="shared" ca="1" si="74"/>
        <v>#REF!</v>
      </c>
      <c r="BK30" s="49" t="e">
        <f t="shared" ca="1" si="74"/>
        <v>#REF!</v>
      </c>
      <c r="BL30" s="49" t="e">
        <f t="shared" ca="1" si="74"/>
        <v>#REF!</v>
      </c>
      <c r="BM30" s="49" t="e">
        <f t="shared" ca="1" si="74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40"/>
        <v/>
      </c>
      <c r="P31" s="41" t="str">
        <f t="shared" ca="1" si="35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70"/>
        <v>#REF!</v>
      </c>
      <c r="AB31" s="141" t="e">
        <f t="shared" si="70"/>
        <v>#REF!</v>
      </c>
      <c r="AC31" s="141" t="e">
        <f t="shared" si="70"/>
        <v>#REF!</v>
      </c>
      <c r="AD31" s="141" t="e">
        <f t="shared" si="70"/>
        <v>#REF!</v>
      </c>
      <c r="AE31" s="141" t="e">
        <f t="shared" si="70"/>
        <v>#REF!</v>
      </c>
      <c r="AF31" s="141" t="e">
        <f t="shared" si="70"/>
        <v>#REF!</v>
      </c>
      <c r="AG31" s="141" t="e">
        <f t="shared" si="70"/>
        <v>#REF!</v>
      </c>
      <c r="AH31" s="141" t="e">
        <f t="shared" si="70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2"/>
        <v>#REF!</v>
      </c>
      <c r="AQ31" s="141" t="e">
        <f t="shared" si="72"/>
        <v>#REF!</v>
      </c>
      <c r="AR31" s="141" t="e">
        <f t="shared" si="72"/>
        <v>#REF!</v>
      </c>
      <c r="AS31" s="141" t="e">
        <f t="shared" si="72"/>
        <v>#REF!</v>
      </c>
      <c r="AT31" s="141" t="e">
        <f t="shared" si="72"/>
        <v>#REF!</v>
      </c>
      <c r="AU31" s="141" t="e">
        <f t="shared" si="72"/>
        <v>#REF!</v>
      </c>
      <c r="AV31" s="141" t="e">
        <f t="shared" si="72"/>
        <v>#REF!</v>
      </c>
      <c r="AW31" s="141" t="e">
        <f t="shared" si="72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4"/>
        <v>#REF!</v>
      </c>
      <c r="BD31" s="141" t="e">
        <f t="shared" ca="1" si="74"/>
        <v>#REF!</v>
      </c>
      <c r="BE31" s="141" t="e">
        <f t="shared" ca="1" si="74"/>
        <v>#REF!</v>
      </c>
      <c r="BF31" s="141" t="e">
        <f t="shared" ca="1" si="74"/>
        <v>#REF!</v>
      </c>
      <c r="BG31" s="141" t="e">
        <f t="shared" ca="1" si="74"/>
        <v>#REF!</v>
      </c>
      <c r="BH31" s="141" t="e">
        <f t="shared" ca="1" si="74"/>
        <v>#REF!</v>
      </c>
      <c r="BI31" s="141" t="e">
        <f t="shared" ca="1" si="74"/>
        <v>#REF!</v>
      </c>
      <c r="BJ31" s="141" t="e">
        <f t="shared" ca="1" si="74"/>
        <v>#REF!</v>
      </c>
      <c r="BK31" s="141" t="e">
        <f t="shared" ca="1" si="74"/>
        <v>#REF!</v>
      </c>
      <c r="BL31" s="141" t="e">
        <f t="shared" ca="1" si="74"/>
        <v>#REF!</v>
      </c>
      <c r="BM31" s="141" t="e">
        <f t="shared" ca="1" si="74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7"/>
        <v>0</v>
      </c>
      <c r="I32" s="49"/>
      <c r="J32" s="49">
        <f ca="1">SUMIF($J$42:$M$709,B32&amp;"- "&amp;C32,$Q$42:$Q$709)</f>
        <v>0</v>
      </c>
      <c r="K32" s="49">
        <f t="shared" ca="1" si="39"/>
        <v>0</v>
      </c>
      <c r="M32" s="49">
        <f t="shared" ca="1" si="34"/>
        <v>0</v>
      </c>
      <c r="N32" s="44"/>
      <c r="O32" s="40" t="str">
        <f t="shared" ca="1" si="40"/>
        <v/>
      </c>
      <c r="P32" s="41" t="str">
        <f t="shared" ca="1" si="35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5">+F34</f>
        <v>0</v>
      </c>
      <c r="G33" s="63">
        <f t="shared" si="75"/>
        <v>0</v>
      </c>
      <c r="I33" s="63">
        <f t="shared" si="75"/>
        <v>0</v>
      </c>
      <c r="J33" s="63">
        <f t="shared" si="75"/>
        <v>0</v>
      </c>
      <c r="K33" s="63">
        <f t="shared" si="75"/>
        <v>0</v>
      </c>
      <c r="M33" s="63">
        <f t="shared" si="75"/>
        <v>0</v>
      </c>
      <c r="N33" s="62"/>
      <c r="O33" s="40" t="str">
        <f t="shared" si="40"/>
        <v/>
      </c>
      <c r="P33" s="41" t="str">
        <f t="shared" si="35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40"/>
        <v/>
      </c>
      <c r="P34" s="41" t="str">
        <f t="shared" si="35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40"/>
        <v/>
      </c>
      <c r="P35" s="41" t="str">
        <f t="shared" si="35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71" priority="10" operator="containsText" text="ERROR">
      <formula>NOT(ISERROR(SEARCH("ERROR",F38)))</formula>
    </cfRule>
  </conditionalFormatting>
  <conditionalFormatting sqref="J38">
    <cfRule type="containsText" dxfId="70" priority="9" operator="containsText" text="ERROR">
      <formula>NOT(ISERROR(SEARCH("ERROR",J38)))</formula>
    </cfRule>
  </conditionalFormatting>
  <conditionalFormatting sqref="T14">
    <cfRule type="containsText" dxfId="69" priority="8" operator="containsText" text="ERROR">
      <formula>NOT(ISERROR(SEARCH("ERROR",T14)))</formula>
    </cfRule>
  </conditionalFormatting>
  <conditionalFormatting sqref="O12:O18 O23 O29 O31:O35">
    <cfRule type="containsText" dxfId="68" priority="7" operator="containsText" text="ERROR">
      <formula>NOT(ISERROR(SEARCH("ERROR",O12)))</formula>
    </cfRule>
  </conditionalFormatting>
  <conditionalFormatting sqref="O36">
    <cfRule type="containsText" dxfId="67" priority="6" operator="containsText" text="ERROR">
      <formula>NOT(ISERROR(SEARCH("ERROR",O36)))</formula>
    </cfRule>
  </conditionalFormatting>
  <conditionalFormatting sqref="O9">
    <cfRule type="containsText" dxfId="66" priority="4" operator="containsText" text="ERROR">
      <formula>NOT(ISERROR(SEARCH("ERROR",O9)))</formula>
    </cfRule>
  </conditionalFormatting>
  <conditionalFormatting sqref="O19:O22">
    <cfRule type="containsText" dxfId="65" priority="3" operator="containsText" text="ERROR">
      <formula>NOT(ISERROR(SEARCH("ERROR",O19)))</formula>
    </cfRule>
  </conditionalFormatting>
  <conditionalFormatting sqref="O24:O28">
    <cfRule type="containsText" dxfId="64" priority="2" operator="containsText" text="ERROR">
      <formula>NOT(ISERROR(SEARCH("ERROR",O24)))</formula>
    </cfRule>
  </conditionalFormatting>
  <conditionalFormatting sqref="O30">
    <cfRule type="containsText" dxfId="63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M715"/>
  <sheetViews>
    <sheetView showGridLines="0" topLeftCell="A10" zoomScaleNormal="100" workbookViewId="0">
      <selection activeCell="E35" sqref="E35:E36"/>
    </sheetView>
  </sheetViews>
  <sheetFormatPr defaultColWidth="11.54296875" defaultRowHeight="10"/>
  <cols>
    <col min="1" max="1" width="5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2.26953125" style="90" bestFit="1" customWidth="1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/>
      <c r="P31" s="41" t="str">
        <f t="shared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3"/>
      <c r="J42" s="164"/>
      <c r="K42" s="164"/>
      <c r="L42" s="164"/>
      <c r="M42" s="164"/>
      <c r="N42" s="100"/>
      <c r="O42" s="70"/>
      <c r="P42" s="93"/>
      <c r="Q42" s="72"/>
    </row>
    <row r="43" spans="1:65">
      <c r="E43" s="70"/>
      <c r="F43" s="93"/>
      <c r="G43" s="133"/>
      <c r="J43" s="164"/>
      <c r="K43" s="164"/>
      <c r="L43" s="164"/>
      <c r="M43" s="164"/>
      <c r="N43" s="100"/>
      <c r="O43" s="70"/>
      <c r="P43" s="93"/>
      <c r="Q43" s="72"/>
    </row>
    <row r="44" spans="1:65">
      <c r="E44" s="70"/>
      <c r="F44" s="93"/>
      <c r="G44" s="133"/>
      <c r="J44" s="164"/>
      <c r="K44" s="164"/>
      <c r="L44" s="164"/>
      <c r="M44" s="164"/>
      <c r="N44" s="100"/>
      <c r="O44" s="70"/>
      <c r="P44" s="93"/>
      <c r="Q44" s="72"/>
    </row>
    <row r="45" spans="1:65">
      <c r="E45" s="70"/>
      <c r="F45" s="93"/>
      <c r="G45" s="133"/>
      <c r="J45" s="164"/>
      <c r="K45" s="164"/>
      <c r="L45" s="164"/>
      <c r="M45" s="164"/>
      <c r="N45" s="100"/>
      <c r="O45" s="70"/>
      <c r="P45" s="93"/>
      <c r="Q45" s="72"/>
    </row>
    <row r="46" spans="1:65">
      <c r="E46" s="70"/>
      <c r="F46" s="93"/>
      <c r="G46" s="98"/>
      <c r="J46" s="164"/>
      <c r="K46" s="164"/>
      <c r="L46" s="164"/>
      <c r="M46" s="164"/>
      <c r="N46" s="100"/>
      <c r="O46" s="70"/>
      <c r="P46" s="93"/>
      <c r="Q46" s="72"/>
    </row>
    <row r="47" spans="1:65">
      <c r="E47" s="70"/>
      <c r="F47" s="93"/>
      <c r="G47" s="72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  <row r="713" spans="5:17">
      <c r="G713" s="90">
        <v>-1350000</v>
      </c>
    </row>
    <row r="714" spans="5:17">
      <c r="G714" s="90">
        <v>-222928846</v>
      </c>
    </row>
    <row r="715" spans="5:17">
      <c r="G715" s="90">
        <v>-562000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62" priority="10" operator="containsText" text="ERROR">
      <formula>NOT(ISERROR(SEARCH("ERROR",F38)))</formula>
    </cfRule>
  </conditionalFormatting>
  <conditionalFormatting sqref="J38">
    <cfRule type="containsText" dxfId="61" priority="9" operator="containsText" text="ERROR">
      <formula>NOT(ISERROR(SEARCH("ERROR",J38)))</formula>
    </cfRule>
  </conditionalFormatting>
  <conditionalFormatting sqref="T14">
    <cfRule type="containsText" dxfId="60" priority="8" operator="containsText" text="ERROR">
      <formula>NOT(ISERROR(SEARCH("ERROR",T14)))</formula>
    </cfRule>
  </conditionalFormatting>
  <conditionalFormatting sqref="O12:O18 O23 O29 O31:O35">
    <cfRule type="containsText" dxfId="59" priority="7" operator="containsText" text="ERROR">
      <formula>NOT(ISERROR(SEARCH("ERROR",O12)))</formula>
    </cfRule>
  </conditionalFormatting>
  <conditionalFormatting sqref="O36">
    <cfRule type="containsText" dxfId="58" priority="6" operator="containsText" text="ERROR">
      <formula>NOT(ISERROR(SEARCH("ERROR",O36)))</formula>
    </cfRule>
  </conditionalFormatting>
  <conditionalFormatting sqref="O9">
    <cfRule type="containsText" dxfId="57" priority="4" operator="containsText" text="ERROR">
      <formula>NOT(ISERROR(SEARCH("ERROR",O9)))</formula>
    </cfRule>
  </conditionalFormatting>
  <conditionalFormatting sqref="O19:O22">
    <cfRule type="containsText" dxfId="56" priority="3" operator="containsText" text="ERROR">
      <formula>NOT(ISERROR(SEARCH("ERROR",O19)))</formula>
    </cfRule>
  </conditionalFormatting>
  <conditionalFormatting sqref="O24:O28">
    <cfRule type="containsText" dxfId="55" priority="2" operator="containsText" text="ERROR">
      <formula>NOT(ISERROR(SEARCH("ERROR",O24)))</formula>
    </cfRule>
  </conditionalFormatting>
  <conditionalFormatting sqref="O30">
    <cfRule type="containsText" dxfId="54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0" zoomScaleNormal="100" workbookViewId="0">
      <selection activeCell="E35" sqref="E35:E36"/>
    </sheetView>
  </sheetViews>
  <sheetFormatPr defaultColWidth="11.54296875" defaultRowHeight="10"/>
  <cols>
    <col min="1" max="1" width="5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172</v>
      </c>
      <c r="F3" s="90"/>
      <c r="J3" s="13" t="s">
        <v>39</v>
      </c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53" priority="10" operator="containsText" text="ERROR">
      <formula>NOT(ISERROR(SEARCH("ERROR",F38)))</formula>
    </cfRule>
  </conditionalFormatting>
  <conditionalFormatting sqref="J38">
    <cfRule type="containsText" dxfId="52" priority="9" operator="containsText" text="ERROR">
      <formula>NOT(ISERROR(SEARCH("ERROR",J38)))</formula>
    </cfRule>
  </conditionalFormatting>
  <conditionalFormatting sqref="T14">
    <cfRule type="containsText" dxfId="51" priority="8" operator="containsText" text="ERROR">
      <formula>NOT(ISERROR(SEARCH("ERROR",T14)))</formula>
    </cfRule>
  </conditionalFormatting>
  <conditionalFormatting sqref="O12:O18 O23 O29 O31:O35">
    <cfRule type="containsText" dxfId="50" priority="7" operator="containsText" text="ERROR">
      <formula>NOT(ISERROR(SEARCH("ERROR",O12)))</formula>
    </cfRule>
  </conditionalFormatting>
  <conditionalFormatting sqref="O36">
    <cfRule type="containsText" dxfId="49" priority="6" operator="containsText" text="ERROR">
      <formula>NOT(ISERROR(SEARCH("ERROR",O36)))</formula>
    </cfRule>
  </conditionalFormatting>
  <conditionalFormatting sqref="O9">
    <cfRule type="containsText" dxfId="48" priority="4" operator="containsText" text="ERROR">
      <formula>NOT(ISERROR(SEARCH("ERROR",O9)))</formula>
    </cfRule>
  </conditionalFormatting>
  <conditionalFormatting sqref="O19:O22">
    <cfRule type="containsText" dxfId="47" priority="3" operator="containsText" text="ERROR">
      <formula>NOT(ISERROR(SEARCH("ERROR",O19)))</formula>
    </cfRule>
  </conditionalFormatting>
  <conditionalFormatting sqref="O24:O28">
    <cfRule type="containsText" dxfId="46" priority="2" operator="containsText" text="ERROR">
      <formula>NOT(ISERROR(SEARCH("ERROR",O24)))</formula>
    </cfRule>
  </conditionalFormatting>
  <conditionalFormatting sqref="O30">
    <cfRule type="containsText" dxfId="4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B13" zoomScaleNormal="100" workbookViewId="0">
      <selection activeCell="E35" sqref="E35:E36"/>
    </sheetView>
  </sheetViews>
  <sheetFormatPr defaultColWidth="11.54296875" defaultRowHeight="10"/>
  <cols>
    <col min="1" max="1" width="32.269531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I1" s="65"/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173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44" priority="10" operator="containsText" text="ERROR">
      <formula>NOT(ISERROR(SEARCH("ERROR",F38)))</formula>
    </cfRule>
  </conditionalFormatting>
  <conditionalFormatting sqref="J38">
    <cfRule type="containsText" dxfId="43" priority="9" operator="containsText" text="ERROR">
      <formula>NOT(ISERROR(SEARCH("ERROR",J38)))</formula>
    </cfRule>
  </conditionalFormatting>
  <conditionalFormatting sqref="T14">
    <cfRule type="containsText" dxfId="42" priority="8" operator="containsText" text="ERROR">
      <formula>NOT(ISERROR(SEARCH("ERROR",T14)))</formula>
    </cfRule>
  </conditionalFormatting>
  <conditionalFormatting sqref="O12:O18 O23 O29 O31:O35">
    <cfRule type="containsText" dxfId="41" priority="7" operator="containsText" text="ERROR">
      <formula>NOT(ISERROR(SEARCH("ERROR",O12)))</formula>
    </cfRule>
  </conditionalFormatting>
  <conditionalFormatting sqref="O36">
    <cfRule type="containsText" dxfId="40" priority="6" operator="containsText" text="ERROR">
      <formula>NOT(ISERROR(SEARCH("ERROR",O36)))</formula>
    </cfRule>
  </conditionalFormatting>
  <conditionalFormatting sqref="O9">
    <cfRule type="containsText" dxfId="39" priority="4" operator="containsText" text="ERROR">
      <formula>NOT(ISERROR(SEARCH("ERROR",O9)))</formula>
    </cfRule>
  </conditionalFormatting>
  <conditionalFormatting sqref="O19:O22">
    <cfRule type="containsText" dxfId="38" priority="3" operator="containsText" text="ERROR">
      <formula>NOT(ISERROR(SEARCH("ERROR",O19)))</formula>
    </cfRule>
  </conditionalFormatting>
  <conditionalFormatting sqref="O24:O28">
    <cfRule type="containsText" dxfId="37" priority="2" operator="containsText" text="ERROR">
      <formula>NOT(ISERROR(SEARCH("ERROR",O24)))</formula>
    </cfRule>
  </conditionalFormatting>
  <conditionalFormatting sqref="O30">
    <cfRule type="containsText" dxfId="36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A12" zoomScaleNormal="100" workbookViewId="0">
      <selection activeCell="E35" sqref="E35:E36"/>
    </sheetView>
  </sheetViews>
  <sheetFormatPr defaultColWidth="11.54296875" defaultRowHeight="10"/>
  <cols>
    <col min="1" max="1" width="4.269531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174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2" customHeight="1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54">
        <f>+F37-G711</f>
        <v>0</v>
      </c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35" priority="10" operator="containsText" text="ERROR">
      <formula>NOT(ISERROR(SEARCH("ERROR",F38)))</formula>
    </cfRule>
  </conditionalFormatting>
  <conditionalFormatting sqref="J38">
    <cfRule type="containsText" dxfId="34" priority="9" operator="containsText" text="ERROR">
      <formula>NOT(ISERROR(SEARCH("ERROR",J38)))</formula>
    </cfRule>
  </conditionalFormatting>
  <conditionalFormatting sqref="T14">
    <cfRule type="containsText" dxfId="33" priority="8" operator="containsText" text="ERROR">
      <formula>NOT(ISERROR(SEARCH("ERROR",T14)))</formula>
    </cfRule>
  </conditionalFormatting>
  <conditionalFormatting sqref="O12:O18 O23 O29 O31:O35">
    <cfRule type="containsText" dxfId="32" priority="7" operator="containsText" text="ERROR">
      <formula>NOT(ISERROR(SEARCH("ERROR",O12)))</formula>
    </cfRule>
  </conditionalFormatting>
  <conditionalFormatting sqref="O36">
    <cfRule type="containsText" dxfId="31" priority="6" operator="containsText" text="ERROR">
      <formula>NOT(ISERROR(SEARCH("ERROR",O36)))</formula>
    </cfRule>
  </conditionalFormatting>
  <conditionalFormatting sqref="O9">
    <cfRule type="containsText" dxfId="30" priority="4" operator="containsText" text="ERROR">
      <formula>NOT(ISERROR(SEARCH("ERROR",O9)))</formula>
    </cfRule>
  </conditionalFormatting>
  <conditionalFormatting sqref="O19:O22">
    <cfRule type="containsText" dxfId="29" priority="3" operator="containsText" text="ERROR">
      <formula>NOT(ISERROR(SEARCH("ERROR",O19)))</formula>
    </cfRule>
  </conditionalFormatting>
  <conditionalFormatting sqref="O24:O28">
    <cfRule type="containsText" dxfId="28" priority="2" operator="containsText" text="ERROR">
      <formula>NOT(ISERROR(SEARCH("ERROR",O24)))</formula>
    </cfRule>
  </conditionalFormatting>
  <conditionalFormatting sqref="O30">
    <cfRule type="containsText" dxfId="27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9"/>
  <sheetViews>
    <sheetView showGridLines="0" topLeftCell="C1" zoomScaleNormal="100" workbookViewId="0">
      <selection activeCell="M32" sqref="M32"/>
    </sheetView>
  </sheetViews>
  <sheetFormatPr defaultColWidth="11.54296875" defaultRowHeight="10"/>
  <cols>
    <col min="1" max="1" width="9.81640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109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62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1600</v>
      </c>
      <c r="J7" s="63">
        <v>0</v>
      </c>
      <c r="K7" s="63">
        <v>1600</v>
      </c>
      <c r="M7" s="63">
        <v>-1600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1600</v>
      </c>
      <c r="J8" s="39">
        <v>0</v>
      </c>
      <c r="K8" s="39">
        <v>1600</v>
      </c>
      <c r="M8" s="39">
        <v>-1600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>
        <v>1600</v>
      </c>
      <c r="J9" s="49">
        <v>0</v>
      </c>
      <c r="K9" s="49">
        <v>1600</v>
      </c>
      <c r="M9" s="49">
        <v>-1600</v>
      </c>
      <c r="N9" s="44" t="s">
        <v>30</v>
      </c>
      <c r="O9" s="40" t="s">
        <v>199</v>
      </c>
    </row>
    <row r="10" spans="2:15" ht="10.5">
      <c r="B10" s="161" t="s">
        <v>99</v>
      </c>
      <c r="C10" s="161"/>
      <c r="E10" s="63">
        <v>9565499000.8600006</v>
      </c>
      <c r="F10" s="63">
        <v>320960249</v>
      </c>
      <c r="G10" s="63">
        <v>9886459249.8600006</v>
      </c>
      <c r="I10" s="63">
        <v>13265057853.6</v>
      </c>
      <c r="J10" s="63">
        <v>-3497651224.5</v>
      </c>
      <c r="K10" s="63">
        <v>9767406629.1000004</v>
      </c>
      <c r="M10" s="63">
        <v>119052620.75999999</v>
      </c>
      <c r="N10" s="160"/>
    </row>
    <row r="11" spans="2:15" ht="44.25" customHeight="1">
      <c r="B11" s="163" t="s">
        <v>80</v>
      </c>
      <c r="C11" s="163"/>
      <c r="E11" s="39">
        <v>8855859895.3199997</v>
      </c>
      <c r="F11" s="39">
        <v>334023408</v>
      </c>
      <c r="G11" s="39">
        <v>9189883303.3199997</v>
      </c>
      <c r="I11" s="39">
        <v>9325003957.8999996</v>
      </c>
      <c r="J11" s="39">
        <v>30215040</v>
      </c>
      <c r="K11" s="39">
        <v>9355218997.8999996</v>
      </c>
      <c r="M11" s="39">
        <v>-165335694.58000001</v>
      </c>
      <c r="N11" s="38"/>
    </row>
    <row r="12" spans="2:15" ht="10.5">
      <c r="B12" s="8">
        <v>1</v>
      </c>
      <c r="C12" s="9" t="s">
        <v>81</v>
      </c>
      <c r="E12" s="141">
        <v>1030707080</v>
      </c>
      <c r="F12" s="141">
        <v>-112791600</v>
      </c>
      <c r="G12" s="141">
        <v>917915480</v>
      </c>
      <c r="I12" s="141"/>
      <c r="J12" s="141">
        <v>907416320</v>
      </c>
      <c r="K12" s="141">
        <v>907416320</v>
      </c>
      <c r="M12" s="141">
        <v>10499160</v>
      </c>
      <c r="N12" s="43" t="s">
        <v>31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877201280</v>
      </c>
      <c r="J13" s="49">
        <v>-877201280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3634319780.9200001</v>
      </c>
      <c r="F14" s="141">
        <v>79950407</v>
      </c>
      <c r="G14" s="141">
        <v>3714270187.9200001</v>
      </c>
      <c r="I14" s="141">
        <v>3717404922.9200001</v>
      </c>
      <c r="J14" s="141">
        <v>0</v>
      </c>
      <c r="K14" s="141">
        <v>3717404922.9200001</v>
      </c>
      <c r="M14" s="141">
        <v>-3134735</v>
      </c>
      <c r="N14" s="43" t="s">
        <v>67</v>
      </c>
      <c r="O14" s="40" t="s">
        <v>199</v>
      </c>
    </row>
    <row r="15" spans="2:15" ht="10.5">
      <c r="B15" s="1">
        <v>4</v>
      </c>
      <c r="C15" s="7" t="s">
        <v>84</v>
      </c>
      <c r="E15" s="49">
        <v>1037710703.58</v>
      </c>
      <c r="F15" s="49">
        <v>0</v>
      </c>
      <c r="G15" s="49">
        <v>1037710703.58</v>
      </c>
      <c r="I15" s="49">
        <v>1037710703.58</v>
      </c>
      <c r="J15" s="49">
        <v>0</v>
      </c>
      <c r="K15" s="49">
        <v>1037710703.58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444732965.44</v>
      </c>
      <c r="F16" s="141">
        <v>0</v>
      </c>
      <c r="G16" s="141">
        <v>444732965.44</v>
      </c>
      <c r="I16" s="141">
        <v>444732965.44</v>
      </c>
      <c r="J16" s="141">
        <v>0</v>
      </c>
      <c r="K16" s="141">
        <v>444732965.44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0</v>
      </c>
      <c r="F17" s="49">
        <v>338170000</v>
      </c>
      <c r="G17" s="49">
        <v>338170000</v>
      </c>
      <c r="I17" s="49">
        <v>338170000</v>
      </c>
      <c r="J17" s="49">
        <v>0</v>
      </c>
      <c r="K17" s="49">
        <v>338170000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133419619.10000001</v>
      </c>
      <c r="F18" s="141">
        <v>0</v>
      </c>
      <c r="G18" s="141">
        <v>133419619.10000001</v>
      </c>
      <c r="I18" s="141">
        <v>133419619.10000001</v>
      </c>
      <c r="J18" s="141">
        <v>0</v>
      </c>
      <c r="K18" s="141">
        <v>133419619.10000001</v>
      </c>
      <c r="M18" s="141">
        <v>0</v>
      </c>
      <c r="N18" s="43"/>
      <c r="O18" s="40" t="s">
        <v>199</v>
      </c>
    </row>
    <row r="19" spans="2:15" ht="10.5">
      <c r="B19" s="1">
        <v>8</v>
      </c>
      <c r="C19" s="7" t="s">
        <v>88</v>
      </c>
      <c r="E19" s="49">
        <v>2574969746.2800002</v>
      </c>
      <c r="F19" s="49">
        <v>28694601</v>
      </c>
      <c r="G19" s="49">
        <v>2603664347.2800002</v>
      </c>
      <c r="I19" s="49">
        <v>2601503815.2800002</v>
      </c>
      <c r="J19" s="49">
        <v>0</v>
      </c>
      <c r="K19" s="49">
        <v>2601503815.2800002</v>
      </c>
      <c r="M19" s="49">
        <v>2160532</v>
      </c>
      <c r="N19" s="44" t="s">
        <v>67</v>
      </c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174860651.58000001</v>
      </c>
      <c r="J22" s="141">
        <v>0</v>
      </c>
      <c r="K22" s="141">
        <v>174860651.58000001</v>
      </c>
      <c r="M22" s="141">
        <v>-174860651.58000001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552792024</v>
      </c>
      <c r="F23" s="39">
        <v>-16503481</v>
      </c>
      <c r="G23" s="39">
        <v>536288543</v>
      </c>
      <c r="I23" s="39">
        <v>3775058659.5</v>
      </c>
      <c r="J23" s="39">
        <v>-3527866264.5</v>
      </c>
      <c r="K23" s="39">
        <v>247192395</v>
      </c>
      <c r="M23" s="39">
        <v>289096148</v>
      </c>
      <c r="N23" s="38"/>
      <c r="O23" s="40"/>
    </row>
    <row r="24" spans="2:15" ht="10.5">
      <c r="B24" s="1">
        <v>12</v>
      </c>
      <c r="C24" s="7" t="s">
        <v>92</v>
      </c>
      <c r="E24" s="49">
        <v>105519212</v>
      </c>
      <c r="F24" s="49">
        <v>73744766</v>
      </c>
      <c r="G24" s="49">
        <v>179263978</v>
      </c>
      <c r="I24" s="49">
        <v>1038989018</v>
      </c>
      <c r="J24" s="49">
        <v>-859695040</v>
      </c>
      <c r="K24" s="49">
        <v>179293978</v>
      </c>
      <c r="M24" s="49">
        <v>-30000</v>
      </c>
      <c r="N24" s="44" t="s">
        <v>67</v>
      </c>
      <c r="O24" s="40" t="s">
        <v>199</v>
      </c>
    </row>
    <row r="25" spans="2:15" ht="10.5">
      <c r="B25" s="8">
        <v>13</v>
      </c>
      <c r="C25" s="9" t="s">
        <v>93</v>
      </c>
      <c r="E25" s="141">
        <v>380466954</v>
      </c>
      <c r="F25" s="141">
        <v>-90248247</v>
      </c>
      <c r="G25" s="141">
        <v>290218707</v>
      </c>
      <c r="I25" s="141">
        <v>2688387708.5</v>
      </c>
      <c r="J25" s="141">
        <v>-2686826425.5</v>
      </c>
      <c r="K25" s="141">
        <v>1561283</v>
      </c>
      <c r="M25" s="141">
        <v>288657424</v>
      </c>
      <c r="N25" s="43" t="s">
        <v>31</v>
      </c>
      <c r="O25" s="40" t="s">
        <v>199</v>
      </c>
    </row>
    <row r="26" spans="2:15" ht="10.5">
      <c r="B26" s="1">
        <v>14</v>
      </c>
      <c r="C26" s="7" t="s">
        <v>94</v>
      </c>
      <c r="E26" s="49">
        <v>66805858</v>
      </c>
      <c r="F26" s="49">
        <v>0</v>
      </c>
      <c r="G26" s="49">
        <v>66805858</v>
      </c>
      <c r="I26" s="49">
        <v>47681933</v>
      </c>
      <c r="J26" s="49">
        <v>18655201</v>
      </c>
      <c r="K26" s="49">
        <v>66337134</v>
      </c>
      <c r="M26" s="49">
        <v>468724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156847081.54000002</v>
      </c>
      <c r="F29" s="39">
        <v>3440322</v>
      </c>
      <c r="G29" s="39">
        <v>160287403.54000002</v>
      </c>
      <c r="I29" s="39">
        <v>164995236.20000002</v>
      </c>
      <c r="J29" s="39">
        <v>0</v>
      </c>
      <c r="K29" s="39">
        <v>164995236.20000002</v>
      </c>
      <c r="M29" s="39">
        <v>-4707832.6599999964</v>
      </c>
      <c r="N29" s="38"/>
      <c r="O29" s="40"/>
    </row>
    <row r="30" spans="2:15" ht="10.5">
      <c r="B30" s="8">
        <v>17</v>
      </c>
      <c r="C30" s="9" t="s">
        <v>50</v>
      </c>
      <c r="E30" s="141">
        <v>156847081.54000002</v>
      </c>
      <c r="F30" s="141">
        <v>3440322</v>
      </c>
      <c r="G30" s="141">
        <v>160287403.54000002</v>
      </c>
      <c r="I30" s="141">
        <v>164995236.20000002</v>
      </c>
      <c r="J30" s="141">
        <v>0</v>
      </c>
      <c r="K30" s="141">
        <v>164995236.20000002</v>
      </c>
      <c r="M30" s="141">
        <v>-4707832.6599999964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>
        <v>0</v>
      </c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9565499000.8600006</v>
      </c>
      <c r="F37" s="23">
        <v>320960249</v>
      </c>
      <c r="G37" s="23">
        <v>9886459249.8600006</v>
      </c>
      <c r="I37" s="23">
        <v>13265057853.6</v>
      </c>
      <c r="J37" s="23">
        <v>-3497651224.5</v>
      </c>
      <c r="K37" s="23">
        <v>9767406629.1000004</v>
      </c>
      <c r="M37" s="23">
        <v>119052620.75999999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26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05"/>
      <c r="G40" s="226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26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05"/>
      <c r="G42" s="226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05"/>
      <c r="G43" s="226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226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226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226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226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226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226"/>
      <c r="J49" s="207"/>
      <c r="K49" s="207"/>
      <c r="L49" s="207"/>
      <c r="M49" s="207"/>
      <c r="N49" s="208"/>
      <c r="O49" s="204"/>
    </row>
    <row r="50" spans="1:15" s="108" customFormat="1" ht="13">
      <c r="A50" s="106"/>
      <c r="B50" s="107"/>
      <c r="E50" s="204"/>
      <c r="F50" s="211"/>
      <c r="G50" s="237"/>
      <c r="J50" s="207"/>
      <c r="K50" s="207"/>
      <c r="L50" s="207"/>
      <c r="M50" s="207"/>
      <c r="N50" s="208"/>
      <c r="O50" s="204"/>
    </row>
    <row r="51" spans="1:15" s="108" customFormat="1" ht="13">
      <c r="A51" s="106"/>
      <c r="B51" s="107"/>
      <c r="E51" s="204"/>
      <c r="F51" s="211"/>
      <c r="G51" s="237"/>
      <c r="J51" s="207"/>
      <c r="K51" s="207"/>
      <c r="L51" s="207"/>
      <c r="M51" s="207"/>
      <c r="N51" s="208"/>
      <c r="O51" s="204"/>
    </row>
    <row r="52" spans="1:15" s="108" customFormat="1" ht="13">
      <c r="A52" s="106"/>
      <c r="B52" s="107"/>
      <c r="E52" s="204"/>
      <c r="F52" s="211"/>
      <c r="G52" s="237"/>
      <c r="J52" s="207"/>
      <c r="K52" s="207"/>
      <c r="L52" s="207"/>
      <c r="M52" s="207"/>
      <c r="N52" s="208"/>
      <c r="O52" s="204"/>
    </row>
    <row r="53" spans="1:15" s="108" customFormat="1" ht="13">
      <c r="A53" s="106"/>
      <c r="B53" s="107"/>
      <c r="E53" s="204"/>
      <c r="F53" s="211"/>
      <c r="G53" s="237"/>
      <c r="J53" s="207"/>
      <c r="K53" s="207"/>
      <c r="L53" s="207"/>
      <c r="M53" s="207"/>
      <c r="N53" s="208"/>
      <c r="O53" s="204"/>
    </row>
    <row r="54" spans="1:15" s="108" customFormat="1" ht="13">
      <c r="A54" s="106"/>
      <c r="B54" s="107"/>
      <c r="E54" s="204"/>
      <c r="F54" s="211"/>
      <c r="G54" s="237"/>
      <c r="J54" s="207"/>
      <c r="K54" s="207"/>
      <c r="L54" s="207"/>
      <c r="M54" s="207"/>
      <c r="N54" s="208"/>
      <c r="O54" s="204"/>
    </row>
    <row r="55" spans="1:15" s="108" customFormat="1" ht="13">
      <c r="A55" s="106"/>
      <c r="B55" s="107"/>
      <c r="E55" s="204"/>
      <c r="F55" s="211"/>
      <c r="G55" s="237"/>
      <c r="J55" s="207"/>
      <c r="K55" s="207"/>
      <c r="L55" s="207"/>
      <c r="M55" s="207"/>
      <c r="N55" s="208"/>
      <c r="O55" s="204"/>
    </row>
    <row r="56" spans="1:15" s="108" customFormat="1" ht="13">
      <c r="A56" s="106"/>
      <c r="B56" s="107"/>
      <c r="E56" s="204"/>
      <c r="F56" s="211"/>
      <c r="G56" s="237"/>
      <c r="J56" s="207"/>
      <c r="K56" s="207"/>
      <c r="L56" s="207"/>
      <c r="M56" s="207"/>
      <c r="N56" s="208"/>
      <c r="O56" s="204"/>
    </row>
    <row r="57" spans="1:15" s="108" customFormat="1" ht="13">
      <c r="A57" s="106"/>
      <c r="B57" s="107"/>
      <c r="E57" s="204"/>
      <c r="F57" s="211"/>
      <c r="G57" s="237"/>
      <c r="J57" s="207"/>
      <c r="K57" s="207"/>
      <c r="L57" s="207"/>
      <c r="M57" s="207"/>
      <c r="N57" s="208"/>
      <c r="O57" s="204"/>
    </row>
    <row r="58" spans="1:15" s="108" customFormat="1" ht="13">
      <c r="A58" s="106"/>
      <c r="B58" s="107"/>
      <c r="E58" s="204"/>
      <c r="F58" s="211"/>
      <c r="G58" s="237"/>
      <c r="J58" s="207"/>
      <c r="K58" s="207"/>
      <c r="L58" s="207"/>
      <c r="M58" s="207"/>
      <c r="N58" s="208"/>
      <c r="O58" s="204"/>
    </row>
    <row r="59" spans="1:15" s="108" customFormat="1" ht="13">
      <c r="A59" s="106"/>
      <c r="B59" s="107"/>
      <c r="E59" s="204"/>
      <c r="F59" s="211"/>
      <c r="G59" s="237"/>
      <c r="J59" s="207"/>
      <c r="K59" s="207"/>
      <c r="L59" s="207"/>
      <c r="M59" s="207"/>
      <c r="N59" s="208"/>
      <c r="O59" s="204"/>
    </row>
    <row r="60" spans="1:15" s="108" customFormat="1" ht="13">
      <c r="A60" s="106"/>
      <c r="B60" s="107"/>
      <c r="E60" s="204"/>
      <c r="F60" s="211"/>
      <c r="G60" s="237"/>
      <c r="J60" s="207"/>
      <c r="K60" s="207"/>
      <c r="L60" s="207"/>
      <c r="M60" s="207"/>
      <c r="N60" s="208"/>
      <c r="O60" s="204"/>
    </row>
    <row r="61" spans="1:15" s="108" customFormat="1" ht="13">
      <c r="A61" s="106"/>
      <c r="B61" s="107"/>
      <c r="E61" s="204"/>
      <c r="F61" s="211"/>
      <c r="G61" s="237"/>
      <c r="J61" s="207"/>
      <c r="K61" s="207"/>
      <c r="L61" s="207"/>
      <c r="M61" s="207"/>
      <c r="N61" s="208"/>
      <c r="O61" s="204"/>
    </row>
    <row r="62" spans="1:15" s="108" customFormat="1" ht="13">
      <c r="A62" s="106"/>
      <c r="B62" s="107"/>
      <c r="E62" s="204"/>
      <c r="F62" s="211"/>
      <c r="G62" s="237"/>
      <c r="J62" s="207"/>
      <c r="K62" s="207"/>
      <c r="L62" s="207"/>
      <c r="M62" s="207"/>
      <c r="N62" s="208"/>
      <c r="O62" s="204"/>
    </row>
    <row r="63" spans="1:15" s="108" customFormat="1" ht="13">
      <c r="A63" s="106"/>
      <c r="B63" s="107"/>
      <c r="E63" s="204"/>
      <c r="F63" s="211"/>
      <c r="G63" s="237"/>
      <c r="J63" s="207"/>
      <c r="K63" s="207"/>
      <c r="L63" s="207"/>
      <c r="M63" s="207"/>
      <c r="N63" s="208"/>
      <c r="O63" s="204"/>
    </row>
    <row r="64" spans="1:15" s="108" customFormat="1" ht="13">
      <c r="A64" s="106"/>
      <c r="B64" s="107"/>
      <c r="E64" s="204"/>
      <c r="F64" s="211"/>
      <c r="G64" s="237"/>
      <c r="J64" s="207"/>
      <c r="K64" s="207"/>
      <c r="L64" s="207"/>
      <c r="M64" s="207"/>
      <c r="N64" s="208"/>
      <c r="O64" s="204"/>
    </row>
    <row r="65" spans="1:15" s="108" customFormat="1" ht="13">
      <c r="A65" s="106"/>
      <c r="B65" s="107"/>
      <c r="E65" s="204"/>
      <c r="F65" s="211"/>
      <c r="G65" s="237"/>
      <c r="J65" s="207"/>
      <c r="K65" s="207"/>
      <c r="L65" s="207"/>
      <c r="M65" s="207"/>
      <c r="N65" s="208"/>
      <c r="O65" s="204"/>
    </row>
    <row r="66" spans="1:15" s="108" customFormat="1" ht="13">
      <c r="A66" s="106"/>
      <c r="B66" s="107"/>
      <c r="E66" s="204"/>
      <c r="F66" s="211"/>
      <c r="G66" s="237"/>
      <c r="J66" s="207"/>
      <c r="K66" s="207"/>
      <c r="L66" s="207"/>
      <c r="M66" s="207"/>
      <c r="N66" s="208"/>
      <c r="O66" s="204"/>
    </row>
    <row r="67" spans="1:15" s="108" customFormat="1" ht="13">
      <c r="A67" s="106"/>
      <c r="B67" s="107"/>
      <c r="E67" s="204"/>
      <c r="F67" s="211"/>
      <c r="G67" s="237"/>
      <c r="J67" s="207"/>
      <c r="K67" s="207"/>
      <c r="L67" s="207"/>
      <c r="M67" s="207"/>
      <c r="N67" s="208"/>
      <c r="O67" s="204"/>
    </row>
    <row r="68" spans="1:15" s="108" customFormat="1" ht="13">
      <c r="A68" s="106"/>
      <c r="B68" s="107"/>
      <c r="E68" s="204"/>
      <c r="F68" s="211"/>
      <c r="G68" s="237"/>
      <c r="J68" s="207"/>
      <c r="K68" s="207"/>
      <c r="L68" s="207"/>
      <c r="M68" s="207"/>
      <c r="N68" s="208"/>
      <c r="O68" s="204"/>
    </row>
    <row r="69" spans="1:15" s="108" customFormat="1" ht="13">
      <c r="A69" s="106"/>
      <c r="B69" s="107"/>
      <c r="E69" s="204"/>
      <c r="F69" s="211"/>
      <c r="G69" s="237"/>
      <c r="J69" s="207"/>
      <c r="K69" s="207"/>
      <c r="L69" s="207"/>
      <c r="M69" s="207"/>
      <c r="N69" s="208"/>
      <c r="O69" s="204"/>
    </row>
    <row r="70" spans="1:15" s="108" customFormat="1" ht="13">
      <c r="A70" s="106"/>
      <c r="B70" s="107"/>
      <c r="E70" s="204"/>
      <c r="F70" s="211"/>
      <c r="G70" s="237"/>
      <c r="J70" s="207"/>
      <c r="K70" s="207"/>
      <c r="L70" s="207"/>
      <c r="M70" s="207"/>
      <c r="N70" s="208"/>
      <c r="O70" s="204"/>
    </row>
    <row r="71" spans="1:15" s="108" customFormat="1" ht="13">
      <c r="A71" s="106"/>
      <c r="B71" s="107"/>
      <c r="E71" s="204"/>
      <c r="F71" s="211"/>
      <c r="G71" s="237"/>
      <c r="J71" s="207"/>
      <c r="K71" s="207"/>
      <c r="L71" s="207"/>
      <c r="M71" s="207"/>
      <c r="N71" s="208"/>
      <c r="O71" s="204"/>
    </row>
    <row r="72" spans="1:15" s="108" customFormat="1" ht="13">
      <c r="A72" s="106"/>
      <c r="B72" s="107"/>
      <c r="E72" s="204"/>
      <c r="F72" s="211"/>
      <c r="G72" s="237"/>
      <c r="J72" s="207"/>
      <c r="K72" s="207"/>
      <c r="L72" s="207"/>
      <c r="M72" s="207"/>
      <c r="N72" s="208"/>
      <c r="O72" s="204"/>
    </row>
    <row r="73" spans="1:15" s="108" customFormat="1" ht="13">
      <c r="A73" s="106"/>
      <c r="B73" s="107"/>
      <c r="E73" s="204"/>
      <c r="F73" s="211"/>
      <c r="G73" s="237"/>
      <c r="J73" s="207"/>
      <c r="K73" s="207"/>
      <c r="L73" s="207"/>
      <c r="M73" s="207"/>
      <c r="N73" s="208"/>
      <c r="O73" s="204"/>
    </row>
    <row r="74" spans="1:15" s="108" customFormat="1" ht="13">
      <c r="A74" s="106"/>
      <c r="B74" s="107"/>
      <c r="E74" s="204"/>
      <c r="F74" s="211"/>
      <c r="G74" s="237"/>
      <c r="J74" s="207"/>
      <c r="K74" s="207"/>
      <c r="L74" s="207"/>
      <c r="M74" s="207"/>
      <c r="N74" s="208"/>
      <c r="O74" s="204"/>
    </row>
    <row r="75" spans="1:15" s="108" customFormat="1" ht="13">
      <c r="A75" s="106"/>
      <c r="B75" s="107"/>
      <c r="E75" s="204"/>
      <c r="F75" s="211"/>
      <c r="G75" s="237"/>
      <c r="J75" s="207"/>
      <c r="K75" s="207"/>
      <c r="L75" s="207"/>
      <c r="M75" s="207"/>
      <c r="N75" s="208"/>
      <c r="O75" s="204"/>
    </row>
    <row r="76" spans="1:15" s="108" customFormat="1" ht="13">
      <c r="A76" s="106"/>
      <c r="B76" s="107"/>
      <c r="E76" s="204"/>
      <c r="F76" s="211"/>
      <c r="G76" s="237"/>
      <c r="J76" s="207"/>
      <c r="K76" s="207"/>
      <c r="L76" s="207"/>
      <c r="M76" s="207"/>
      <c r="N76" s="208"/>
      <c r="O76" s="204"/>
    </row>
    <row r="77" spans="1:15" s="108" customFormat="1" ht="13">
      <c r="A77" s="106"/>
      <c r="B77" s="107"/>
      <c r="E77" s="204"/>
      <c r="F77" s="211"/>
      <c r="G77" s="237"/>
      <c r="J77" s="207"/>
      <c r="K77" s="207"/>
      <c r="L77" s="207"/>
      <c r="M77" s="207"/>
      <c r="N77" s="208"/>
      <c r="O77" s="204"/>
    </row>
    <row r="78" spans="1:15" s="108" customFormat="1" ht="13">
      <c r="A78" s="106"/>
      <c r="B78" s="107"/>
      <c r="E78" s="204"/>
      <c r="F78" s="211"/>
      <c r="G78" s="237"/>
      <c r="J78" s="207"/>
      <c r="K78" s="207"/>
      <c r="L78" s="207"/>
      <c r="M78" s="207"/>
      <c r="N78" s="208"/>
      <c r="O78" s="204"/>
    </row>
    <row r="79" spans="1:15" s="108" customFormat="1" ht="13">
      <c r="A79" s="106"/>
      <c r="B79" s="107"/>
      <c r="E79" s="204"/>
      <c r="F79" s="211"/>
      <c r="G79" s="237"/>
      <c r="J79" s="207"/>
      <c r="K79" s="207"/>
      <c r="L79" s="207"/>
      <c r="M79" s="207"/>
      <c r="N79" s="208"/>
      <c r="O79" s="204"/>
    </row>
    <row r="80" spans="1:15" s="108" customFormat="1" ht="13">
      <c r="A80" s="106"/>
      <c r="B80" s="107"/>
      <c r="E80" s="204"/>
      <c r="F80" s="211"/>
      <c r="G80" s="237"/>
      <c r="J80" s="207"/>
      <c r="K80" s="207"/>
      <c r="L80" s="207"/>
      <c r="M80" s="207"/>
      <c r="N80" s="208"/>
      <c r="O80" s="204"/>
    </row>
    <row r="81" spans="1:15" s="108" customFormat="1" ht="13">
      <c r="A81" s="106"/>
      <c r="B81" s="107"/>
      <c r="E81" s="204"/>
      <c r="F81" s="211"/>
      <c r="G81" s="237"/>
      <c r="J81" s="207"/>
      <c r="K81" s="207"/>
      <c r="L81" s="207"/>
      <c r="M81" s="207"/>
      <c r="N81" s="208"/>
      <c r="O81" s="204"/>
    </row>
    <row r="82" spans="1:15" s="108" customFormat="1" ht="13">
      <c r="A82" s="106"/>
      <c r="B82" s="107"/>
      <c r="E82" s="204"/>
      <c r="F82" s="211"/>
      <c r="G82" s="237"/>
      <c r="J82" s="207"/>
      <c r="K82" s="207"/>
      <c r="L82" s="207"/>
      <c r="M82" s="207"/>
      <c r="N82" s="208"/>
      <c r="O82" s="204"/>
    </row>
    <row r="83" spans="1:15" s="108" customFormat="1" ht="13">
      <c r="A83" s="106"/>
      <c r="B83" s="107"/>
      <c r="E83" s="204"/>
      <c r="F83" s="211"/>
      <c r="G83" s="237"/>
      <c r="J83" s="207"/>
      <c r="K83" s="207"/>
      <c r="L83" s="207"/>
      <c r="M83" s="207"/>
      <c r="N83" s="208"/>
      <c r="O83" s="204"/>
    </row>
    <row r="84" spans="1:15" s="108" customFormat="1" ht="13">
      <c r="A84" s="106"/>
      <c r="B84" s="107"/>
      <c r="E84" s="204"/>
      <c r="F84" s="211"/>
      <c r="G84" s="237"/>
      <c r="J84" s="207"/>
      <c r="K84" s="207"/>
      <c r="L84" s="207"/>
      <c r="M84" s="207"/>
      <c r="N84" s="208"/>
      <c r="O84" s="204"/>
    </row>
    <row r="85" spans="1:15" s="108" customFormat="1" ht="13">
      <c r="A85" s="106"/>
      <c r="B85" s="107"/>
      <c r="E85" s="204"/>
      <c r="F85" s="211"/>
      <c r="G85" s="237"/>
      <c r="J85" s="207"/>
      <c r="K85" s="207"/>
      <c r="L85" s="207"/>
      <c r="M85" s="207"/>
      <c r="N85" s="208"/>
      <c r="O85" s="204"/>
    </row>
    <row r="86" spans="1:15" s="108" customFormat="1" ht="13">
      <c r="A86" s="106"/>
      <c r="B86" s="107"/>
      <c r="E86" s="204"/>
      <c r="F86" s="211"/>
      <c r="G86" s="237"/>
      <c r="J86" s="207"/>
      <c r="K86" s="207"/>
      <c r="L86" s="207"/>
      <c r="M86" s="207"/>
      <c r="N86" s="208"/>
      <c r="O86" s="204"/>
    </row>
    <row r="87" spans="1:15" s="108" customFormat="1" ht="13">
      <c r="A87" s="106"/>
      <c r="B87" s="107"/>
      <c r="E87" s="204"/>
      <c r="F87" s="211"/>
      <c r="G87" s="237"/>
      <c r="J87" s="207"/>
      <c r="K87" s="207"/>
      <c r="L87" s="207"/>
      <c r="M87" s="207"/>
      <c r="N87" s="208"/>
      <c r="O87" s="204"/>
    </row>
    <row r="88" spans="1:15" s="108" customFormat="1" ht="13">
      <c r="A88" s="106"/>
      <c r="B88" s="107"/>
      <c r="E88" s="204"/>
      <c r="F88" s="211"/>
      <c r="G88" s="237"/>
      <c r="J88" s="207"/>
      <c r="K88" s="207"/>
      <c r="L88" s="207"/>
      <c r="M88" s="207"/>
      <c r="N88" s="208"/>
      <c r="O88" s="204"/>
    </row>
    <row r="89" spans="1:15" s="108" customFormat="1" ht="13">
      <c r="A89" s="106"/>
      <c r="B89" s="107"/>
      <c r="E89" s="204"/>
      <c r="F89" s="211"/>
      <c r="G89" s="237"/>
      <c r="J89" s="207"/>
      <c r="K89" s="207"/>
      <c r="L89" s="207"/>
      <c r="M89" s="207"/>
      <c r="N89" s="208"/>
      <c r="O89" s="204"/>
    </row>
    <row r="90" spans="1:15" s="108" customFormat="1" ht="13">
      <c r="A90" s="106"/>
      <c r="B90" s="107"/>
      <c r="E90" s="204"/>
      <c r="F90" s="211"/>
      <c r="G90" s="237"/>
      <c r="J90" s="207"/>
      <c r="K90" s="207"/>
      <c r="L90" s="207"/>
      <c r="M90" s="207"/>
      <c r="N90" s="208"/>
      <c r="O90" s="204"/>
    </row>
    <row r="91" spans="1:15" s="108" customFormat="1" ht="13">
      <c r="A91" s="106"/>
      <c r="B91" s="107"/>
      <c r="E91" s="204"/>
      <c r="F91" s="211"/>
      <c r="G91" s="237"/>
      <c r="J91" s="207"/>
      <c r="K91" s="207"/>
      <c r="L91" s="207"/>
      <c r="M91" s="207"/>
      <c r="N91" s="208"/>
      <c r="O91" s="204"/>
    </row>
    <row r="92" spans="1:15" s="108" customFormat="1" ht="13">
      <c r="A92" s="106"/>
      <c r="B92" s="107"/>
      <c r="E92" s="204"/>
      <c r="F92" s="211"/>
      <c r="G92" s="237"/>
      <c r="J92" s="207"/>
      <c r="K92" s="207"/>
      <c r="L92" s="207"/>
      <c r="M92" s="207"/>
      <c r="N92" s="208"/>
      <c r="O92" s="204"/>
    </row>
    <row r="93" spans="1:15" s="108" customFormat="1" ht="13">
      <c r="A93" s="106"/>
      <c r="B93" s="107"/>
      <c r="E93" s="204"/>
      <c r="F93" s="211"/>
      <c r="G93" s="237"/>
      <c r="J93" s="207"/>
      <c r="K93" s="207"/>
      <c r="L93" s="207"/>
      <c r="M93" s="207"/>
      <c r="N93" s="208"/>
      <c r="O93" s="204"/>
    </row>
    <row r="94" spans="1:15" s="108" customFormat="1" ht="13">
      <c r="A94" s="106"/>
      <c r="B94" s="107"/>
      <c r="E94" s="204"/>
      <c r="F94" s="211"/>
      <c r="G94" s="237"/>
      <c r="J94" s="207"/>
      <c r="K94" s="207"/>
      <c r="L94" s="207"/>
      <c r="M94" s="207"/>
      <c r="N94" s="208"/>
      <c r="O94" s="204"/>
    </row>
    <row r="95" spans="1:15" s="108" customFormat="1" ht="13">
      <c r="A95" s="106"/>
      <c r="B95" s="107"/>
      <c r="E95" s="204"/>
      <c r="F95" s="211"/>
      <c r="G95" s="237"/>
      <c r="J95" s="207"/>
      <c r="K95" s="207"/>
      <c r="L95" s="207"/>
      <c r="M95" s="207"/>
      <c r="N95" s="208"/>
      <c r="O95" s="204"/>
    </row>
    <row r="96" spans="1:15" s="108" customFormat="1" ht="13">
      <c r="A96" s="106"/>
      <c r="B96" s="107"/>
      <c r="E96" s="204"/>
      <c r="F96" s="211"/>
      <c r="G96" s="237"/>
      <c r="J96" s="207"/>
      <c r="K96" s="207"/>
      <c r="L96" s="207"/>
      <c r="M96" s="207"/>
      <c r="N96" s="208"/>
      <c r="O96" s="204"/>
    </row>
    <row r="97" spans="1:15" s="108" customFormat="1" ht="13">
      <c r="A97" s="106"/>
      <c r="B97" s="107"/>
      <c r="E97" s="204"/>
      <c r="F97" s="211"/>
      <c r="G97" s="237"/>
      <c r="J97" s="207"/>
      <c r="K97" s="207"/>
      <c r="L97" s="207"/>
      <c r="M97" s="207"/>
      <c r="N97" s="208"/>
      <c r="O97" s="204"/>
    </row>
    <row r="98" spans="1:15" s="108" customFormat="1" ht="13">
      <c r="A98" s="106"/>
      <c r="B98" s="107"/>
      <c r="E98" s="204"/>
      <c r="F98" s="211"/>
      <c r="G98" s="237"/>
      <c r="J98" s="207"/>
      <c r="K98" s="207"/>
      <c r="L98" s="207"/>
      <c r="M98" s="207"/>
      <c r="N98" s="208"/>
      <c r="O98" s="204"/>
    </row>
    <row r="99" spans="1:15" s="108" customFormat="1" ht="13">
      <c r="A99" s="106"/>
      <c r="B99" s="107"/>
      <c r="E99" s="204"/>
      <c r="F99" s="211"/>
      <c r="G99" s="237"/>
      <c r="J99" s="207"/>
      <c r="K99" s="207"/>
      <c r="L99" s="207"/>
      <c r="M99" s="207"/>
      <c r="N99" s="208"/>
      <c r="O99" s="204"/>
    </row>
    <row r="100" spans="1:15" s="108" customFormat="1" ht="13">
      <c r="A100" s="106"/>
      <c r="B100" s="107"/>
      <c r="E100" s="204"/>
      <c r="F100" s="211"/>
      <c r="G100" s="237"/>
      <c r="J100" s="207"/>
      <c r="K100" s="207"/>
      <c r="L100" s="207"/>
      <c r="M100" s="207"/>
      <c r="N100" s="208"/>
      <c r="O100" s="204"/>
    </row>
    <row r="101" spans="1:15" s="108" customFormat="1" ht="13">
      <c r="A101" s="106"/>
      <c r="B101" s="107"/>
      <c r="E101" s="204"/>
      <c r="F101" s="211"/>
      <c r="G101" s="237"/>
      <c r="J101" s="207"/>
      <c r="K101" s="207"/>
      <c r="L101" s="207"/>
      <c r="M101" s="207"/>
      <c r="N101" s="208"/>
      <c r="O101" s="204"/>
    </row>
    <row r="102" spans="1:15" s="108" customFormat="1" ht="13">
      <c r="A102" s="106"/>
      <c r="B102" s="107"/>
      <c r="E102" s="204"/>
      <c r="F102" s="211"/>
      <c r="G102" s="237"/>
      <c r="J102" s="207"/>
      <c r="K102" s="207"/>
      <c r="L102" s="207"/>
      <c r="M102" s="207"/>
      <c r="N102" s="208"/>
      <c r="O102" s="204"/>
    </row>
    <row r="103" spans="1:15" s="108" customFormat="1" ht="13">
      <c r="A103" s="106"/>
      <c r="B103" s="107"/>
      <c r="E103" s="204"/>
      <c r="F103" s="211"/>
      <c r="G103" s="237"/>
      <c r="J103" s="207"/>
      <c r="K103" s="207"/>
      <c r="L103" s="207"/>
      <c r="M103" s="207"/>
      <c r="N103" s="208"/>
      <c r="O103" s="204"/>
    </row>
    <row r="104" spans="1:15" s="108" customFormat="1" ht="13">
      <c r="A104" s="106"/>
      <c r="B104" s="107"/>
      <c r="E104" s="204"/>
      <c r="F104" s="211"/>
      <c r="G104" s="237"/>
      <c r="J104" s="207"/>
      <c r="K104" s="207"/>
      <c r="L104" s="207"/>
      <c r="M104" s="207"/>
      <c r="N104" s="208"/>
      <c r="O104" s="204"/>
    </row>
    <row r="105" spans="1:15" s="108" customFormat="1" ht="13">
      <c r="A105" s="106"/>
      <c r="B105" s="107"/>
      <c r="E105" s="204"/>
      <c r="F105" s="211"/>
      <c r="G105" s="237"/>
      <c r="J105" s="207"/>
      <c r="K105" s="207"/>
      <c r="L105" s="207"/>
      <c r="M105" s="207"/>
      <c r="N105" s="208"/>
      <c r="O105" s="204"/>
    </row>
    <row r="106" spans="1:15" s="108" customFormat="1" ht="13">
      <c r="A106" s="106"/>
      <c r="B106" s="107"/>
      <c r="E106" s="204"/>
      <c r="F106" s="211"/>
      <c r="G106" s="237"/>
      <c r="J106" s="207"/>
      <c r="K106" s="207"/>
      <c r="L106" s="207"/>
      <c r="M106" s="207"/>
      <c r="N106" s="208"/>
      <c r="O106" s="204"/>
    </row>
    <row r="107" spans="1:15" s="108" customFormat="1" ht="13">
      <c r="A107" s="106"/>
      <c r="B107" s="107"/>
      <c r="E107" s="204"/>
      <c r="F107" s="211"/>
      <c r="G107" s="237"/>
      <c r="J107" s="207"/>
      <c r="K107" s="207"/>
      <c r="L107" s="207"/>
      <c r="M107" s="207"/>
      <c r="N107" s="208"/>
      <c r="O107" s="204"/>
    </row>
    <row r="108" spans="1:15" s="108" customFormat="1" ht="13">
      <c r="A108" s="106"/>
      <c r="B108" s="107"/>
      <c r="E108" s="204"/>
      <c r="F108" s="211"/>
      <c r="G108" s="237"/>
      <c r="J108" s="207"/>
      <c r="K108" s="207"/>
      <c r="L108" s="207"/>
      <c r="M108" s="207"/>
      <c r="N108" s="208"/>
      <c r="O108" s="204"/>
    </row>
    <row r="109" spans="1:15" s="108" customFormat="1" ht="13">
      <c r="A109" s="106"/>
      <c r="B109" s="107"/>
      <c r="E109" s="204"/>
      <c r="F109" s="211"/>
      <c r="G109" s="237"/>
      <c r="J109" s="207"/>
      <c r="K109" s="207"/>
      <c r="L109" s="207"/>
      <c r="M109" s="207"/>
      <c r="N109" s="208"/>
      <c r="O109" s="204"/>
    </row>
    <row r="110" spans="1:15" s="108" customFormat="1" ht="13">
      <c r="A110" s="106"/>
      <c r="B110" s="107"/>
      <c r="E110" s="204"/>
      <c r="F110" s="211"/>
      <c r="G110" s="237"/>
      <c r="J110" s="207"/>
      <c r="K110" s="207"/>
      <c r="L110" s="207"/>
      <c r="M110" s="207"/>
      <c r="N110" s="208"/>
      <c r="O110" s="204"/>
    </row>
    <row r="111" spans="1:15" s="108" customFormat="1" ht="13">
      <c r="A111" s="106"/>
      <c r="B111" s="107"/>
      <c r="E111" s="204"/>
      <c r="F111" s="211"/>
      <c r="G111" s="237"/>
      <c r="J111" s="207"/>
      <c r="K111" s="207"/>
      <c r="L111" s="207"/>
      <c r="M111" s="207"/>
      <c r="N111" s="208"/>
      <c r="O111" s="204"/>
    </row>
    <row r="112" spans="1:15" s="108" customFormat="1" ht="13">
      <c r="A112" s="106"/>
      <c r="B112" s="107"/>
      <c r="E112" s="204"/>
      <c r="F112" s="211"/>
      <c r="G112" s="237"/>
      <c r="J112" s="207"/>
      <c r="K112" s="207"/>
      <c r="L112" s="207"/>
      <c r="M112" s="207"/>
      <c r="N112" s="208"/>
      <c r="O112" s="204"/>
    </row>
    <row r="113" spans="1:15" s="108" customFormat="1" ht="13">
      <c r="A113" s="106"/>
      <c r="B113" s="107"/>
      <c r="E113" s="204"/>
      <c r="F113" s="211"/>
      <c r="G113" s="237"/>
      <c r="J113" s="207"/>
      <c r="K113" s="207"/>
      <c r="L113" s="207"/>
      <c r="M113" s="207"/>
      <c r="N113" s="208"/>
      <c r="O113" s="204"/>
    </row>
    <row r="114" spans="1:15" s="108" customFormat="1" ht="13">
      <c r="A114" s="106"/>
      <c r="B114" s="107"/>
      <c r="E114" s="204"/>
      <c r="F114" s="211"/>
      <c r="G114" s="237"/>
      <c r="J114" s="207"/>
      <c r="K114" s="207"/>
      <c r="L114" s="207"/>
      <c r="M114" s="207"/>
      <c r="N114" s="208"/>
      <c r="O114" s="204"/>
    </row>
    <row r="115" spans="1:15" s="108" customFormat="1" ht="13">
      <c r="A115" s="106"/>
      <c r="B115" s="107"/>
      <c r="E115" s="204"/>
      <c r="F115" s="211"/>
      <c r="G115" s="237"/>
      <c r="J115" s="207"/>
      <c r="K115" s="207"/>
      <c r="L115" s="207"/>
      <c r="M115" s="207"/>
      <c r="N115" s="208"/>
      <c r="O115" s="204"/>
    </row>
    <row r="116" spans="1:15" s="108" customFormat="1" ht="13">
      <c r="A116" s="106"/>
      <c r="B116" s="107"/>
      <c r="E116" s="204"/>
      <c r="F116" s="211"/>
      <c r="G116" s="237"/>
      <c r="J116" s="207"/>
      <c r="K116" s="207"/>
      <c r="L116" s="207"/>
      <c r="M116" s="207"/>
      <c r="N116" s="208"/>
      <c r="O116" s="204"/>
    </row>
    <row r="117" spans="1:15" s="108" customFormat="1" ht="13">
      <c r="A117" s="106"/>
      <c r="B117" s="107"/>
      <c r="E117" s="204"/>
      <c r="F117" s="211"/>
      <c r="G117" s="237"/>
      <c r="J117" s="207"/>
      <c r="K117" s="207"/>
      <c r="L117" s="207"/>
      <c r="M117" s="207"/>
      <c r="N117" s="208"/>
      <c r="O117" s="204"/>
    </row>
    <row r="118" spans="1:15" s="108" customFormat="1" ht="13">
      <c r="A118" s="106"/>
      <c r="B118" s="107"/>
      <c r="E118" s="204"/>
      <c r="F118" s="211"/>
      <c r="G118" s="237"/>
      <c r="J118" s="207"/>
      <c r="K118" s="207"/>
      <c r="L118" s="207"/>
      <c r="M118" s="207"/>
      <c r="N118" s="208"/>
      <c r="O118" s="204"/>
    </row>
    <row r="119" spans="1:15" s="108" customFormat="1" ht="13">
      <c r="A119" s="106"/>
      <c r="B119" s="107"/>
      <c r="E119" s="204"/>
      <c r="F119" s="211"/>
      <c r="G119" s="237"/>
      <c r="J119" s="207"/>
      <c r="K119" s="207"/>
      <c r="L119" s="207"/>
      <c r="M119" s="207"/>
      <c r="N119" s="208"/>
      <c r="O119" s="204"/>
    </row>
    <row r="120" spans="1:15" s="108" customFormat="1" ht="13">
      <c r="A120" s="106"/>
      <c r="B120" s="107"/>
      <c r="E120" s="204"/>
      <c r="F120" s="211"/>
      <c r="G120" s="237"/>
      <c r="J120" s="207"/>
      <c r="K120" s="207"/>
      <c r="L120" s="207"/>
      <c r="M120" s="207"/>
      <c r="N120" s="208"/>
      <c r="O120" s="204"/>
    </row>
    <row r="121" spans="1:15" s="108" customFormat="1" ht="13">
      <c r="A121" s="106"/>
      <c r="B121" s="107"/>
      <c r="E121" s="204"/>
      <c r="F121" s="211"/>
      <c r="G121" s="237"/>
      <c r="J121" s="207"/>
      <c r="K121" s="207"/>
      <c r="L121" s="207"/>
      <c r="M121" s="207"/>
      <c r="N121" s="208"/>
      <c r="O121" s="204"/>
    </row>
    <row r="122" spans="1:15" s="108" customFormat="1" ht="13">
      <c r="A122" s="106"/>
      <c r="B122" s="107"/>
      <c r="E122" s="204"/>
      <c r="F122" s="211"/>
      <c r="G122" s="237"/>
      <c r="J122" s="207"/>
      <c r="K122" s="207"/>
      <c r="L122" s="207"/>
      <c r="M122" s="207"/>
      <c r="N122" s="208"/>
      <c r="O122" s="204"/>
    </row>
    <row r="123" spans="1:15" s="108" customFormat="1" ht="13">
      <c r="A123" s="106"/>
      <c r="B123" s="107"/>
      <c r="E123" s="204"/>
      <c r="F123" s="211"/>
      <c r="G123" s="237"/>
      <c r="J123" s="207"/>
      <c r="K123" s="207"/>
      <c r="L123" s="207"/>
      <c r="M123" s="207"/>
      <c r="N123" s="208"/>
      <c r="O123" s="204"/>
    </row>
    <row r="124" spans="1:15" s="108" customFormat="1" ht="13">
      <c r="A124" s="106"/>
      <c r="B124" s="107"/>
      <c r="E124" s="204"/>
      <c r="F124" s="211"/>
      <c r="G124" s="237"/>
      <c r="J124" s="207"/>
      <c r="K124" s="207"/>
      <c r="L124" s="207"/>
      <c r="M124" s="207"/>
      <c r="N124" s="208"/>
      <c r="O124" s="204"/>
    </row>
    <row r="125" spans="1:15" s="108" customFormat="1" ht="13">
      <c r="A125" s="106"/>
      <c r="B125" s="107"/>
      <c r="E125" s="204"/>
      <c r="F125" s="211"/>
      <c r="G125" s="237"/>
      <c r="J125" s="207"/>
      <c r="K125" s="207"/>
      <c r="L125" s="207"/>
      <c r="M125" s="207"/>
      <c r="N125" s="208"/>
      <c r="O125" s="204"/>
    </row>
    <row r="126" spans="1:15" s="108" customFormat="1" ht="13">
      <c r="A126" s="106"/>
      <c r="B126" s="107"/>
      <c r="E126" s="204"/>
      <c r="F126" s="211"/>
      <c r="G126" s="237"/>
      <c r="J126" s="207"/>
      <c r="K126" s="207"/>
      <c r="L126" s="207"/>
      <c r="M126" s="207"/>
      <c r="N126" s="208"/>
      <c r="O126" s="204"/>
    </row>
    <row r="127" spans="1:15" s="108" customFormat="1" ht="13">
      <c r="A127" s="106"/>
      <c r="B127" s="107"/>
      <c r="E127" s="204"/>
      <c r="F127" s="211"/>
      <c r="G127" s="237"/>
      <c r="J127" s="207"/>
      <c r="K127" s="207"/>
      <c r="L127" s="207"/>
      <c r="M127" s="207"/>
      <c r="N127" s="208"/>
      <c r="O127" s="204"/>
    </row>
    <row r="128" spans="1:15" s="108" customFormat="1" ht="13">
      <c r="A128" s="106"/>
      <c r="B128" s="107"/>
      <c r="E128" s="204"/>
      <c r="F128" s="211"/>
      <c r="G128" s="237"/>
      <c r="J128" s="207"/>
      <c r="K128" s="207"/>
      <c r="L128" s="207"/>
      <c r="M128" s="207"/>
      <c r="N128" s="208"/>
      <c r="O128" s="204"/>
    </row>
    <row r="129" spans="1:15" s="108" customFormat="1" ht="13">
      <c r="A129" s="106"/>
      <c r="B129" s="107"/>
      <c r="E129" s="204"/>
      <c r="F129" s="211"/>
      <c r="G129" s="237"/>
      <c r="J129" s="207"/>
      <c r="K129" s="207"/>
      <c r="L129" s="207"/>
      <c r="M129" s="207"/>
      <c r="N129" s="208"/>
      <c r="O129" s="204"/>
    </row>
    <row r="130" spans="1:15" s="108" customFormat="1" ht="13">
      <c r="A130" s="106"/>
      <c r="B130" s="107"/>
      <c r="E130" s="204"/>
      <c r="F130" s="211"/>
      <c r="G130" s="237"/>
      <c r="J130" s="207"/>
      <c r="K130" s="207"/>
      <c r="L130" s="207"/>
      <c r="M130" s="207"/>
      <c r="N130" s="208"/>
      <c r="O130" s="204"/>
    </row>
    <row r="131" spans="1:15" s="108" customFormat="1" ht="13">
      <c r="A131" s="106"/>
      <c r="B131" s="107"/>
      <c r="E131" s="204"/>
      <c r="F131" s="211"/>
      <c r="G131" s="237"/>
      <c r="J131" s="207"/>
      <c r="K131" s="207"/>
      <c r="L131" s="207"/>
      <c r="M131" s="207"/>
      <c r="N131" s="208"/>
      <c r="O131" s="204"/>
    </row>
    <row r="132" spans="1:15" s="108" customFormat="1" ht="13">
      <c r="A132" s="106"/>
      <c r="B132" s="107"/>
      <c r="E132" s="204"/>
      <c r="F132" s="211"/>
      <c r="G132" s="237"/>
      <c r="J132" s="207"/>
      <c r="K132" s="207"/>
      <c r="L132" s="207"/>
      <c r="M132" s="207"/>
      <c r="N132" s="208"/>
      <c r="O132" s="204"/>
    </row>
    <row r="133" spans="1:15" s="108" customFormat="1" ht="13">
      <c r="A133" s="106"/>
      <c r="B133" s="107"/>
      <c r="E133" s="204"/>
      <c r="F133" s="211"/>
      <c r="G133" s="237"/>
      <c r="J133" s="207"/>
      <c r="K133" s="207"/>
      <c r="L133" s="207"/>
      <c r="M133" s="207"/>
      <c r="N133" s="208"/>
      <c r="O133" s="204"/>
    </row>
    <row r="134" spans="1:15" s="108" customFormat="1" ht="13">
      <c r="A134" s="106"/>
      <c r="B134" s="107"/>
      <c r="E134" s="204"/>
      <c r="F134" s="211"/>
      <c r="G134" s="237"/>
      <c r="J134" s="207"/>
      <c r="K134" s="207"/>
      <c r="L134" s="207"/>
      <c r="M134" s="207"/>
      <c r="N134" s="208"/>
      <c r="O134" s="204"/>
    </row>
    <row r="135" spans="1:15" s="108" customFormat="1" ht="13">
      <c r="A135" s="106"/>
      <c r="B135" s="107"/>
      <c r="E135" s="204"/>
      <c r="F135" s="211"/>
      <c r="G135" s="237"/>
      <c r="J135" s="207"/>
      <c r="K135" s="207"/>
      <c r="L135" s="207"/>
      <c r="M135" s="207"/>
      <c r="N135" s="208"/>
      <c r="O135" s="204"/>
    </row>
    <row r="136" spans="1:15" s="108" customFormat="1" ht="13">
      <c r="A136" s="106"/>
      <c r="B136" s="107"/>
      <c r="E136" s="204"/>
      <c r="F136" s="211"/>
      <c r="G136" s="237"/>
      <c r="J136" s="207"/>
      <c r="K136" s="207"/>
      <c r="L136" s="207"/>
      <c r="M136" s="207"/>
      <c r="N136" s="208"/>
      <c r="O136" s="204"/>
    </row>
    <row r="137" spans="1:15" s="108" customFormat="1" ht="13">
      <c r="A137" s="106"/>
      <c r="B137" s="107"/>
      <c r="E137" s="204"/>
      <c r="F137" s="211"/>
      <c r="G137" s="237"/>
      <c r="J137" s="207"/>
      <c r="K137" s="207"/>
      <c r="L137" s="207"/>
      <c r="M137" s="207"/>
      <c r="N137" s="208"/>
      <c r="O137" s="204"/>
    </row>
    <row r="138" spans="1:15" s="108" customFormat="1" ht="13">
      <c r="A138" s="106"/>
      <c r="B138" s="107"/>
      <c r="E138" s="204"/>
      <c r="F138" s="211"/>
      <c r="G138" s="237"/>
      <c r="J138" s="207"/>
      <c r="K138" s="207"/>
      <c r="L138" s="207"/>
      <c r="M138" s="207"/>
      <c r="N138" s="208"/>
      <c r="O138" s="204"/>
    </row>
    <row r="139" spans="1:15" s="108" customFormat="1" ht="13">
      <c r="A139" s="106"/>
      <c r="B139" s="107"/>
      <c r="E139" s="204"/>
      <c r="F139" s="211"/>
      <c r="G139" s="237"/>
      <c r="J139" s="207"/>
      <c r="K139" s="207"/>
      <c r="L139" s="207"/>
      <c r="M139" s="207"/>
      <c r="N139" s="208"/>
      <c r="O139" s="204"/>
    </row>
    <row r="140" spans="1:15" s="108" customFormat="1" ht="13">
      <c r="A140" s="106"/>
      <c r="B140" s="107"/>
      <c r="E140" s="204"/>
      <c r="F140" s="211"/>
      <c r="G140" s="237"/>
      <c r="J140" s="207"/>
      <c r="K140" s="207"/>
      <c r="L140" s="207"/>
      <c r="M140" s="207"/>
      <c r="N140" s="208"/>
      <c r="O140" s="204"/>
    </row>
    <row r="141" spans="1:15" s="108" customFormat="1" ht="13">
      <c r="A141" s="106"/>
      <c r="B141" s="107"/>
      <c r="E141" s="204"/>
      <c r="F141" s="211"/>
      <c r="G141" s="237"/>
      <c r="J141" s="207"/>
      <c r="K141" s="207"/>
      <c r="L141" s="207"/>
      <c r="M141" s="207"/>
      <c r="N141" s="208"/>
      <c r="O141" s="204"/>
    </row>
    <row r="142" spans="1:15" s="108" customFormat="1" ht="13">
      <c r="A142" s="106"/>
      <c r="B142" s="107"/>
      <c r="E142" s="204"/>
      <c r="F142" s="211"/>
      <c r="G142" s="237"/>
      <c r="J142" s="207"/>
      <c r="K142" s="207"/>
      <c r="L142" s="207"/>
      <c r="M142" s="207"/>
      <c r="N142" s="208"/>
      <c r="O142" s="204"/>
    </row>
    <row r="143" spans="1:15" s="108" customFormat="1" ht="13">
      <c r="A143" s="106"/>
      <c r="B143" s="107"/>
      <c r="E143" s="204"/>
      <c r="F143" s="211"/>
      <c r="G143" s="237"/>
      <c r="J143" s="207"/>
      <c r="K143" s="207"/>
      <c r="L143" s="207"/>
      <c r="M143" s="207"/>
      <c r="N143" s="208"/>
      <c r="O143" s="204"/>
    </row>
    <row r="144" spans="1:15" s="108" customFormat="1" ht="13">
      <c r="A144" s="106"/>
      <c r="B144" s="107"/>
      <c r="E144" s="204"/>
      <c r="F144" s="211"/>
      <c r="G144" s="237"/>
      <c r="J144" s="207"/>
      <c r="K144" s="207"/>
      <c r="L144" s="207"/>
      <c r="M144" s="207"/>
      <c r="N144" s="208"/>
      <c r="O144" s="204"/>
    </row>
    <row r="145" spans="1:15" s="108" customFormat="1" ht="13">
      <c r="A145" s="106"/>
      <c r="B145" s="107"/>
      <c r="E145" s="204"/>
      <c r="F145" s="211"/>
      <c r="G145" s="237"/>
      <c r="J145" s="207"/>
      <c r="K145" s="207"/>
      <c r="L145" s="207"/>
      <c r="M145" s="207"/>
      <c r="N145" s="208"/>
      <c r="O145" s="204"/>
    </row>
    <row r="146" spans="1:15" s="108" customFormat="1" ht="13">
      <c r="A146" s="106"/>
      <c r="B146" s="107"/>
      <c r="E146" s="204"/>
      <c r="F146" s="211"/>
      <c r="G146" s="237"/>
      <c r="J146" s="207"/>
      <c r="K146" s="207"/>
      <c r="L146" s="207"/>
      <c r="M146" s="207"/>
      <c r="N146" s="208"/>
      <c r="O146" s="204"/>
    </row>
    <row r="147" spans="1:15" s="108" customFormat="1" ht="13">
      <c r="A147" s="106"/>
      <c r="B147" s="107"/>
      <c r="E147" s="204"/>
      <c r="F147" s="211"/>
      <c r="G147" s="237"/>
      <c r="J147" s="207"/>
      <c r="K147" s="207"/>
      <c r="L147" s="207"/>
      <c r="M147" s="207"/>
      <c r="N147" s="208"/>
      <c r="O147" s="204"/>
    </row>
    <row r="148" spans="1:15" s="108" customFormat="1" ht="13">
      <c r="A148" s="106"/>
      <c r="B148" s="107"/>
      <c r="E148" s="204"/>
      <c r="F148" s="211"/>
      <c r="G148" s="237"/>
      <c r="J148" s="207"/>
      <c r="K148" s="207"/>
      <c r="L148" s="207"/>
      <c r="M148" s="207"/>
      <c r="N148" s="208"/>
      <c r="O148" s="204"/>
    </row>
    <row r="149" spans="1:15" s="108" customFormat="1" ht="13">
      <c r="A149" s="106"/>
      <c r="B149" s="107"/>
      <c r="E149" s="204"/>
      <c r="F149" s="211"/>
      <c r="G149" s="237"/>
      <c r="J149" s="207"/>
      <c r="K149" s="207"/>
      <c r="L149" s="207"/>
      <c r="M149" s="207"/>
      <c r="N149" s="208"/>
      <c r="O149" s="204"/>
    </row>
    <row r="150" spans="1:15" s="108" customFormat="1" ht="13">
      <c r="A150" s="106"/>
      <c r="B150" s="107"/>
      <c r="E150" s="204"/>
      <c r="F150" s="211"/>
      <c r="G150" s="237"/>
      <c r="J150" s="207"/>
      <c r="K150" s="207"/>
      <c r="L150" s="207"/>
      <c r="M150" s="207"/>
      <c r="N150" s="208"/>
      <c r="O150" s="204"/>
    </row>
    <row r="151" spans="1:15" s="108" customFormat="1" ht="13">
      <c r="A151" s="106"/>
      <c r="B151" s="107"/>
      <c r="E151" s="204"/>
      <c r="F151" s="211"/>
      <c r="G151" s="237"/>
      <c r="J151" s="207"/>
      <c r="K151" s="207"/>
      <c r="L151" s="207"/>
      <c r="M151" s="207"/>
      <c r="N151" s="208"/>
      <c r="O151" s="204"/>
    </row>
    <row r="152" spans="1:15" s="108" customFormat="1" ht="13">
      <c r="A152" s="106"/>
      <c r="B152" s="107"/>
      <c r="E152" s="204"/>
      <c r="F152" s="211"/>
      <c r="G152" s="237"/>
      <c r="J152" s="207"/>
      <c r="K152" s="207"/>
      <c r="L152" s="207"/>
      <c r="M152" s="207"/>
      <c r="N152" s="208"/>
      <c r="O152" s="204"/>
    </row>
    <row r="153" spans="1:15" s="108" customFormat="1" ht="13">
      <c r="A153" s="106"/>
      <c r="B153" s="107"/>
      <c r="E153" s="204"/>
      <c r="F153" s="211"/>
      <c r="G153" s="237"/>
      <c r="J153" s="207"/>
      <c r="K153" s="207"/>
      <c r="L153" s="207"/>
      <c r="M153" s="207"/>
      <c r="N153" s="208"/>
      <c r="O153" s="204"/>
    </row>
    <row r="154" spans="1:15" s="108" customFormat="1" ht="13">
      <c r="A154" s="106"/>
      <c r="B154" s="107"/>
      <c r="E154" s="204"/>
      <c r="F154" s="211"/>
      <c r="G154" s="237"/>
      <c r="J154" s="207"/>
      <c r="K154" s="207"/>
      <c r="L154" s="207"/>
      <c r="M154" s="207"/>
      <c r="N154" s="208"/>
      <c r="O154" s="204"/>
    </row>
    <row r="155" spans="1:15" s="108" customFormat="1" ht="13">
      <c r="A155" s="106"/>
      <c r="B155" s="107"/>
      <c r="E155" s="204"/>
      <c r="F155" s="211"/>
      <c r="G155" s="237"/>
      <c r="J155" s="207"/>
      <c r="K155" s="207"/>
      <c r="L155" s="207"/>
      <c r="M155" s="207"/>
      <c r="N155" s="208"/>
      <c r="O155" s="204"/>
    </row>
    <row r="156" spans="1:15" s="108" customFormat="1" ht="13">
      <c r="A156" s="106"/>
      <c r="B156" s="107"/>
      <c r="E156" s="204"/>
      <c r="F156" s="211"/>
      <c r="G156" s="237"/>
      <c r="J156" s="207"/>
      <c r="K156" s="207"/>
      <c r="L156" s="207"/>
      <c r="M156" s="207"/>
      <c r="N156" s="208"/>
      <c r="O156" s="204"/>
    </row>
    <row r="157" spans="1:15" s="108" customFormat="1" ht="13">
      <c r="A157" s="106"/>
      <c r="B157" s="107"/>
      <c r="E157" s="204"/>
      <c r="F157" s="211"/>
      <c r="G157" s="237"/>
      <c r="J157" s="207"/>
      <c r="K157" s="207"/>
      <c r="L157" s="207"/>
      <c r="M157" s="207"/>
      <c r="N157" s="208"/>
      <c r="O157" s="204"/>
    </row>
    <row r="158" spans="1:15" s="108" customFormat="1" ht="13">
      <c r="A158" s="106"/>
      <c r="B158" s="107"/>
      <c r="E158" s="204"/>
      <c r="F158" s="211"/>
      <c r="G158" s="237"/>
      <c r="J158" s="207"/>
      <c r="K158" s="207"/>
      <c r="L158" s="207"/>
      <c r="M158" s="207"/>
      <c r="N158" s="208"/>
      <c r="O158" s="204"/>
    </row>
    <row r="159" spans="1:15" s="108" customFormat="1" ht="13">
      <c r="A159" s="106"/>
      <c r="B159" s="107"/>
      <c r="E159" s="204"/>
      <c r="F159" s="211"/>
      <c r="G159" s="237"/>
      <c r="J159" s="207"/>
      <c r="K159" s="207"/>
      <c r="L159" s="207"/>
      <c r="M159" s="207"/>
      <c r="N159" s="208"/>
      <c r="O159" s="204"/>
    </row>
    <row r="160" spans="1:15" s="108" customFormat="1" ht="13">
      <c r="A160" s="106"/>
      <c r="B160" s="107"/>
      <c r="E160" s="204"/>
      <c r="F160" s="211"/>
      <c r="G160" s="237"/>
      <c r="J160" s="207"/>
      <c r="K160" s="207"/>
      <c r="L160" s="207"/>
      <c r="M160" s="207"/>
      <c r="N160" s="208"/>
      <c r="O160" s="204"/>
    </row>
    <row r="161" spans="1:15" s="108" customFormat="1" ht="13">
      <c r="A161" s="106"/>
      <c r="B161" s="107"/>
      <c r="E161" s="204"/>
      <c r="F161" s="211"/>
      <c r="G161" s="237"/>
      <c r="J161" s="207"/>
      <c r="K161" s="207"/>
      <c r="L161" s="207"/>
      <c r="M161" s="207"/>
      <c r="N161" s="208"/>
      <c r="O161" s="204"/>
    </row>
    <row r="162" spans="1:15" s="108" customFormat="1" ht="13">
      <c r="A162" s="106"/>
      <c r="B162" s="107"/>
      <c r="E162" s="204"/>
      <c r="F162" s="211"/>
      <c r="G162" s="237"/>
      <c r="J162" s="207"/>
      <c r="K162" s="207"/>
      <c r="L162" s="207"/>
      <c r="M162" s="207"/>
      <c r="N162" s="208"/>
      <c r="O162" s="204"/>
    </row>
    <row r="163" spans="1:15" s="108" customFormat="1" ht="13">
      <c r="A163" s="106"/>
      <c r="B163" s="107"/>
      <c r="E163" s="204"/>
      <c r="F163" s="211"/>
      <c r="G163" s="237"/>
      <c r="J163" s="207"/>
      <c r="K163" s="207"/>
      <c r="L163" s="207"/>
      <c r="M163" s="207"/>
      <c r="N163" s="208"/>
      <c r="O163" s="204"/>
    </row>
    <row r="164" spans="1:15" s="108" customFormat="1" ht="13">
      <c r="A164" s="106"/>
      <c r="B164" s="107"/>
      <c r="E164" s="204"/>
      <c r="F164" s="211"/>
      <c r="G164" s="237"/>
      <c r="J164" s="207"/>
      <c r="K164" s="207"/>
      <c r="L164" s="207"/>
      <c r="M164" s="207"/>
      <c r="N164" s="208"/>
      <c r="O164" s="204"/>
    </row>
    <row r="165" spans="1:15" s="108" customFormat="1" ht="13">
      <c r="A165" s="106"/>
      <c r="B165" s="107"/>
      <c r="E165" s="204"/>
      <c r="F165" s="211"/>
      <c r="G165" s="237"/>
      <c r="J165" s="207"/>
      <c r="K165" s="207"/>
      <c r="L165" s="207"/>
      <c r="M165" s="207"/>
      <c r="N165" s="208"/>
      <c r="O165" s="204"/>
    </row>
    <row r="166" spans="1:15" s="108" customFormat="1" ht="13">
      <c r="A166" s="106"/>
      <c r="B166" s="107"/>
      <c r="E166" s="204"/>
      <c r="F166" s="211"/>
      <c r="G166" s="237"/>
      <c r="J166" s="207"/>
      <c r="K166" s="207"/>
      <c r="L166" s="207"/>
      <c r="M166" s="207"/>
      <c r="N166" s="208"/>
      <c r="O166" s="204"/>
    </row>
    <row r="167" spans="1:15" s="108" customFormat="1" ht="13">
      <c r="A167" s="106"/>
      <c r="B167" s="107"/>
      <c r="E167" s="204"/>
      <c r="F167" s="211"/>
      <c r="G167" s="237"/>
      <c r="J167" s="207"/>
      <c r="K167" s="207"/>
      <c r="L167" s="207"/>
      <c r="M167" s="207"/>
      <c r="N167" s="208"/>
      <c r="O167" s="204"/>
    </row>
    <row r="168" spans="1:15" s="108" customFormat="1" ht="13">
      <c r="A168" s="106"/>
      <c r="B168" s="107"/>
      <c r="E168" s="204"/>
      <c r="F168" s="211"/>
      <c r="G168" s="237"/>
      <c r="J168" s="207"/>
      <c r="K168" s="207"/>
      <c r="L168" s="207"/>
      <c r="M168" s="207"/>
      <c r="N168" s="208"/>
      <c r="O168" s="204"/>
    </row>
    <row r="169" spans="1:15" s="108" customFormat="1" ht="13">
      <c r="A169" s="106"/>
      <c r="B169" s="107"/>
      <c r="E169" s="204"/>
      <c r="F169" s="211"/>
      <c r="G169" s="237"/>
      <c r="J169" s="207"/>
      <c r="K169" s="207"/>
      <c r="L169" s="207"/>
      <c r="M169" s="207"/>
      <c r="N169" s="208"/>
      <c r="O169" s="204"/>
    </row>
    <row r="170" spans="1:15" s="108" customFormat="1" ht="13">
      <c r="A170" s="106"/>
      <c r="B170" s="107"/>
      <c r="E170" s="204"/>
      <c r="F170" s="211"/>
      <c r="G170" s="237"/>
      <c r="J170" s="207"/>
      <c r="K170" s="207"/>
      <c r="L170" s="207"/>
      <c r="M170" s="207"/>
      <c r="N170" s="208"/>
      <c r="O170" s="204"/>
    </row>
    <row r="171" spans="1:15" s="108" customFormat="1" ht="13">
      <c r="A171" s="106"/>
      <c r="B171" s="107"/>
      <c r="E171" s="204"/>
      <c r="F171" s="211"/>
      <c r="G171" s="237"/>
      <c r="J171" s="207"/>
      <c r="K171" s="207"/>
      <c r="L171" s="207"/>
      <c r="M171" s="207"/>
      <c r="N171" s="208"/>
      <c r="O171" s="204"/>
    </row>
    <row r="172" spans="1:15" s="108" customFormat="1" ht="13">
      <c r="A172" s="106"/>
      <c r="B172" s="107"/>
      <c r="E172" s="204"/>
      <c r="F172" s="211"/>
      <c r="G172" s="237"/>
      <c r="J172" s="207"/>
      <c r="K172" s="207"/>
      <c r="L172" s="207"/>
      <c r="M172" s="207"/>
      <c r="N172" s="208"/>
      <c r="O172" s="204"/>
    </row>
    <row r="173" spans="1:15" s="108" customFormat="1" ht="13">
      <c r="A173" s="106"/>
      <c r="B173" s="107"/>
      <c r="E173" s="204"/>
      <c r="F173" s="211"/>
      <c r="G173" s="237"/>
      <c r="J173" s="207"/>
      <c r="K173" s="207"/>
      <c r="L173" s="207"/>
      <c r="M173" s="207"/>
      <c r="N173" s="208"/>
      <c r="O173" s="204"/>
    </row>
    <row r="174" spans="1:15" s="108" customFormat="1" ht="13">
      <c r="A174" s="106"/>
      <c r="B174" s="107"/>
      <c r="E174" s="204"/>
      <c r="F174" s="211"/>
      <c r="G174" s="237"/>
      <c r="J174" s="207"/>
      <c r="K174" s="207"/>
      <c r="L174" s="207"/>
      <c r="M174" s="207"/>
      <c r="N174" s="208"/>
      <c r="O174" s="204"/>
    </row>
    <row r="175" spans="1:15" s="108" customFormat="1" ht="13">
      <c r="A175" s="106"/>
      <c r="B175" s="107"/>
      <c r="E175" s="204"/>
      <c r="F175" s="211"/>
      <c r="G175" s="237"/>
      <c r="J175" s="207"/>
      <c r="K175" s="207"/>
      <c r="L175" s="207"/>
      <c r="M175" s="207"/>
      <c r="N175" s="208"/>
      <c r="O175" s="204"/>
    </row>
    <row r="176" spans="1:15" s="108" customFormat="1" ht="13">
      <c r="A176" s="106"/>
      <c r="B176" s="107"/>
      <c r="E176" s="204"/>
      <c r="F176" s="211"/>
      <c r="G176" s="237"/>
      <c r="J176" s="207"/>
      <c r="K176" s="207"/>
      <c r="L176" s="207"/>
      <c r="M176" s="207"/>
      <c r="N176" s="208"/>
      <c r="O176" s="204"/>
    </row>
    <row r="177" spans="1:15" s="108" customFormat="1" ht="13">
      <c r="A177" s="106"/>
      <c r="B177" s="107"/>
      <c r="E177" s="204"/>
      <c r="F177" s="211"/>
      <c r="G177" s="237"/>
      <c r="J177" s="207"/>
      <c r="K177" s="207"/>
      <c r="L177" s="207"/>
      <c r="M177" s="207"/>
      <c r="N177" s="208"/>
      <c r="O177" s="204"/>
    </row>
    <row r="178" spans="1:15" s="108" customFormat="1" ht="13">
      <c r="A178" s="106"/>
      <c r="B178" s="107"/>
      <c r="E178" s="204"/>
      <c r="F178" s="211"/>
      <c r="G178" s="237"/>
      <c r="J178" s="207"/>
      <c r="K178" s="207"/>
      <c r="L178" s="207"/>
      <c r="M178" s="207"/>
      <c r="N178" s="208"/>
      <c r="O178" s="204"/>
    </row>
    <row r="179" spans="1:15" s="108" customFormat="1" ht="13">
      <c r="A179" s="106"/>
      <c r="B179" s="107"/>
      <c r="E179" s="204"/>
      <c r="F179" s="211"/>
      <c r="G179" s="237"/>
      <c r="J179" s="207"/>
      <c r="K179" s="207"/>
      <c r="L179" s="207"/>
      <c r="M179" s="207"/>
      <c r="N179" s="208"/>
      <c r="O179" s="204"/>
    </row>
    <row r="180" spans="1:15" s="108" customFormat="1" ht="13">
      <c r="A180" s="106"/>
      <c r="B180" s="107"/>
      <c r="E180" s="204"/>
      <c r="F180" s="211"/>
      <c r="G180" s="237"/>
      <c r="J180" s="207"/>
      <c r="K180" s="207"/>
      <c r="L180" s="207"/>
      <c r="M180" s="207"/>
      <c r="N180" s="208"/>
      <c r="O180" s="204"/>
    </row>
    <row r="181" spans="1:15" s="108" customFormat="1" ht="13">
      <c r="A181" s="106"/>
      <c r="B181" s="107"/>
      <c r="E181" s="204"/>
      <c r="F181" s="211"/>
      <c r="G181" s="237"/>
      <c r="J181" s="207"/>
      <c r="K181" s="207"/>
      <c r="L181" s="207"/>
      <c r="M181" s="207"/>
      <c r="N181" s="208"/>
      <c r="O181" s="204"/>
    </row>
    <row r="182" spans="1:15" s="108" customFormat="1" ht="13">
      <c r="A182" s="106"/>
      <c r="B182" s="107"/>
      <c r="E182" s="204"/>
      <c r="F182" s="211"/>
      <c r="G182" s="237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  <row r="709" spans="1:15">
      <c r="G709" s="90">
        <v>-33575189</v>
      </c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50" priority="25" operator="containsText" text="ERROR">
      <formula>NOT(ISERROR(SEARCH("ERROR",F38)))</formula>
    </cfRule>
  </conditionalFormatting>
  <conditionalFormatting sqref="J38">
    <cfRule type="containsText" dxfId="549" priority="24" operator="containsText" text="ERROR">
      <formula>NOT(ISERROR(SEARCH("ERROR",J38)))</formula>
    </cfRule>
  </conditionalFormatting>
  <conditionalFormatting sqref="O12:O18 O23 O29 O31:O35">
    <cfRule type="containsText" dxfId="548" priority="21" operator="containsText" text="ERROR">
      <formula>NOT(ISERROR(SEARCH("ERROR",O12)))</formula>
    </cfRule>
  </conditionalFormatting>
  <conditionalFormatting sqref="O36">
    <cfRule type="containsText" dxfId="547" priority="7" operator="containsText" text="ERROR">
      <formula>NOT(ISERROR(SEARCH("ERROR",O36)))</formula>
    </cfRule>
  </conditionalFormatting>
  <conditionalFormatting sqref="O9">
    <cfRule type="containsText" dxfId="546" priority="4" operator="containsText" text="ERROR">
      <formula>NOT(ISERROR(SEARCH("ERROR",O9)))</formula>
    </cfRule>
  </conditionalFormatting>
  <conditionalFormatting sqref="O19:O22">
    <cfRule type="containsText" dxfId="545" priority="3" operator="containsText" text="ERROR">
      <formula>NOT(ISERROR(SEARCH("ERROR",O19)))</formula>
    </cfRule>
  </conditionalFormatting>
  <conditionalFormatting sqref="O24:O28">
    <cfRule type="containsText" dxfId="544" priority="2" operator="containsText" text="ERROR">
      <formula>NOT(ISERROR(SEARCH("ERROR",O24)))</formula>
    </cfRule>
  </conditionalFormatting>
  <conditionalFormatting sqref="O30">
    <cfRule type="containsText" dxfId="543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  <dataValidation type="list" allowBlank="1" showInputMessage="1" showErrorMessage="1" sqref="C39:C703">
      <formula1>Compadjust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N39:N703">
      <formula1>Govadjust</formula1>
    </dataValidation>
  </dataValidation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M711"/>
  <sheetViews>
    <sheetView showGridLines="0" topLeftCell="A13" zoomScaleNormal="100" workbookViewId="0">
      <selection activeCell="E35" sqref="E35:E36"/>
    </sheetView>
  </sheetViews>
  <sheetFormatPr defaultColWidth="11.54296875" defaultRowHeight="10"/>
  <cols>
    <col min="1" max="1" width="6.726562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95"/>
      <c r="F42" s="96"/>
      <c r="G42" s="132"/>
      <c r="J42" s="164"/>
      <c r="K42" s="164"/>
      <c r="L42" s="164"/>
      <c r="M42" s="164"/>
      <c r="N42" s="100"/>
      <c r="O42" s="95"/>
      <c r="P42" s="96"/>
      <c r="Q42" s="72"/>
    </row>
    <row r="43" spans="1:65">
      <c r="E43" s="95"/>
      <c r="F43" s="96"/>
      <c r="G43" s="132"/>
      <c r="J43" s="164"/>
      <c r="K43" s="164"/>
      <c r="L43" s="164"/>
      <c r="M43" s="164"/>
      <c r="N43" s="100"/>
      <c r="O43" s="95"/>
      <c r="P43" s="96"/>
      <c r="Q43" s="72"/>
    </row>
    <row r="44" spans="1:65">
      <c r="E44" s="95"/>
      <c r="F44" s="96"/>
      <c r="G44" s="132"/>
      <c r="J44" s="164"/>
      <c r="K44" s="164"/>
      <c r="L44" s="164"/>
      <c r="M44" s="164"/>
      <c r="N44" s="100"/>
      <c r="O44" s="95"/>
      <c r="P44" s="96"/>
      <c r="Q44" s="72"/>
    </row>
    <row r="45" spans="1:65">
      <c r="E45" s="95"/>
      <c r="F45" s="96"/>
      <c r="G45" s="132"/>
      <c r="J45" s="164"/>
      <c r="K45" s="164"/>
      <c r="L45" s="164"/>
      <c r="M45" s="164"/>
      <c r="N45" s="100"/>
      <c r="O45" s="95"/>
      <c r="P45" s="96"/>
      <c r="Q45" s="72"/>
    </row>
    <row r="46" spans="1:65">
      <c r="E46" s="95"/>
      <c r="F46" s="96"/>
      <c r="G46" s="72"/>
      <c r="J46" s="164"/>
      <c r="K46" s="164"/>
      <c r="L46" s="164"/>
      <c r="M46" s="164"/>
      <c r="N46" s="100"/>
      <c r="O46" s="95"/>
      <c r="P46" s="96"/>
      <c r="Q46" s="72"/>
    </row>
    <row r="47" spans="1:65">
      <c r="E47" s="95"/>
      <c r="F47" s="96"/>
      <c r="G47" s="72"/>
      <c r="J47" s="164"/>
      <c r="K47" s="164"/>
      <c r="L47" s="164"/>
      <c r="M47" s="164"/>
      <c r="N47" s="100"/>
      <c r="O47" s="95"/>
      <c r="P47" s="96"/>
      <c r="Q47" s="72"/>
    </row>
    <row r="48" spans="1:65">
      <c r="E48" s="95"/>
      <c r="F48" s="96"/>
      <c r="G48" s="72"/>
      <c r="J48" s="164"/>
      <c r="K48" s="164"/>
      <c r="L48" s="164"/>
      <c r="M48" s="164"/>
      <c r="N48" s="100"/>
      <c r="O48" s="95"/>
      <c r="P48" s="96"/>
      <c r="Q48" s="72"/>
    </row>
    <row r="49" spans="5:17">
      <c r="E49" s="95"/>
      <c r="F49" s="96"/>
      <c r="G49" s="72"/>
      <c r="J49" s="164"/>
      <c r="K49" s="164"/>
      <c r="L49" s="164"/>
      <c r="M49" s="164"/>
      <c r="N49" s="100"/>
      <c r="O49" s="95"/>
      <c r="P49" s="96"/>
      <c r="Q49" s="72"/>
    </row>
    <row r="50" spans="5:17">
      <c r="E50" s="95"/>
      <c r="F50" s="96"/>
      <c r="G50" s="72"/>
      <c r="J50" s="164"/>
      <c r="K50" s="164"/>
      <c r="L50" s="164"/>
      <c r="M50" s="164"/>
      <c r="N50" s="100"/>
      <c r="O50" s="95"/>
      <c r="P50" s="96"/>
      <c r="Q50" s="72"/>
    </row>
    <row r="51" spans="5:17">
      <c r="E51" s="95"/>
      <c r="F51" s="96"/>
      <c r="G51" s="72"/>
      <c r="J51" s="164"/>
      <c r="K51" s="164"/>
      <c r="L51" s="164"/>
      <c r="M51" s="164"/>
      <c r="N51" s="100"/>
      <c r="O51" s="95"/>
      <c r="P51" s="96"/>
      <c r="Q51" s="72"/>
    </row>
    <row r="52" spans="5:17">
      <c r="E52" s="95"/>
      <c r="F52" s="96"/>
      <c r="G52" s="72"/>
      <c r="J52" s="164"/>
      <c r="K52" s="164"/>
      <c r="L52" s="164"/>
      <c r="M52" s="164"/>
      <c r="N52" s="100"/>
      <c r="O52" s="95"/>
      <c r="P52" s="96"/>
      <c r="Q52" s="72"/>
    </row>
    <row r="53" spans="5:17">
      <c r="E53" s="95"/>
      <c r="F53" s="96"/>
      <c r="G53" s="72"/>
      <c r="J53" s="164"/>
      <c r="K53" s="164"/>
      <c r="L53" s="164"/>
      <c r="M53" s="164"/>
      <c r="N53" s="100"/>
      <c r="O53" s="95"/>
      <c r="P53" s="96"/>
      <c r="Q53" s="72"/>
    </row>
    <row r="54" spans="5:17">
      <c r="E54" s="95"/>
      <c r="F54" s="96"/>
      <c r="G54" s="72"/>
      <c r="J54" s="164"/>
      <c r="K54" s="164"/>
      <c r="L54" s="164"/>
      <c r="M54" s="164"/>
      <c r="N54" s="100"/>
      <c r="O54" s="95"/>
      <c r="P54" s="96"/>
      <c r="Q54" s="72"/>
    </row>
    <row r="55" spans="5:17">
      <c r="E55" s="95"/>
      <c r="F55" s="96"/>
      <c r="G55" s="72"/>
      <c r="J55" s="164"/>
      <c r="K55" s="164"/>
      <c r="L55" s="164"/>
      <c r="M55" s="164"/>
      <c r="N55" s="100"/>
      <c r="O55" s="95"/>
      <c r="P55" s="96"/>
      <c r="Q55" s="72"/>
    </row>
    <row r="56" spans="5:17">
      <c r="E56" s="95"/>
      <c r="F56" s="96"/>
      <c r="G56" s="72"/>
      <c r="J56" s="164"/>
      <c r="K56" s="164"/>
      <c r="L56" s="164"/>
      <c r="M56" s="164"/>
      <c r="N56" s="100"/>
      <c r="O56" s="95"/>
      <c r="P56" s="96"/>
      <c r="Q56" s="72"/>
    </row>
    <row r="57" spans="5:17">
      <c r="E57" s="95"/>
      <c r="F57" s="96"/>
      <c r="G57" s="72"/>
      <c r="J57" s="164"/>
      <c r="K57" s="164"/>
      <c r="L57" s="164"/>
      <c r="M57" s="164"/>
      <c r="N57" s="100"/>
      <c r="O57" s="95"/>
      <c r="P57" s="96"/>
      <c r="Q57" s="72"/>
    </row>
    <row r="58" spans="5:17">
      <c r="E58" s="95"/>
      <c r="F58" s="96"/>
      <c r="G58" s="72"/>
      <c r="J58" s="164"/>
      <c r="K58" s="164"/>
      <c r="L58" s="164"/>
      <c r="M58" s="164"/>
      <c r="N58" s="100"/>
      <c r="O58" s="95"/>
      <c r="P58" s="96"/>
      <c r="Q58" s="72"/>
    </row>
    <row r="59" spans="5:17">
      <c r="E59" s="95"/>
      <c r="F59" s="96"/>
      <c r="G59" s="97"/>
      <c r="J59" s="164"/>
      <c r="K59" s="164"/>
      <c r="L59" s="164"/>
      <c r="M59" s="164"/>
      <c r="N59" s="100"/>
      <c r="O59" s="95"/>
      <c r="P59" s="96"/>
      <c r="Q59" s="97"/>
    </row>
    <row r="60" spans="5:17">
      <c r="E60" s="95"/>
      <c r="F60" s="96"/>
      <c r="G60" s="72"/>
      <c r="J60" s="164"/>
      <c r="K60" s="164"/>
      <c r="L60" s="164"/>
      <c r="M60" s="164"/>
      <c r="N60" s="100"/>
      <c r="O60" s="95"/>
      <c r="P60" s="96"/>
      <c r="Q60" s="72"/>
    </row>
    <row r="61" spans="5:17">
      <c r="E61" s="95"/>
      <c r="F61" s="96"/>
      <c r="G61" s="72"/>
      <c r="J61" s="164"/>
      <c r="K61" s="164"/>
      <c r="L61" s="164"/>
      <c r="M61" s="164"/>
      <c r="N61" s="100"/>
      <c r="O61" s="95"/>
      <c r="P61" s="96"/>
      <c r="Q61" s="72"/>
    </row>
    <row r="62" spans="5:17">
      <c r="E62" s="95"/>
      <c r="F62" s="96"/>
      <c r="G62" s="72"/>
      <c r="J62" s="143"/>
      <c r="K62" s="143"/>
      <c r="L62" s="143"/>
      <c r="M62" s="143"/>
      <c r="N62" s="100"/>
      <c r="O62" s="95"/>
      <c r="P62" s="96"/>
      <c r="Q62" s="72"/>
    </row>
    <row r="63" spans="5:17">
      <c r="E63" s="95"/>
      <c r="F63" s="96"/>
      <c r="G63" s="72"/>
      <c r="J63" s="143"/>
      <c r="K63" s="143"/>
      <c r="L63" s="143"/>
      <c r="M63" s="143"/>
      <c r="N63" s="100"/>
      <c r="O63" s="95"/>
      <c r="P63" s="96"/>
      <c r="Q63" s="72"/>
    </row>
    <row r="64" spans="5:17">
      <c r="E64" s="95"/>
      <c r="F64" s="96"/>
      <c r="G64" s="72"/>
      <c r="J64" s="143"/>
      <c r="K64" s="143"/>
      <c r="L64" s="143"/>
      <c r="M64" s="143"/>
      <c r="N64" s="100"/>
      <c r="O64" s="95"/>
      <c r="P64" s="96"/>
      <c r="Q64" s="72"/>
    </row>
    <row r="65" spans="5:17">
      <c r="E65" s="95"/>
      <c r="F65" s="96"/>
      <c r="G65" s="72"/>
      <c r="J65" s="143"/>
      <c r="K65" s="143"/>
      <c r="L65" s="143"/>
      <c r="M65" s="143"/>
      <c r="N65" s="100"/>
      <c r="O65" s="95"/>
      <c r="P65" s="96"/>
      <c r="Q65" s="72"/>
    </row>
    <row r="66" spans="5:17">
      <c r="E66" s="95"/>
      <c r="F66" s="96"/>
      <c r="G66" s="72"/>
      <c r="J66" s="164"/>
      <c r="K66" s="164"/>
      <c r="L66" s="164"/>
      <c r="M66" s="164"/>
      <c r="N66" s="100"/>
      <c r="O66" s="95"/>
      <c r="P66" s="96"/>
      <c r="Q66" s="72"/>
    </row>
    <row r="67" spans="5:17">
      <c r="E67" s="95"/>
      <c r="F67" s="96"/>
      <c r="G67" s="72"/>
      <c r="J67" s="164"/>
      <c r="K67" s="164"/>
      <c r="L67" s="164"/>
      <c r="M67" s="164"/>
      <c r="N67" s="100"/>
      <c r="O67" s="95"/>
      <c r="P67" s="96"/>
      <c r="Q67" s="72"/>
    </row>
    <row r="68" spans="5:17">
      <c r="E68" s="95"/>
      <c r="F68" s="96"/>
      <c r="G68" s="72"/>
      <c r="J68" s="164"/>
      <c r="K68" s="164"/>
      <c r="L68" s="164"/>
      <c r="M68" s="164"/>
      <c r="N68" s="100"/>
      <c r="O68" s="95"/>
      <c r="P68" s="96"/>
      <c r="Q68" s="72"/>
    </row>
    <row r="69" spans="5:17">
      <c r="E69" s="95"/>
      <c r="F69" s="96"/>
      <c r="G69" s="72"/>
      <c r="J69" s="164"/>
      <c r="K69" s="164"/>
      <c r="L69" s="164"/>
      <c r="M69" s="164"/>
      <c r="N69" s="100"/>
      <c r="O69" s="95"/>
      <c r="P69" s="96"/>
      <c r="Q69" s="72"/>
    </row>
    <row r="70" spans="5:17">
      <c r="E70" s="95"/>
      <c r="F70" s="96"/>
      <c r="G70" s="72"/>
      <c r="J70" s="164"/>
      <c r="K70" s="164"/>
      <c r="L70" s="164"/>
      <c r="M70" s="164"/>
      <c r="N70" s="100"/>
      <c r="O70" s="95"/>
      <c r="P70" s="96"/>
      <c r="Q70" s="72"/>
    </row>
    <row r="71" spans="5:17">
      <c r="E71" s="95"/>
      <c r="F71" s="96"/>
      <c r="G71" s="72"/>
      <c r="J71" s="164"/>
      <c r="K71" s="164"/>
      <c r="L71" s="164"/>
      <c r="M71" s="164"/>
      <c r="N71" s="100"/>
      <c r="O71" s="95"/>
      <c r="P71" s="96"/>
      <c r="Q71" s="72"/>
    </row>
    <row r="72" spans="5:17">
      <c r="E72" s="95"/>
      <c r="F72" s="96"/>
      <c r="G72" s="72"/>
      <c r="J72" s="164"/>
      <c r="K72" s="164"/>
      <c r="L72" s="164"/>
      <c r="M72" s="164"/>
      <c r="N72" s="100"/>
      <c r="O72" s="95"/>
      <c r="P72" s="96"/>
      <c r="Q72" s="72"/>
    </row>
    <row r="73" spans="5:17">
      <c r="E73" s="95"/>
      <c r="F73" s="96"/>
      <c r="G73" s="72"/>
      <c r="J73" s="164"/>
      <c r="K73" s="164"/>
      <c r="L73" s="164"/>
      <c r="M73" s="164"/>
      <c r="N73" s="100"/>
      <c r="O73" s="95"/>
      <c r="P73" s="96"/>
      <c r="Q73" s="72"/>
    </row>
    <row r="74" spans="5:17">
      <c r="E74" s="95"/>
      <c r="F74" s="96"/>
      <c r="G74" s="72"/>
      <c r="J74" s="164"/>
      <c r="K74" s="164"/>
      <c r="L74" s="164"/>
      <c r="M74" s="164"/>
      <c r="N74" s="100"/>
      <c r="O74" s="95"/>
      <c r="P74" s="96"/>
      <c r="Q74" s="72"/>
    </row>
    <row r="75" spans="5:17">
      <c r="E75" s="95"/>
      <c r="F75" s="96"/>
      <c r="G75" s="72"/>
      <c r="J75" s="164"/>
      <c r="K75" s="164"/>
      <c r="L75" s="164"/>
      <c r="M75" s="164"/>
      <c r="N75" s="100"/>
      <c r="O75" s="95"/>
      <c r="P75" s="96"/>
      <c r="Q75" s="72"/>
    </row>
    <row r="76" spans="5:17">
      <c r="E76" s="95"/>
      <c r="F76" s="96"/>
      <c r="G76" s="72"/>
      <c r="J76" s="164"/>
      <c r="K76" s="164"/>
      <c r="L76" s="164"/>
      <c r="M76" s="164"/>
      <c r="N76" s="100"/>
      <c r="O76" s="95"/>
      <c r="P76" s="96"/>
      <c r="Q76" s="72"/>
    </row>
    <row r="77" spans="5:17">
      <c r="E77" s="95"/>
      <c r="F77" s="96"/>
      <c r="G77" s="72"/>
      <c r="J77" s="164"/>
      <c r="K77" s="164"/>
      <c r="L77" s="164"/>
      <c r="M77" s="164"/>
      <c r="N77" s="100"/>
      <c r="O77" s="95"/>
      <c r="P77" s="96"/>
      <c r="Q77" s="72"/>
    </row>
    <row r="78" spans="5:17">
      <c r="E78" s="95"/>
      <c r="F78" s="96"/>
      <c r="G78" s="72"/>
      <c r="J78" s="164"/>
      <c r="K78" s="164"/>
      <c r="L78" s="164"/>
      <c r="M78" s="164"/>
      <c r="N78" s="100"/>
      <c r="O78" s="95"/>
      <c r="P78" s="96"/>
      <c r="Q78" s="72"/>
    </row>
    <row r="79" spans="5:17">
      <c r="E79" s="95"/>
      <c r="F79" s="96"/>
      <c r="G79" s="72"/>
      <c r="J79" s="164"/>
      <c r="K79" s="164"/>
      <c r="L79" s="164"/>
      <c r="M79" s="164"/>
      <c r="N79" s="100"/>
      <c r="O79" s="95"/>
      <c r="P79" s="96"/>
      <c r="Q79" s="72"/>
    </row>
    <row r="80" spans="5:17">
      <c r="E80" s="95"/>
      <c r="F80" s="96"/>
      <c r="G80" s="72"/>
      <c r="J80" s="164"/>
      <c r="K80" s="164"/>
      <c r="L80" s="164"/>
      <c r="M80" s="164"/>
      <c r="N80" s="100"/>
      <c r="O80" s="95"/>
      <c r="P80" s="96"/>
      <c r="Q80" s="72"/>
    </row>
    <row r="81" spans="5:17">
      <c r="E81" s="95"/>
      <c r="F81" s="96"/>
      <c r="G81" s="72"/>
      <c r="J81" s="164"/>
      <c r="K81" s="164"/>
      <c r="L81" s="164"/>
      <c r="M81" s="164"/>
      <c r="N81" s="100"/>
      <c r="O81" s="95"/>
      <c r="P81" s="96"/>
      <c r="Q81" s="72"/>
    </row>
    <row r="82" spans="5:17">
      <c r="E82" s="95"/>
      <c r="F82" s="96"/>
      <c r="G82" s="72"/>
      <c r="J82" s="164"/>
      <c r="K82" s="164"/>
      <c r="L82" s="164"/>
      <c r="M82" s="164"/>
      <c r="N82" s="100"/>
      <c r="O82" s="95"/>
      <c r="P82" s="96"/>
      <c r="Q82" s="72"/>
    </row>
    <row r="83" spans="5:17">
      <c r="E83" s="95"/>
      <c r="F83" s="96"/>
      <c r="G83" s="72"/>
      <c r="J83" s="164"/>
      <c r="K83" s="164"/>
      <c r="L83" s="164"/>
      <c r="M83" s="164"/>
      <c r="N83" s="100"/>
      <c r="O83" s="95"/>
      <c r="P83" s="96"/>
      <c r="Q83" s="72"/>
    </row>
    <row r="84" spans="5:17">
      <c r="E84" s="95"/>
      <c r="F84" s="96"/>
      <c r="G84" s="72"/>
      <c r="J84" s="164"/>
      <c r="K84" s="164"/>
      <c r="L84" s="164"/>
      <c r="M84" s="164"/>
      <c r="N84" s="100"/>
      <c r="O84" s="95"/>
      <c r="P84" s="96"/>
      <c r="Q84" s="72"/>
    </row>
    <row r="85" spans="5:17">
      <c r="E85" s="95"/>
      <c r="F85" s="96"/>
      <c r="G85" s="72"/>
      <c r="J85" s="164"/>
      <c r="K85" s="164"/>
      <c r="L85" s="164"/>
      <c r="M85" s="164"/>
      <c r="N85" s="100"/>
      <c r="O85" s="95"/>
      <c r="P85" s="96"/>
      <c r="Q85" s="72"/>
    </row>
    <row r="86" spans="5:17">
      <c r="E86" s="70"/>
      <c r="F86" s="93"/>
      <c r="G86" s="49"/>
      <c r="J86" s="143"/>
      <c r="K86" s="143"/>
      <c r="L86" s="143"/>
      <c r="M86" s="143"/>
      <c r="N86" s="100"/>
      <c r="O86" s="95"/>
      <c r="P86" s="96"/>
      <c r="Q86" s="72"/>
    </row>
    <row r="87" spans="5:17">
      <c r="E87" s="70"/>
      <c r="F87" s="93"/>
      <c r="G87" s="49"/>
      <c r="J87" s="143"/>
      <c r="K87" s="143"/>
      <c r="L87" s="143"/>
      <c r="M87" s="143"/>
      <c r="N87" s="100"/>
      <c r="O87" s="95"/>
      <c r="P87" s="96"/>
      <c r="Q87" s="72"/>
    </row>
    <row r="88" spans="5:17">
      <c r="E88" s="70"/>
      <c r="F88" s="93"/>
      <c r="G88" s="49"/>
      <c r="J88" s="143"/>
      <c r="K88" s="143"/>
      <c r="L88" s="143"/>
      <c r="M88" s="143"/>
      <c r="N88" s="100"/>
      <c r="O88" s="95"/>
      <c r="P88" s="96"/>
      <c r="Q88" s="72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2">
    <mergeCell ref="A40:G40"/>
    <mergeCell ref="J40:Q40"/>
    <mergeCell ref="J41:M41"/>
    <mergeCell ref="J42:M42"/>
    <mergeCell ref="J43:M43"/>
    <mergeCell ref="J44:M44"/>
    <mergeCell ref="B5:B6"/>
    <mergeCell ref="C5:C6"/>
    <mergeCell ref="E5:G5"/>
    <mergeCell ref="I5:K5"/>
    <mergeCell ref="M5:M6"/>
    <mergeCell ref="N5:N6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67:M67"/>
    <mergeCell ref="J68:M68"/>
    <mergeCell ref="J69:M69"/>
    <mergeCell ref="J70:M70"/>
    <mergeCell ref="J71:M71"/>
    <mergeCell ref="J72:M72"/>
    <mergeCell ref="J57:M57"/>
    <mergeCell ref="J58:M58"/>
    <mergeCell ref="J59:M59"/>
    <mergeCell ref="J60:M60"/>
    <mergeCell ref="J61:M61"/>
    <mergeCell ref="J66:M66"/>
    <mergeCell ref="J79:M79"/>
    <mergeCell ref="J80:M80"/>
    <mergeCell ref="J81:M81"/>
    <mergeCell ref="J82:M82"/>
    <mergeCell ref="J83:M83"/>
    <mergeCell ref="J84:M84"/>
    <mergeCell ref="J73:M73"/>
    <mergeCell ref="J74:M74"/>
    <mergeCell ref="J75:M75"/>
    <mergeCell ref="J76:M76"/>
    <mergeCell ref="J77:M77"/>
    <mergeCell ref="J78:M78"/>
    <mergeCell ref="J94:M94"/>
    <mergeCell ref="J95:M95"/>
    <mergeCell ref="J96:M96"/>
    <mergeCell ref="J97:M97"/>
    <mergeCell ref="J98:M98"/>
    <mergeCell ref="J99:M99"/>
    <mergeCell ref="J85:M85"/>
    <mergeCell ref="J89:M89"/>
    <mergeCell ref="J90:M90"/>
    <mergeCell ref="J91:M91"/>
    <mergeCell ref="J92:M92"/>
    <mergeCell ref="J93:M93"/>
    <mergeCell ref="J106:M106"/>
    <mergeCell ref="J107:M107"/>
    <mergeCell ref="J108:M108"/>
    <mergeCell ref="J109:M109"/>
    <mergeCell ref="J110:M110"/>
    <mergeCell ref="J111:M111"/>
    <mergeCell ref="J100:M100"/>
    <mergeCell ref="J101:M101"/>
    <mergeCell ref="J102:M102"/>
    <mergeCell ref="J103:M103"/>
    <mergeCell ref="J104:M104"/>
    <mergeCell ref="J105:M105"/>
    <mergeCell ref="J118:M118"/>
    <mergeCell ref="J119:M119"/>
    <mergeCell ref="J120:M120"/>
    <mergeCell ref="J121:M121"/>
    <mergeCell ref="J122:M122"/>
    <mergeCell ref="J123:M123"/>
    <mergeCell ref="J112:M112"/>
    <mergeCell ref="J113:M113"/>
    <mergeCell ref="J114:M114"/>
    <mergeCell ref="J115:M115"/>
    <mergeCell ref="J116:M116"/>
    <mergeCell ref="J117:M117"/>
    <mergeCell ref="J130:M130"/>
    <mergeCell ref="J131:M131"/>
    <mergeCell ref="J132:M132"/>
    <mergeCell ref="J133:M133"/>
    <mergeCell ref="J134:M134"/>
    <mergeCell ref="J135:M135"/>
    <mergeCell ref="J124:M124"/>
    <mergeCell ref="J125:M125"/>
    <mergeCell ref="J126:M126"/>
    <mergeCell ref="J127:M127"/>
    <mergeCell ref="J128:M128"/>
    <mergeCell ref="J129:M129"/>
    <mergeCell ref="J142:M142"/>
    <mergeCell ref="J143:M143"/>
    <mergeCell ref="J144:M144"/>
    <mergeCell ref="J145:M145"/>
    <mergeCell ref="J146:M146"/>
    <mergeCell ref="J147:M147"/>
    <mergeCell ref="J136:M136"/>
    <mergeCell ref="J137:M137"/>
    <mergeCell ref="J138:M138"/>
    <mergeCell ref="J139:M139"/>
    <mergeCell ref="J140:M140"/>
    <mergeCell ref="J141:M141"/>
    <mergeCell ref="J154:M154"/>
    <mergeCell ref="J155:M155"/>
    <mergeCell ref="J156:M156"/>
    <mergeCell ref="J157:M157"/>
    <mergeCell ref="J158:M158"/>
    <mergeCell ref="J159:M159"/>
    <mergeCell ref="J148:M148"/>
    <mergeCell ref="J149:M149"/>
    <mergeCell ref="J150:M150"/>
    <mergeCell ref="J151:M151"/>
    <mergeCell ref="J152:M152"/>
    <mergeCell ref="J153:M153"/>
    <mergeCell ref="J166:M166"/>
    <mergeCell ref="J167:M167"/>
    <mergeCell ref="J168:M168"/>
    <mergeCell ref="J169:M169"/>
    <mergeCell ref="J170:M170"/>
    <mergeCell ref="J171:M171"/>
    <mergeCell ref="J160:M160"/>
    <mergeCell ref="J161:M161"/>
    <mergeCell ref="J162:M162"/>
    <mergeCell ref="J163:M163"/>
    <mergeCell ref="J164:M164"/>
    <mergeCell ref="J165:M165"/>
    <mergeCell ref="J178:M178"/>
    <mergeCell ref="J179:M179"/>
    <mergeCell ref="J180:M180"/>
    <mergeCell ref="J181:M181"/>
    <mergeCell ref="J182:M182"/>
    <mergeCell ref="J183:M183"/>
    <mergeCell ref="J172:M172"/>
    <mergeCell ref="J173:M173"/>
    <mergeCell ref="J174:M174"/>
    <mergeCell ref="J175:M175"/>
    <mergeCell ref="J176:M176"/>
    <mergeCell ref="J177:M177"/>
    <mergeCell ref="J190:M190"/>
    <mergeCell ref="J191:M191"/>
    <mergeCell ref="J192:M192"/>
    <mergeCell ref="J193:M193"/>
    <mergeCell ref="J194:M194"/>
    <mergeCell ref="J195:M195"/>
    <mergeCell ref="J184:M184"/>
    <mergeCell ref="J185:M185"/>
    <mergeCell ref="J186:M186"/>
    <mergeCell ref="J187:M187"/>
    <mergeCell ref="J188:M188"/>
    <mergeCell ref="J189:M189"/>
    <mergeCell ref="J202:M202"/>
    <mergeCell ref="J203:M203"/>
    <mergeCell ref="J204:M204"/>
    <mergeCell ref="J205:M205"/>
    <mergeCell ref="J206:M206"/>
    <mergeCell ref="J207:M207"/>
    <mergeCell ref="J196:M196"/>
    <mergeCell ref="J197:M197"/>
    <mergeCell ref="J198:M198"/>
    <mergeCell ref="J199:M199"/>
    <mergeCell ref="J200:M200"/>
    <mergeCell ref="J201:M201"/>
    <mergeCell ref="J214:M214"/>
    <mergeCell ref="J215:M215"/>
    <mergeCell ref="J216:M216"/>
    <mergeCell ref="J217:M217"/>
    <mergeCell ref="J218:M218"/>
    <mergeCell ref="J219:M219"/>
    <mergeCell ref="J208:M208"/>
    <mergeCell ref="J209:M209"/>
    <mergeCell ref="J210:M210"/>
    <mergeCell ref="J211:M211"/>
    <mergeCell ref="J212:M212"/>
    <mergeCell ref="J213:M213"/>
    <mergeCell ref="J226:M226"/>
    <mergeCell ref="J227:M227"/>
    <mergeCell ref="J228:M228"/>
    <mergeCell ref="J229:M229"/>
    <mergeCell ref="J230:M230"/>
    <mergeCell ref="J231:M231"/>
    <mergeCell ref="J220:M220"/>
    <mergeCell ref="J221:M221"/>
    <mergeCell ref="J222:M222"/>
    <mergeCell ref="J223:M223"/>
    <mergeCell ref="J224:M224"/>
    <mergeCell ref="J225:M225"/>
    <mergeCell ref="J238:M238"/>
    <mergeCell ref="J239:M239"/>
    <mergeCell ref="J240:M240"/>
    <mergeCell ref="J241:M241"/>
    <mergeCell ref="J242:M242"/>
    <mergeCell ref="J243:M243"/>
    <mergeCell ref="J232:M232"/>
    <mergeCell ref="J233:M233"/>
    <mergeCell ref="J234:M234"/>
    <mergeCell ref="J235:M235"/>
    <mergeCell ref="J236:M236"/>
    <mergeCell ref="J237:M237"/>
    <mergeCell ref="J250:M250"/>
    <mergeCell ref="J251:M251"/>
    <mergeCell ref="J252:M252"/>
    <mergeCell ref="J253:M253"/>
    <mergeCell ref="J254:M254"/>
    <mergeCell ref="J255:M255"/>
    <mergeCell ref="J244:M244"/>
    <mergeCell ref="J245:M245"/>
    <mergeCell ref="J246:M246"/>
    <mergeCell ref="J247:M247"/>
    <mergeCell ref="J248:M248"/>
    <mergeCell ref="J249:M249"/>
    <mergeCell ref="J262:M262"/>
    <mergeCell ref="J263:M263"/>
    <mergeCell ref="J264:M264"/>
    <mergeCell ref="J265:M265"/>
    <mergeCell ref="J266:M266"/>
    <mergeCell ref="J267:M267"/>
    <mergeCell ref="J256:M256"/>
    <mergeCell ref="J257:M257"/>
    <mergeCell ref="J258:M258"/>
    <mergeCell ref="J259:M259"/>
    <mergeCell ref="J260:M260"/>
    <mergeCell ref="J261:M261"/>
    <mergeCell ref="J274:M274"/>
    <mergeCell ref="J275:M275"/>
    <mergeCell ref="J276:M276"/>
    <mergeCell ref="J277:M277"/>
    <mergeCell ref="J278:M278"/>
    <mergeCell ref="J279:M279"/>
    <mergeCell ref="J268:M268"/>
    <mergeCell ref="J269:M269"/>
    <mergeCell ref="J270:M270"/>
    <mergeCell ref="J271:M271"/>
    <mergeCell ref="J272:M272"/>
    <mergeCell ref="J273:M273"/>
    <mergeCell ref="J286:M286"/>
    <mergeCell ref="J287:M287"/>
    <mergeCell ref="J288:M288"/>
    <mergeCell ref="J289:M289"/>
    <mergeCell ref="J290:M290"/>
    <mergeCell ref="J291:M291"/>
    <mergeCell ref="J280:M280"/>
    <mergeCell ref="J281:M281"/>
    <mergeCell ref="J282:M282"/>
    <mergeCell ref="J283:M283"/>
    <mergeCell ref="J284:M284"/>
    <mergeCell ref="J285:M285"/>
    <mergeCell ref="J298:M298"/>
    <mergeCell ref="J299:M299"/>
    <mergeCell ref="J300:M300"/>
    <mergeCell ref="J301:M301"/>
    <mergeCell ref="J302:M302"/>
    <mergeCell ref="J303:M303"/>
    <mergeCell ref="J292:M292"/>
    <mergeCell ref="J293:M293"/>
    <mergeCell ref="J294:M294"/>
    <mergeCell ref="J295:M295"/>
    <mergeCell ref="J296:M296"/>
    <mergeCell ref="J297:M297"/>
    <mergeCell ref="J310:M310"/>
    <mergeCell ref="J311:M311"/>
    <mergeCell ref="J312:M312"/>
    <mergeCell ref="J313:M313"/>
    <mergeCell ref="J314:M314"/>
    <mergeCell ref="J315:M315"/>
    <mergeCell ref="J304:M304"/>
    <mergeCell ref="J305:M305"/>
    <mergeCell ref="J306:M306"/>
    <mergeCell ref="J307:M307"/>
    <mergeCell ref="J308:M308"/>
    <mergeCell ref="J309:M309"/>
    <mergeCell ref="J322:M322"/>
    <mergeCell ref="J323:M323"/>
    <mergeCell ref="J324:M324"/>
    <mergeCell ref="J325:M325"/>
    <mergeCell ref="J326:M326"/>
    <mergeCell ref="J327:M327"/>
    <mergeCell ref="J316:M316"/>
    <mergeCell ref="J317:M317"/>
    <mergeCell ref="J318:M318"/>
    <mergeCell ref="J319:M319"/>
    <mergeCell ref="J320:M320"/>
    <mergeCell ref="J321:M321"/>
    <mergeCell ref="J334:M334"/>
    <mergeCell ref="J335:M335"/>
    <mergeCell ref="J336:M336"/>
    <mergeCell ref="J337:M337"/>
    <mergeCell ref="J338:M338"/>
    <mergeCell ref="J339:M339"/>
    <mergeCell ref="J328:M328"/>
    <mergeCell ref="J329:M329"/>
    <mergeCell ref="J330:M330"/>
    <mergeCell ref="J331:M331"/>
    <mergeCell ref="J332:M332"/>
    <mergeCell ref="J333:M333"/>
    <mergeCell ref="J346:M346"/>
    <mergeCell ref="J347:M347"/>
    <mergeCell ref="J348:M348"/>
    <mergeCell ref="J349:M349"/>
    <mergeCell ref="J350:M350"/>
    <mergeCell ref="J351:M351"/>
    <mergeCell ref="J340:M340"/>
    <mergeCell ref="J341:M341"/>
    <mergeCell ref="J342:M342"/>
    <mergeCell ref="J343:M343"/>
    <mergeCell ref="J344:M344"/>
    <mergeCell ref="J345:M345"/>
    <mergeCell ref="J358:M358"/>
    <mergeCell ref="J359:M359"/>
    <mergeCell ref="J360:M360"/>
    <mergeCell ref="J361:M361"/>
    <mergeCell ref="J362:M362"/>
    <mergeCell ref="J363:M363"/>
    <mergeCell ref="J352:M352"/>
    <mergeCell ref="J353:M353"/>
    <mergeCell ref="J354:M354"/>
    <mergeCell ref="J355:M355"/>
    <mergeCell ref="J356:M356"/>
    <mergeCell ref="J357:M357"/>
    <mergeCell ref="J370:M370"/>
    <mergeCell ref="J371:M371"/>
    <mergeCell ref="J372:M372"/>
    <mergeCell ref="J373:M373"/>
    <mergeCell ref="J374:M374"/>
    <mergeCell ref="J375:M375"/>
    <mergeCell ref="J364:M364"/>
    <mergeCell ref="J365:M365"/>
    <mergeCell ref="J366:M366"/>
    <mergeCell ref="J367:M367"/>
    <mergeCell ref="J368:M368"/>
    <mergeCell ref="J369:M369"/>
    <mergeCell ref="J382:M382"/>
    <mergeCell ref="J383:M383"/>
    <mergeCell ref="J384:M384"/>
    <mergeCell ref="J385:M385"/>
    <mergeCell ref="J386:M386"/>
    <mergeCell ref="J387:M387"/>
    <mergeCell ref="J376:M376"/>
    <mergeCell ref="J377:M377"/>
    <mergeCell ref="J378:M378"/>
    <mergeCell ref="J379:M379"/>
    <mergeCell ref="J380:M380"/>
    <mergeCell ref="J381:M381"/>
    <mergeCell ref="J394:M394"/>
    <mergeCell ref="J395:M395"/>
    <mergeCell ref="J396:M396"/>
    <mergeCell ref="J397:M397"/>
    <mergeCell ref="J398:M398"/>
    <mergeCell ref="J399:M399"/>
    <mergeCell ref="J388:M388"/>
    <mergeCell ref="J389:M389"/>
    <mergeCell ref="J390:M390"/>
    <mergeCell ref="J391:M391"/>
    <mergeCell ref="J392:M392"/>
    <mergeCell ref="J393:M393"/>
    <mergeCell ref="J406:M406"/>
    <mergeCell ref="J407:M407"/>
    <mergeCell ref="J408:M408"/>
    <mergeCell ref="J409:M409"/>
    <mergeCell ref="J410:M410"/>
    <mergeCell ref="J411:M411"/>
    <mergeCell ref="J400:M400"/>
    <mergeCell ref="J401:M401"/>
    <mergeCell ref="J402:M402"/>
    <mergeCell ref="J403:M403"/>
    <mergeCell ref="J404:M404"/>
    <mergeCell ref="J405:M405"/>
    <mergeCell ref="J418:M418"/>
    <mergeCell ref="J419:M419"/>
    <mergeCell ref="J420:M420"/>
    <mergeCell ref="J421:M421"/>
    <mergeCell ref="J422:M422"/>
    <mergeCell ref="J423:M423"/>
    <mergeCell ref="J412:M412"/>
    <mergeCell ref="J413:M413"/>
    <mergeCell ref="J414:M414"/>
    <mergeCell ref="J415:M415"/>
    <mergeCell ref="J416:M416"/>
    <mergeCell ref="J417:M417"/>
    <mergeCell ref="J430:M430"/>
    <mergeCell ref="J431:M431"/>
    <mergeCell ref="J432:M432"/>
    <mergeCell ref="J433:M433"/>
    <mergeCell ref="J434:M434"/>
    <mergeCell ref="J435:M435"/>
    <mergeCell ref="J424:M424"/>
    <mergeCell ref="J425:M425"/>
    <mergeCell ref="J426:M426"/>
    <mergeCell ref="J427:M427"/>
    <mergeCell ref="J428:M428"/>
    <mergeCell ref="J429:M429"/>
    <mergeCell ref="J442:M442"/>
    <mergeCell ref="J443:M443"/>
    <mergeCell ref="J444:M444"/>
    <mergeCell ref="J445:M445"/>
    <mergeCell ref="J446:M446"/>
    <mergeCell ref="J447:M447"/>
    <mergeCell ref="J436:M436"/>
    <mergeCell ref="J437:M437"/>
    <mergeCell ref="J438:M438"/>
    <mergeCell ref="J439:M439"/>
    <mergeCell ref="J440:M440"/>
    <mergeCell ref="J441:M441"/>
    <mergeCell ref="J454:M454"/>
    <mergeCell ref="J455:M455"/>
    <mergeCell ref="J456:M456"/>
    <mergeCell ref="J457:M457"/>
    <mergeCell ref="J458:M458"/>
    <mergeCell ref="J459:M459"/>
    <mergeCell ref="J448:M448"/>
    <mergeCell ref="J449:M449"/>
    <mergeCell ref="J450:M450"/>
    <mergeCell ref="J451:M451"/>
    <mergeCell ref="J452:M452"/>
    <mergeCell ref="J453:M453"/>
    <mergeCell ref="J466:M466"/>
    <mergeCell ref="J467:M467"/>
    <mergeCell ref="J468:M468"/>
    <mergeCell ref="J469:M469"/>
    <mergeCell ref="J470:M470"/>
    <mergeCell ref="J471:M471"/>
    <mergeCell ref="J460:M460"/>
    <mergeCell ref="J461:M461"/>
    <mergeCell ref="J462:M462"/>
    <mergeCell ref="J463:M463"/>
    <mergeCell ref="J464:M464"/>
    <mergeCell ref="J465:M465"/>
    <mergeCell ref="J478:M478"/>
    <mergeCell ref="J479:M479"/>
    <mergeCell ref="J480:M480"/>
    <mergeCell ref="J481:M481"/>
    <mergeCell ref="J482:M482"/>
    <mergeCell ref="J483:M483"/>
    <mergeCell ref="J472:M472"/>
    <mergeCell ref="J473:M473"/>
    <mergeCell ref="J474:M474"/>
    <mergeCell ref="J475:M475"/>
    <mergeCell ref="J476:M476"/>
    <mergeCell ref="J477:M477"/>
    <mergeCell ref="J490:M490"/>
    <mergeCell ref="J491:M491"/>
    <mergeCell ref="J492:M492"/>
    <mergeCell ref="J493:M493"/>
    <mergeCell ref="J494:M494"/>
    <mergeCell ref="J495:M495"/>
    <mergeCell ref="J484:M484"/>
    <mergeCell ref="J485:M485"/>
    <mergeCell ref="J486:M486"/>
    <mergeCell ref="J487:M487"/>
    <mergeCell ref="J488:M488"/>
    <mergeCell ref="J489:M489"/>
    <mergeCell ref="J502:M502"/>
    <mergeCell ref="J503:M503"/>
    <mergeCell ref="J504:M504"/>
    <mergeCell ref="J505:M505"/>
    <mergeCell ref="J506:M506"/>
    <mergeCell ref="J507:M507"/>
    <mergeCell ref="J496:M496"/>
    <mergeCell ref="J497:M497"/>
    <mergeCell ref="J498:M498"/>
    <mergeCell ref="J499:M499"/>
    <mergeCell ref="J500:M500"/>
    <mergeCell ref="J501:M501"/>
    <mergeCell ref="J514:M514"/>
    <mergeCell ref="J515:M515"/>
    <mergeCell ref="J516:M516"/>
    <mergeCell ref="J517:M517"/>
    <mergeCell ref="J518:M518"/>
    <mergeCell ref="J519:M519"/>
    <mergeCell ref="J508:M508"/>
    <mergeCell ref="J509:M509"/>
    <mergeCell ref="J510:M510"/>
    <mergeCell ref="J511:M511"/>
    <mergeCell ref="J512:M512"/>
    <mergeCell ref="J513:M513"/>
    <mergeCell ref="J526:M526"/>
    <mergeCell ref="J527:M527"/>
    <mergeCell ref="J528:M528"/>
    <mergeCell ref="J529:M529"/>
    <mergeCell ref="J530:M530"/>
    <mergeCell ref="J531:M531"/>
    <mergeCell ref="J520:M520"/>
    <mergeCell ref="J521:M521"/>
    <mergeCell ref="J522:M522"/>
    <mergeCell ref="J523:M523"/>
    <mergeCell ref="J524:M524"/>
    <mergeCell ref="J525:M525"/>
    <mergeCell ref="J538:M538"/>
    <mergeCell ref="J539:M539"/>
    <mergeCell ref="J540:M540"/>
    <mergeCell ref="J541:M541"/>
    <mergeCell ref="J542:M542"/>
    <mergeCell ref="J543:M543"/>
    <mergeCell ref="J532:M532"/>
    <mergeCell ref="J533:M533"/>
    <mergeCell ref="J534:M534"/>
    <mergeCell ref="J535:M535"/>
    <mergeCell ref="J536:M536"/>
    <mergeCell ref="J537:M537"/>
    <mergeCell ref="J550:M550"/>
    <mergeCell ref="J551:M551"/>
    <mergeCell ref="J552:M552"/>
    <mergeCell ref="J553:M553"/>
    <mergeCell ref="J554:M554"/>
    <mergeCell ref="J555:M555"/>
    <mergeCell ref="J544:M544"/>
    <mergeCell ref="J545:M545"/>
    <mergeCell ref="J546:M546"/>
    <mergeCell ref="J547:M547"/>
    <mergeCell ref="J548:M548"/>
    <mergeCell ref="J549:M549"/>
    <mergeCell ref="J562:M562"/>
    <mergeCell ref="J563:M563"/>
    <mergeCell ref="J564:M564"/>
    <mergeCell ref="J565:M565"/>
    <mergeCell ref="J566:M566"/>
    <mergeCell ref="J567:M567"/>
    <mergeCell ref="J556:M556"/>
    <mergeCell ref="J557:M557"/>
    <mergeCell ref="J558:M558"/>
    <mergeCell ref="J559:M559"/>
    <mergeCell ref="J560:M560"/>
    <mergeCell ref="J561:M561"/>
    <mergeCell ref="J574:M574"/>
    <mergeCell ref="J575:M575"/>
    <mergeCell ref="J576:M576"/>
    <mergeCell ref="J577:M577"/>
    <mergeCell ref="J578:M578"/>
    <mergeCell ref="J579:M579"/>
    <mergeCell ref="J568:M568"/>
    <mergeCell ref="J569:M569"/>
    <mergeCell ref="J570:M570"/>
    <mergeCell ref="J571:M571"/>
    <mergeCell ref="J572:M572"/>
    <mergeCell ref="J573:M573"/>
    <mergeCell ref="J586:M586"/>
    <mergeCell ref="J587:M587"/>
    <mergeCell ref="J588:M588"/>
    <mergeCell ref="J589:M589"/>
    <mergeCell ref="J590:M590"/>
    <mergeCell ref="J591:M591"/>
    <mergeCell ref="J580:M580"/>
    <mergeCell ref="J581:M581"/>
    <mergeCell ref="J582:M582"/>
    <mergeCell ref="J583:M583"/>
    <mergeCell ref="J584:M584"/>
    <mergeCell ref="J585:M585"/>
    <mergeCell ref="J598:M598"/>
    <mergeCell ref="J599:M599"/>
    <mergeCell ref="J600:M600"/>
    <mergeCell ref="J601:M601"/>
    <mergeCell ref="J602:M602"/>
    <mergeCell ref="J603:M603"/>
    <mergeCell ref="J592:M592"/>
    <mergeCell ref="J593:M593"/>
    <mergeCell ref="J594:M594"/>
    <mergeCell ref="J595:M595"/>
    <mergeCell ref="J596:M596"/>
    <mergeCell ref="J597:M597"/>
    <mergeCell ref="J610:M610"/>
    <mergeCell ref="J611:M611"/>
    <mergeCell ref="J612:M612"/>
    <mergeCell ref="J613:M613"/>
    <mergeCell ref="J614:M614"/>
    <mergeCell ref="J615:M615"/>
    <mergeCell ref="J604:M604"/>
    <mergeCell ref="J605:M605"/>
    <mergeCell ref="J606:M606"/>
    <mergeCell ref="J607:M607"/>
    <mergeCell ref="J608:M608"/>
    <mergeCell ref="J609:M609"/>
    <mergeCell ref="J622:M622"/>
    <mergeCell ref="J623:M623"/>
    <mergeCell ref="J624:M624"/>
    <mergeCell ref="J625:M625"/>
    <mergeCell ref="J626:M626"/>
    <mergeCell ref="J627:M627"/>
    <mergeCell ref="J616:M616"/>
    <mergeCell ref="J617:M617"/>
    <mergeCell ref="J618:M618"/>
    <mergeCell ref="J619:M619"/>
    <mergeCell ref="J620:M620"/>
    <mergeCell ref="J621:M621"/>
    <mergeCell ref="J634:M634"/>
    <mergeCell ref="J635:M635"/>
    <mergeCell ref="J636:M636"/>
    <mergeCell ref="J637:M637"/>
    <mergeCell ref="J638:M638"/>
    <mergeCell ref="J639:M639"/>
    <mergeCell ref="J628:M628"/>
    <mergeCell ref="J629:M629"/>
    <mergeCell ref="J630:M630"/>
    <mergeCell ref="J631:M631"/>
    <mergeCell ref="J632:M632"/>
    <mergeCell ref="J633:M633"/>
    <mergeCell ref="J646:M646"/>
    <mergeCell ref="J647:M647"/>
    <mergeCell ref="J648:M648"/>
    <mergeCell ref="J649:M649"/>
    <mergeCell ref="J650:M650"/>
    <mergeCell ref="J651:M651"/>
    <mergeCell ref="J640:M640"/>
    <mergeCell ref="J641:M641"/>
    <mergeCell ref="J642:M642"/>
    <mergeCell ref="J643:M643"/>
    <mergeCell ref="J644:M644"/>
    <mergeCell ref="J645:M645"/>
    <mergeCell ref="J658:M658"/>
    <mergeCell ref="J659:M659"/>
    <mergeCell ref="J660:M660"/>
    <mergeCell ref="J661:M661"/>
    <mergeCell ref="J662:M662"/>
    <mergeCell ref="J663:M663"/>
    <mergeCell ref="J652:M652"/>
    <mergeCell ref="J653:M653"/>
    <mergeCell ref="J654:M654"/>
    <mergeCell ref="J655:M655"/>
    <mergeCell ref="J656:M656"/>
    <mergeCell ref="J657:M657"/>
    <mergeCell ref="J670:M670"/>
    <mergeCell ref="J671:M671"/>
    <mergeCell ref="J672:M672"/>
    <mergeCell ref="J673:M673"/>
    <mergeCell ref="J674:M674"/>
    <mergeCell ref="J675:M675"/>
    <mergeCell ref="J664:M664"/>
    <mergeCell ref="J665:M665"/>
    <mergeCell ref="J666:M666"/>
    <mergeCell ref="J667:M667"/>
    <mergeCell ref="J668:M668"/>
    <mergeCell ref="J669:M669"/>
    <mergeCell ref="J682:M682"/>
    <mergeCell ref="J683:M683"/>
    <mergeCell ref="J684:M684"/>
    <mergeCell ref="J685:M685"/>
    <mergeCell ref="J686:M686"/>
    <mergeCell ref="J687:M687"/>
    <mergeCell ref="J676:M676"/>
    <mergeCell ref="J677:M677"/>
    <mergeCell ref="J678:M678"/>
    <mergeCell ref="J679:M679"/>
    <mergeCell ref="J680:M680"/>
    <mergeCell ref="J681:M681"/>
    <mergeCell ref="J706:M706"/>
    <mergeCell ref="J707:M707"/>
    <mergeCell ref="J708:M708"/>
    <mergeCell ref="J709:M709"/>
    <mergeCell ref="B11:C11"/>
    <mergeCell ref="B23:C23"/>
    <mergeCell ref="J700:M700"/>
    <mergeCell ref="J701:M701"/>
    <mergeCell ref="J702:M702"/>
    <mergeCell ref="J703:M703"/>
    <mergeCell ref="J704:M704"/>
    <mergeCell ref="J705:M705"/>
    <mergeCell ref="J694:M694"/>
    <mergeCell ref="J695:M695"/>
    <mergeCell ref="J696:M696"/>
    <mergeCell ref="J697:M697"/>
    <mergeCell ref="J698:M698"/>
    <mergeCell ref="J699:M699"/>
    <mergeCell ref="J688:M688"/>
    <mergeCell ref="J689:M689"/>
    <mergeCell ref="J690:M690"/>
    <mergeCell ref="J691:M691"/>
    <mergeCell ref="J692:M692"/>
    <mergeCell ref="J693:M693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</mergeCells>
  <conditionalFormatting sqref="F38">
    <cfRule type="containsText" dxfId="26" priority="10" operator="containsText" text="ERROR">
      <formula>NOT(ISERROR(SEARCH("ERROR",F38)))</formula>
    </cfRule>
  </conditionalFormatting>
  <conditionalFormatting sqref="J38">
    <cfRule type="containsText" dxfId="25" priority="9" operator="containsText" text="ERROR">
      <formula>NOT(ISERROR(SEARCH("ERROR",J38)))</formula>
    </cfRule>
  </conditionalFormatting>
  <conditionalFormatting sqref="T14">
    <cfRule type="containsText" dxfId="24" priority="8" operator="containsText" text="ERROR">
      <formula>NOT(ISERROR(SEARCH("ERROR",T14)))</formula>
    </cfRule>
  </conditionalFormatting>
  <conditionalFormatting sqref="O12:O18 O23 O29 O31:O35">
    <cfRule type="containsText" dxfId="23" priority="7" operator="containsText" text="ERROR">
      <formula>NOT(ISERROR(SEARCH("ERROR",O12)))</formula>
    </cfRule>
  </conditionalFormatting>
  <conditionalFormatting sqref="O36">
    <cfRule type="containsText" dxfId="22" priority="6" operator="containsText" text="ERROR">
      <formula>NOT(ISERROR(SEARCH("ERROR",O36)))</formula>
    </cfRule>
  </conditionalFormatting>
  <conditionalFormatting sqref="O9">
    <cfRule type="containsText" dxfId="21" priority="4" operator="containsText" text="ERROR">
      <formula>NOT(ISERROR(SEARCH("ERROR",O9)))</formula>
    </cfRule>
  </conditionalFormatting>
  <conditionalFormatting sqref="O19:O22">
    <cfRule type="containsText" dxfId="20" priority="3" operator="containsText" text="ERROR">
      <formula>NOT(ISERROR(SEARCH("ERROR",O19)))</formula>
    </cfRule>
  </conditionalFormatting>
  <conditionalFormatting sqref="O24:O28">
    <cfRule type="containsText" dxfId="19" priority="2" operator="containsText" text="ERROR">
      <formula>NOT(ISERROR(SEARCH("ERROR",O24)))</formula>
    </cfRule>
  </conditionalFormatting>
  <conditionalFormatting sqref="O30">
    <cfRule type="containsText" dxfId="18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M711"/>
  <sheetViews>
    <sheetView showGridLines="0" topLeftCell="A10" zoomScaleNormal="100" workbookViewId="0">
      <selection activeCell="E35" sqref="E35:E36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F3" s="90"/>
      <c r="J3" s="13"/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90" t="e">
        <f>#REF!</f>
        <v>#REF!</v>
      </c>
      <c r="S5" s="90">
        <f t="shared" ref="S5:S14" si="8">SUMIF($C$42:$C$709,R5,$G$42:$G$709)</f>
        <v>0</v>
      </c>
      <c r="U5" s="90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90" t="e">
        <f>#REF!</f>
        <v>#REF!</v>
      </c>
      <c r="S6" s="90">
        <f t="shared" si="8"/>
        <v>0</v>
      </c>
      <c r="U6" s="90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90" t="e">
        <f>#REF!</f>
        <v>#REF!</v>
      </c>
      <c r="S7" s="90">
        <f t="shared" si="8"/>
        <v>0</v>
      </c>
      <c r="U7" s="90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>+F13+F14</f>
        <v>0</v>
      </c>
      <c r="G12" s="141">
        <f>E12+F12</f>
        <v>0</v>
      </c>
      <c r="I12" s="141"/>
      <c r="J12" s="141">
        <f ca="1">+J13+J14</f>
        <v>0</v>
      </c>
      <c r="K12" s="141">
        <f ca="1">I12+J12</f>
        <v>0</v>
      </c>
      <c r="M12" s="141">
        <f t="shared" ref="M12:M32" ca="1" si="33">G12-K12</f>
        <v>0</v>
      </c>
      <c r="N12" s="43"/>
      <c r="O12" s="40" t="str">
        <f ca="1">IF(M12=0,"",IF(N12=0,"ERROR",""))</f>
        <v/>
      </c>
      <c r="P12" s="41" t="str">
        <f t="shared" ref="P12:P35" ca="1" si="34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ref="F13:F22" si="35">SUMIF($A$42:$A$709,B13&amp;"- "&amp;C13,$G$42:$G$709)</f>
        <v>0</v>
      </c>
      <c r="G13" s="49">
        <f t="shared" ref="G13:G32" si="36">E13+F13</f>
        <v>0</v>
      </c>
      <c r="I13" s="49"/>
      <c r="J13" s="49">
        <f t="shared" ref="J13:J18" ca="1" si="37">SUMIF($J$42:$M$709,B13&amp;"- "&amp;C13,$Q$42:$Q$709)</f>
        <v>0</v>
      </c>
      <c r="K13" s="49">
        <f t="shared" ref="K13:K32" ca="1" si="38">I13+J13</f>
        <v>0</v>
      </c>
      <c r="M13" s="49">
        <f t="shared" ca="1" si="33"/>
        <v>0</v>
      </c>
      <c r="N13" s="44"/>
      <c r="O13" s="40" t="str">
        <f t="shared" ref="O13:O35" ca="1" si="39">IF(M13=0,"",IF(N13=0,"ERROR",""))</f>
        <v/>
      </c>
      <c r="P13" s="41" t="str">
        <f t="shared" ca="1" si="34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5"/>
        <v>0</v>
      </c>
      <c r="G14" s="141">
        <f t="shared" si="36"/>
        <v>0</v>
      </c>
      <c r="I14" s="141"/>
      <c r="J14" s="141">
        <f t="shared" ca="1" si="37"/>
        <v>0</v>
      </c>
      <c r="K14" s="141">
        <f t="shared" ca="1" si="38"/>
        <v>0</v>
      </c>
      <c r="M14" s="141">
        <f t="shared" ca="1" si="33"/>
        <v>0</v>
      </c>
      <c r="N14" s="43"/>
      <c r="O14" s="40" t="str">
        <f t="shared" ca="1" si="39"/>
        <v/>
      </c>
      <c r="P14" s="41" t="str">
        <f t="shared" ca="1" si="34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5"/>
        <v>0</v>
      </c>
      <c r="G15" s="49">
        <f t="shared" si="36"/>
        <v>0</v>
      </c>
      <c r="I15" s="49"/>
      <c r="J15" s="49">
        <f t="shared" ca="1" si="37"/>
        <v>0</v>
      </c>
      <c r="K15" s="49">
        <f t="shared" ca="1" si="38"/>
        <v>0</v>
      </c>
      <c r="M15" s="49">
        <f t="shared" ca="1" si="33"/>
        <v>0</v>
      </c>
      <c r="N15" s="44"/>
      <c r="O15" s="40" t="str">
        <f t="shared" ca="1" si="39"/>
        <v/>
      </c>
      <c r="P15" s="41" t="str">
        <f t="shared" ca="1" si="34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5"/>
        <v>0</v>
      </c>
      <c r="G16" s="141">
        <f t="shared" si="36"/>
        <v>0</v>
      </c>
      <c r="I16" s="141"/>
      <c r="J16" s="141">
        <f t="shared" ca="1" si="37"/>
        <v>0</v>
      </c>
      <c r="K16" s="141">
        <f t="shared" ca="1" si="38"/>
        <v>0</v>
      </c>
      <c r="M16" s="141">
        <f t="shared" ca="1" si="33"/>
        <v>0</v>
      </c>
      <c r="N16" s="43"/>
      <c r="O16" s="40" t="str">
        <f t="shared" ca="1" si="39"/>
        <v/>
      </c>
      <c r="P16" s="41" t="str">
        <f t="shared" ca="1" si="34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5"/>
        <v>0</v>
      </c>
      <c r="G17" s="49">
        <f t="shared" si="36"/>
        <v>0</v>
      </c>
      <c r="I17" s="49"/>
      <c r="J17" s="49">
        <f t="shared" ca="1" si="37"/>
        <v>0</v>
      </c>
      <c r="K17" s="49">
        <f t="shared" ca="1" si="38"/>
        <v>0</v>
      </c>
      <c r="M17" s="49">
        <f t="shared" ca="1" si="33"/>
        <v>0</v>
      </c>
      <c r="N17" s="44"/>
      <c r="O17" s="40" t="str">
        <f t="shared" ca="1" si="39"/>
        <v/>
      </c>
      <c r="P17" s="41" t="str">
        <f t="shared" ca="1" si="34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5"/>
        <v>0</v>
      </c>
      <c r="G18" s="141">
        <f t="shared" si="36"/>
        <v>0</v>
      </c>
      <c r="I18" s="141"/>
      <c r="J18" s="141">
        <f t="shared" ca="1" si="37"/>
        <v>0</v>
      </c>
      <c r="K18" s="141">
        <f t="shared" ca="1" si="38"/>
        <v>0</v>
      </c>
      <c r="M18" s="141">
        <f t="shared" ca="1" si="33"/>
        <v>0</v>
      </c>
      <c r="N18" s="43"/>
      <c r="O18" s="40" t="str">
        <f t="shared" ca="1" si="39"/>
        <v/>
      </c>
      <c r="P18" s="41" t="str">
        <f t="shared" ca="1" si="34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5"/>
        <v>0</v>
      </c>
      <c r="G19" s="49">
        <f t="shared" si="36"/>
        <v>0</v>
      </c>
      <c r="I19" s="49"/>
      <c r="J19" s="49"/>
      <c r="K19" s="49">
        <f t="shared" si="38"/>
        <v>0</v>
      </c>
      <c r="M19" s="49">
        <f t="shared" si="33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5"/>
        <v>0</v>
      </c>
      <c r="G20" s="141">
        <f t="shared" si="36"/>
        <v>0</v>
      </c>
      <c r="I20" s="141"/>
      <c r="J20" s="141"/>
      <c r="K20" s="141">
        <f t="shared" si="38"/>
        <v>0</v>
      </c>
      <c r="M20" s="141">
        <f t="shared" si="33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5"/>
        <v>0</v>
      </c>
      <c r="G21" s="49">
        <f t="shared" si="36"/>
        <v>0</v>
      </c>
      <c r="I21" s="49"/>
      <c r="J21" s="49"/>
      <c r="K21" s="49">
        <f t="shared" si="38"/>
        <v>0</v>
      </c>
      <c r="M21" s="49">
        <f t="shared" si="33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5"/>
        <v>0</v>
      </c>
      <c r="G22" s="141">
        <f t="shared" si="36"/>
        <v>0</v>
      </c>
      <c r="I22" s="141"/>
      <c r="J22" s="141"/>
      <c r="K22" s="141">
        <f t="shared" si="38"/>
        <v>0</v>
      </c>
      <c r="M22" s="141">
        <f t="shared" si="33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8"/>
        <v>0</v>
      </c>
      <c r="M24" s="49">
        <f t="shared" si="33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8"/>
        <v>0</v>
      </c>
      <c r="M25" s="141">
        <f t="shared" si="33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8"/>
        <v>0</v>
      </c>
      <c r="M26" s="49">
        <f t="shared" si="33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8"/>
        <v>0</v>
      </c>
      <c r="M27" s="141">
        <f t="shared" si="33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8"/>
        <v>0</v>
      </c>
      <c r="M28" s="49">
        <f t="shared" si="33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8"/>
        <v>0</v>
      </c>
      <c r="M30" s="141">
        <f t="shared" si="33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4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8"/>
        <v>0</v>
      </c>
      <c r="M32" s="49">
        <f t="shared" ca="1" si="33"/>
        <v>0</v>
      </c>
      <c r="N32" s="44"/>
      <c r="O32" s="40" t="str">
        <f t="shared" ca="1" si="39"/>
        <v/>
      </c>
      <c r="P32" s="41" t="str">
        <f t="shared" ca="1" si="34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si="74"/>
        <v>0</v>
      </c>
      <c r="K33" s="63">
        <f t="shared" si="74"/>
        <v>0</v>
      </c>
      <c r="M33" s="63">
        <f t="shared" si="74"/>
        <v>0</v>
      </c>
      <c r="N33" s="62"/>
      <c r="O33" s="40" t="str">
        <f t="shared" si="39"/>
        <v/>
      </c>
      <c r="P33" s="41" t="str">
        <f t="shared" si="34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>SUM(J35:J36)</f>
        <v>0</v>
      </c>
      <c r="K34" s="39">
        <f>SUM(K35:K36)</f>
        <v>0</v>
      </c>
      <c r="M34" s="39">
        <f>SUM(M35:M36)</f>
        <v>0</v>
      </c>
      <c r="N34" s="38"/>
      <c r="O34" s="40" t="str">
        <f t="shared" si="39"/>
        <v/>
      </c>
      <c r="P34" s="41" t="str">
        <f t="shared" si="34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02"/>
      <c r="J35" s="102"/>
      <c r="K35" s="102"/>
      <c r="M35" s="102"/>
      <c r="N35" s="103"/>
      <c r="O35" s="40" t="str">
        <f t="shared" si="39"/>
        <v/>
      </c>
      <c r="P35" s="41" t="str">
        <f t="shared" si="34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102"/>
      <c r="J36" s="102"/>
      <c r="K36" s="102"/>
      <c r="M36" s="102"/>
      <c r="N36" s="103"/>
      <c r="O36" s="40" t="str">
        <f>IF(M36=0,"",IF(N36=0,"ERROR",""))</f>
        <v/>
      </c>
      <c r="P36" s="41" t="str">
        <f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70"/>
      <c r="F42" s="93"/>
      <c r="G42" s="132"/>
      <c r="J42" s="164"/>
      <c r="K42" s="164"/>
      <c r="L42" s="164"/>
      <c r="M42" s="164"/>
      <c r="N42" s="100"/>
      <c r="O42" s="70"/>
      <c r="P42" s="93"/>
      <c r="Q42" s="49"/>
    </row>
    <row r="43" spans="1:65">
      <c r="E43" s="70"/>
      <c r="F43" s="93"/>
      <c r="G43" s="132"/>
      <c r="J43" s="164"/>
      <c r="K43" s="164"/>
      <c r="L43" s="164"/>
      <c r="M43" s="164"/>
      <c r="N43" s="100"/>
      <c r="O43" s="70"/>
      <c r="P43" s="93"/>
      <c r="Q43" s="49"/>
    </row>
    <row r="44" spans="1:65">
      <c r="E44" s="70"/>
      <c r="F44" s="93"/>
      <c r="G44" s="132"/>
      <c r="J44" s="164"/>
      <c r="K44" s="164"/>
      <c r="L44" s="164"/>
      <c r="M44" s="164"/>
      <c r="N44" s="100"/>
      <c r="O44" s="70"/>
      <c r="P44" s="93"/>
      <c r="Q44" s="49"/>
    </row>
    <row r="45" spans="1:65">
      <c r="E45" s="70"/>
      <c r="F45" s="93"/>
      <c r="G45" s="132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17" priority="10" operator="containsText" text="ERROR">
      <formula>NOT(ISERROR(SEARCH("ERROR",F38)))</formula>
    </cfRule>
  </conditionalFormatting>
  <conditionalFormatting sqref="J38">
    <cfRule type="containsText" dxfId="16" priority="9" operator="containsText" text="ERROR">
      <formula>NOT(ISERROR(SEARCH("ERROR",J38)))</formula>
    </cfRule>
  </conditionalFormatting>
  <conditionalFormatting sqref="T14">
    <cfRule type="containsText" dxfId="15" priority="8" operator="containsText" text="ERROR">
      <formula>NOT(ISERROR(SEARCH("ERROR",T14)))</formula>
    </cfRule>
  </conditionalFormatting>
  <conditionalFormatting sqref="O12:O18 O23 O29 O31:O35">
    <cfRule type="containsText" dxfId="14" priority="7" operator="containsText" text="ERROR">
      <formula>NOT(ISERROR(SEARCH("ERROR",O12)))</formula>
    </cfRule>
  </conditionalFormatting>
  <conditionalFormatting sqref="O36">
    <cfRule type="containsText" dxfId="13" priority="6" operator="containsText" text="ERROR">
      <formula>NOT(ISERROR(SEARCH("ERROR",O36)))</formula>
    </cfRule>
  </conditionalFormatting>
  <conditionalFormatting sqref="O9">
    <cfRule type="containsText" dxfId="12" priority="4" operator="containsText" text="ERROR">
      <formula>NOT(ISERROR(SEARCH("ERROR",O9)))</formula>
    </cfRule>
  </conditionalFormatting>
  <conditionalFormatting sqref="O19:O22">
    <cfRule type="containsText" dxfId="11" priority="3" operator="containsText" text="ERROR">
      <formula>NOT(ISERROR(SEARCH("ERROR",O19)))</formula>
    </cfRule>
  </conditionalFormatting>
  <conditionalFormatting sqref="O24:O28">
    <cfRule type="containsText" dxfId="10" priority="2" operator="containsText" text="ERROR">
      <formula>NOT(ISERROR(SEARCH("ERROR",O24)))</formula>
    </cfRule>
  </conditionalFormatting>
  <conditionalFormatting sqref="O30">
    <cfRule type="containsText" dxfId="9" priority="1" operator="containsText" text="ERROR">
      <formula>NOT(ISERROR(SEARCH("ERROR",O30)))</formula>
    </cfRule>
  </conditionalFormatting>
  <dataValidations count="5"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  <dataValidation type="list" allowBlank="1" showInputMessage="1" showErrorMessage="1" sqref="C42:C709">
      <formula1>Compadjust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N32 N34:N36 N12:N30 N8">
      <formula1>FinalDiff</formula1>
    </dataValidation>
  </dataValidations>
  <pageMargins left="0.7" right="0.7" top="0.75" bottom="0.75" header="0.3" footer="0.3"/>
  <pageSetup paperSize="9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1"/>
  <sheetViews>
    <sheetView showGridLines="0" topLeftCell="A19" zoomScaleNormal="100" workbookViewId="0">
      <selection activeCell="E35" sqref="E35:E36"/>
    </sheetView>
  </sheetViews>
  <sheetFormatPr defaultColWidth="11.54296875" defaultRowHeight="10"/>
  <cols>
    <col min="1" max="1" width="8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5" width="11.54296875" style="90"/>
    <col min="16" max="16" width="11.54296875" style="91"/>
    <col min="17" max="17" width="11.54296875" style="90"/>
    <col min="18" max="18" width="38.26953125" style="65" bestFit="1" customWidth="1"/>
    <col min="19" max="19" width="11.54296875" style="90"/>
    <col min="20" max="20" width="7.81640625" style="90" customWidth="1"/>
    <col min="21" max="21" width="41.7265625" style="65" bestFit="1" customWidth="1"/>
    <col min="22" max="24" width="11.54296875" style="90"/>
    <col min="25" max="25" width="5.1796875" style="2" customWidth="1"/>
    <col min="26" max="26" width="53.453125" style="81" customWidth="1"/>
    <col min="27" max="37" width="11.7265625" style="3" customWidth="1"/>
    <col min="38" max="39" width="11.54296875" style="90"/>
    <col min="40" max="40" width="5.1796875" style="2" customWidth="1"/>
    <col min="41" max="41" width="54.7265625" style="81" customWidth="1"/>
    <col min="42" max="50" width="11.7265625" style="3" customWidth="1"/>
    <col min="51" max="52" width="11.54296875" style="90"/>
    <col min="53" max="53" width="5.453125" style="90" customWidth="1"/>
    <col min="54" max="54" width="54.54296875" style="90" customWidth="1"/>
    <col min="55" max="56" width="11.54296875" style="90"/>
    <col min="57" max="57" width="12.7265625" style="90" customWidth="1"/>
    <col min="58" max="16384" width="11.54296875" style="90"/>
  </cols>
  <sheetData>
    <row r="1" spans="2:65" ht="53" thickBot="1">
      <c r="Y1" s="145" t="s">
        <v>12</v>
      </c>
      <c r="Z1" s="77" t="s">
        <v>32</v>
      </c>
      <c r="AA1" s="145" t="e">
        <f>#REF!</f>
        <v>#REF!</v>
      </c>
      <c r="AB1" s="145" t="e">
        <f>#REF!</f>
        <v>#REF!</v>
      </c>
      <c r="AC1" s="145" t="e">
        <f>#REF!</f>
        <v>#REF!</v>
      </c>
      <c r="AD1" s="145" t="e">
        <f>#REF!</f>
        <v>#REF!</v>
      </c>
      <c r="AE1" s="145" t="e">
        <f>#REF!</f>
        <v>#REF!</v>
      </c>
      <c r="AF1" s="145" t="e">
        <f>#REF!</f>
        <v>#REF!</v>
      </c>
      <c r="AG1" s="145" t="e">
        <f>#REF!</f>
        <v>#REF!</v>
      </c>
      <c r="AH1" s="145" t="e">
        <f>#REF!</f>
        <v>#REF!</v>
      </c>
      <c r="AI1" s="145" t="e">
        <f>#REF!</f>
        <v>#REF!</v>
      </c>
      <c r="AJ1" s="145" t="e">
        <f>#REF!</f>
        <v>#REF!</v>
      </c>
      <c r="AK1" s="145" t="s">
        <v>16</v>
      </c>
      <c r="AN1" s="145" t="s">
        <v>12</v>
      </c>
      <c r="AO1" s="77" t="s">
        <v>32</v>
      </c>
      <c r="AP1" s="145" t="e">
        <f>#REF!</f>
        <v>#REF!</v>
      </c>
      <c r="AQ1" s="145" t="e">
        <f>#REF!</f>
        <v>#REF!</v>
      </c>
      <c r="AR1" s="145" t="e">
        <f>#REF!</f>
        <v>#REF!</v>
      </c>
      <c r="AS1" s="145" t="e">
        <f>#REF!</f>
        <v>#REF!</v>
      </c>
      <c r="AT1" s="145" t="e">
        <f>#REF!</f>
        <v>#REF!</v>
      </c>
      <c r="AU1" s="145" t="e">
        <f>#REF!</f>
        <v>#REF!</v>
      </c>
      <c r="AV1" s="145" t="e">
        <f>#REF!</f>
        <v>#REF!</v>
      </c>
      <c r="AW1" s="145" t="e">
        <f>#REF!</f>
        <v>#REF!</v>
      </c>
      <c r="AX1" s="145" t="s">
        <v>17</v>
      </c>
      <c r="BA1" s="52" t="s">
        <v>12</v>
      </c>
      <c r="BB1" s="84" t="s">
        <v>36</v>
      </c>
      <c r="BC1" s="149" t="e">
        <f>#REF!</f>
        <v>#REF!</v>
      </c>
      <c r="BD1" s="149" t="e">
        <f>#REF!</f>
        <v>#REF!</v>
      </c>
      <c r="BE1" s="149" t="e">
        <f>#REF!</f>
        <v>#REF!</v>
      </c>
      <c r="BF1" s="149" t="e">
        <f>#REF!</f>
        <v>#REF!</v>
      </c>
      <c r="BG1" s="149" t="e">
        <f>#REF!</f>
        <v>#REF!</v>
      </c>
      <c r="BH1" s="149" t="e">
        <f>#REF!</f>
        <v>#REF!</v>
      </c>
      <c r="BI1" s="149" t="e">
        <f>#REF!</f>
        <v>#REF!</v>
      </c>
      <c r="BJ1" s="149" t="e">
        <f>#REF!</f>
        <v>#REF!</v>
      </c>
      <c r="BK1" s="149" t="e">
        <f>#REF!</f>
        <v>#REF!</v>
      </c>
      <c r="BL1" s="149" t="e">
        <f>#REF!</f>
        <v>#REF!</v>
      </c>
      <c r="BM1" s="149" t="e">
        <f>#REF!</f>
        <v>#REF!</v>
      </c>
    </row>
    <row r="2" spans="2:65" ht="11" thickTop="1">
      <c r="C2" s="13" t="s">
        <v>21</v>
      </c>
      <c r="E2" s="12" t="e">
        <f>#REF!</f>
        <v>#REF!</v>
      </c>
      <c r="J2" s="13" t="s">
        <v>18</v>
      </c>
      <c r="K2" s="12" t="e">
        <f>#REF!</f>
        <v>#REF!</v>
      </c>
      <c r="Y2" s="25" t="e">
        <f t="shared" ref="Y2:Y31" si="0">B7</f>
        <v>#REF!</v>
      </c>
      <c r="Z2" s="78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N2" s="25" t="e">
        <f t="shared" ref="AN2:AN31" si="1">B7</f>
        <v>#REF!</v>
      </c>
      <c r="AO2" s="78"/>
      <c r="AP2" s="142"/>
      <c r="AQ2" s="142"/>
      <c r="AR2" s="142"/>
      <c r="AS2" s="142"/>
      <c r="AT2" s="142"/>
      <c r="AU2" s="142"/>
      <c r="AV2" s="142"/>
      <c r="AW2" s="142"/>
      <c r="AX2" s="142"/>
      <c r="BA2" s="51" t="e">
        <f t="shared" ref="BA2:BA31" si="2">B7</f>
        <v>#REF!</v>
      </c>
      <c r="BB2" s="151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</row>
    <row r="3" spans="2:65" ht="34.5" customHeight="1">
      <c r="C3" s="13" t="s">
        <v>52</v>
      </c>
      <c r="E3" s="90" t="s">
        <v>175</v>
      </c>
      <c r="F3" s="90"/>
      <c r="J3" s="13" t="s">
        <v>39</v>
      </c>
      <c r="Y3" s="163" t="e">
        <f t="shared" si="0"/>
        <v>#REF!</v>
      </c>
      <c r="Z3" s="163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N3" s="163" t="e">
        <f t="shared" si="1"/>
        <v>#REF!</v>
      </c>
      <c r="AO3" s="163"/>
      <c r="AP3" s="37"/>
      <c r="AQ3" s="37"/>
      <c r="AR3" s="37"/>
      <c r="AS3" s="37"/>
      <c r="AT3" s="37"/>
      <c r="AU3" s="37"/>
      <c r="AV3" s="37"/>
      <c r="AW3" s="37"/>
      <c r="AX3" s="37"/>
      <c r="BA3" s="163" t="e">
        <f t="shared" si="2"/>
        <v>#REF!</v>
      </c>
      <c r="BB3" s="163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</row>
    <row r="4" spans="2:65" ht="10.5">
      <c r="C4" s="4"/>
      <c r="F4" s="90"/>
      <c r="Q4" s="17"/>
      <c r="R4" s="82" t="s">
        <v>27</v>
      </c>
      <c r="S4" s="18" t="s">
        <v>7</v>
      </c>
      <c r="U4" s="82" t="s">
        <v>34</v>
      </c>
      <c r="V4" s="18" t="s">
        <v>7</v>
      </c>
      <c r="Y4" s="1" t="e">
        <f t="shared" si="0"/>
        <v>#REF!</v>
      </c>
      <c r="Z4" s="80" t="e">
        <f>C9</f>
        <v>#REF!</v>
      </c>
      <c r="AA4" s="49" t="e">
        <f t="shared" ref="AA4:AJ4" si="3">SUMPRODUCT(($A$42:$A$709=$Y4&amp;"- "&amp;$Z4)*($C$42:$C$709=AA$1)*($G$42:$G$709))</f>
        <v>#REF!</v>
      </c>
      <c r="AB4" s="49" t="e">
        <f t="shared" si="3"/>
        <v>#REF!</v>
      </c>
      <c r="AC4" s="49" t="e">
        <f t="shared" si="3"/>
        <v>#REF!</v>
      </c>
      <c r="AD4" s="49" t="e">
        <f t="shared" si="3"/>
        <v>#REF!</v>
      </c>
      <c r="AE4" s="49" t="e">
        <f t="shared" si="3"/>
        <v>#REF!</v>
      </c>
      <c r="AF4" s="49" t="e">
        <f t="shared" si="3"/>
        <v>#REF!</v>
      </c>
      <c r="AG4" s="49" t="e">
        <f t="shared" si="3"/>
        <v>#REF!</v>
      </c>
      <c r="AH4" s="49" t="e">
        <f t="shared" si="3"/>
        <v>#REF!</v>
      </c>
      <c r="AI4" s="49" t="e">
        <f t="shared" si="3"/>
        <v>#REF!</v>
      </c>
      <c r="AJ4" s="49" t="e">
        <f t="shared" si="3"/>
        <v>#REF!</v>
      </c>
      <c r="AK4" s="49" t="e">
        <f t="shared" ref="AK4" si="4">SUM(AA4:AJ4)</f>
        <v>#REF!</v>
      </c>
      <c r="AN4" s="1" t="e">
        <f t="shared" si="1"/>
        <v>#REF!</v>
      </c>
      <c r="AO4" s="80" t="e">
        <f>C9</f>
        <v>#REF!</v>
      </c>
      <c r="AP4" s="49" t="e">
        <f t="shared" ref="AP4:AW4" si="5">SUMPRODUCT(($J$42:$M$708=$AN4&amp;"- "&amp;$AO4)*($N$42:$N$708=AP$1)*($Q$42:$Q$708))</f>
        <v>#REF!</v>
      </c>
      <c r="AQ4" s="49" t="e">
        <f t="shared" si="5"/>
        <v>#REF!</v>
      </c>
      <c r="AR4" s="49" t="e">
        <f t="shared" si="5"/>
        <v>#REF!</v>
      </c>
      <c r="AS4" s="49" t="e">
        <f t="shared" si="5"/>
        <v>#REF!</v>
      </c>
      <c r="AT4" s="49" t="e">
        <f t="shared" si="5"/>
        <v>#REF!</v>
      </c>
      <c r="AU4" s="49" t="e">
        <f t="shared" si="5"/>
        <v>#REF!</v>
      </c>
      <c r="AV4" s="49" t="e">
        <f t="shared" si="5"/>
        <v>#REF!</v>
      </c>
      <c r="AW4" s="49" t="e">
        <f t="shared" si="5"/>
        <v>#REF!</v>
      </c>
      <c r="AX4" s="49" t="e">
        <f t="shared" ref="AX4" si="6">SUM(AP4:AW4)</f>
        <v>#REF!</v>
      </c>
      <c r="BA4" s="1" t="e">
        <f t="shared" si="2"/>
        <v>#REF!</v>
      </c>
      <c r="BB4" s="80" t="e">
        <f>C9</f>
        <v>#REF!</v>
      </c>
      <c r="BC4" s="49" t="e">
        <f t="shared" ref="BC4:BM4" ca="1" si="7">SUMPRODUCT(($C$12:$C$36=$BB4)*($N$12:$N$36=BC$1)*($M$12:$M$36))</f>
        <v>#REF!</v>
      </c>
      <c r="BD4" s="49" t="e">
        <f t="shared" ca="1" si="7"/>
        <v>#REF!</v>
      </c>
      <c r="BE4" s="49" t="e">
        <f t="shared" ca="1" si="7"/>
        <v>#REF!</v>
      </c>
      <c r="BF4" s="49" t="e">
        <f t="shared" ca="1" si="7"/>
        <v>#REF!</v>
      </c>
      <c r="BG4" s="49" t="e">
        <f t="shared" ca="1" si="7"/>
        <v>#REF!</v>
      </c>
      <c r="BH4" s="49" t="e">
        <f t="shared" ca="1" si="7"/>
        <v>#REF!</v>
      </c>
      <c r="BI4" s="49" t="e">
        <f t="shared" ca="1" si="7"/>
        <v>#REF!</v>
      </c>
      <c r="BJ4" s="49" t="e">
        <f t="shared" ca="1" si="7"/>
        <v>#REF!</v>
      </c>
      <c r="BK4" s="49" t="e">
        <f t="shared" ca="1" si="7"/>
        <v>#REF!</v>
      </c>
      <c r="BL4" s="49" t="e">
        <f t="shared" ca="1" si="7"/>
        <v>#REF!</v>
      </c>
      <c r="BM4" s="49" t="e">
        <f t="shared" ca="1" si="7"/>
        <v>#REF!</v>
      </c>
    </row>
    <row r="5" spans="2:6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  <c r="Q5" s="17"/>
      <c r="R5" s="65" t="e">
        <f>#REF!</f>
        <v>#REF!</v>
      </c>
      <c r="S5" s="90">
        <f t="shared" ref="S5:S14" si="8">SUMIF($C$42:$C$709,R5,$G$42:$G$709)</f>
        <v>0</v>
      </c>
      <c r="U5" s="65" t="e">
        <f>#REF!</f>
        <v>#REF!</v>
      </c>
      <c r="V5" s="90">
        <f t="shared" ref="V5:V15" si="9">SUMIF($N$11:$N$36,U5,$M$11:$M$36)</f>
        <v>0</v>
      </c>
      <c r="Y5" s="51" t="e">
        <f t="shared" si="0"/>
        <v>#REF!</v>
      </c>
      <c r="Z5" s="78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N5" s="51" t="e">
        <f t="shared" si="1"/>
        <v>#REF!</v>
      </c>
      <c r="AO5" s="78"/>
      <c r="AP5" s="142"/>
      <c r="AQ5" s="142"/>
      <c r="AR5" s="142"/>
      <c r="AS5" s="142"/>
      <c r="AT5" s="142"/>
      <c r="AU5" s="142"/>
      <c r="AV5" s="142"/>
      <c r="AW5" s="142"/>
      <c r="AX5" s="142"/>
      <c r="BA5" s="51" t="e">
        <f t="shared" si="2"/>
        <v>#REF!</v>
      </c>
      <c r="BB5" s="78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</row>
    <row r="6" spans="2:65" ht="44.25" customHeight="1" thickBot="1">
      <c r="B6" s="172"/>
      <c r="C6" s="174"/>
      <c r="E6" s="145" t="s">
        <v>3</v>
      </c>
      <c r="F6" s="145" t="s">
        <v>4</v>
      </c>
      <c r="G6" s="145" t="s">
        <v>5</v>
      </c>
      <c r="I6" s="145" t="s">
        <v>3</v>
      </c>
      <c r="J6" s="145" t="s">
        <v>4</v>
      </c>
      <c r="K6" s="145" t="s">
        <v>5</v>
      </c>
      <c r="M6" s="168"/>
      <c r="N6" s="170"/>
      <c r="Q6" s="17"/>
      <c r="R6" s="65" t="e">
        <f>#REF!</f>
        <v>#REF!</v>
      </c>
      <c r="S6" s="90">
        <f t="shared" si="8"/>
        <v>0</v>
      </c>
      <c r="U6" s="65" t="e">
        <f>#REF!</f>
        <v>#REF!</v>
      </c>
      <c r="V6" s="90">
        <f t="shared" si="9"/>
        <v>0</v>
      </c>
      <c r="Y6" s="163" t="e">
        <f t="shared" si="0"/>
        <v>#REF!</v>
      </c>
      <c r="Z6" s="163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N6" s="163" t="e">
        <f t="shared" si="1"/>
        <v>#REF!</v>
      </c>
      <c r="AO6" s="163"/>
      <c r="AP6" s="37"/>
      <c r="AQ6" s="37"/>
      <c r="AR6" s="37"/>
      <c r="AS6" s="37"/>
      <c r="AT6" s="37"/>
      <c r="AU6" s="37"/>
      <c r="AV6" s="37"/>
      <c r="AW6" s="37"/>
      <c r="AX6" s="37"/>
      <c r="BA6" s="163" t="e">
        <f t="shared" si="2"/>
        <v>#REF!</v>
      </c>
      <c r="BB6" s="163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</row>
    <row r="7" spans="2:65" ht="11" thickTop="1">
      <c r="B7" s="147" t="e">
        <f>#REF!</f>
        <v>#REF!</v>
      </c>
      <c r="C7" s="147"/>
      <c r="E7" s="63">
        <f>+E8</f>
        <v>0</v>
      </c>
      <c r="F7" s="63">
        <f>+F8</f>
        <v>0</v>
      </c>
      <c r="G7" s="63">
        <f>+G8</f>
        <v>0</v>
      </c>
      <c r="I7" s="63">
        <f>+I8</f>
        <v>0</v>
      </c>
      <c r="J7" s="63">
        <f>+J8</f>
        <v>0</v>
      </c>
      <c r="K7" s="63">
        <f>+K8</f>
        <v>0</v>
      </c>
      <c r="M7" s="63">
        <f>+M8</f>
        <v>0</v>
      </c>
      <c r="N7" s="146"/>
      <c r="Q7" s="17"/>
      <c r="R7" s="65" t="e">
        <f>#REF!</f>
        <v>#REF!</v>
      </c>
      <c r="S7" s="90">
        <f t="shared" si="8"/>
        <v>0</v>
      </c>
      <c r="U7" s="65" t="e">
        <f>#REF!</f>
        <v>#REF!</v>
      </c>
      <c r="V7" s="90">
        <f t="shared" si="9"/>
        <v>0</v>
      </c>
      <c r="Y7" s="8" t="e">
        <f t="shared" si="0"/>
        <v>#REF!</v>
      </c>
      <c r="Z7" s="79" t="e">
        <f t="shared" ref="Z7:Z17" si="10">C12</f>
        <v>#REF!</v>
      </c>
      <c r="AA7" s="141" t="e">
        <f>+AA8+AA9</f>
        <v>#REF!</v>
      </c>
      <c r="AB7" s="141" t="e">
        <f t="shared" ref="AB7:AK7" si="11">+AB8+AB9</f>
        <v>#REF!</v>
      </c>
      <c r="AC7" s="141" t="e">
        <f t="shared" si="11"/>
        <v>#REF!</v>
      </c>
      <c r="AD7" s="141" t="e">
        <f t="shared" si="11"/>
        <v>#REF!</v>
      </c>
      <c r="AE7" s="141" t="e">
        <f t="shared" si="11"/>
        <v>#REF!</v>
      </c>
      <c r="AF7" s="141" t="e">
        <f t="shared" si="11"/>
        <v>#REF!</v>
      </c>
      <c r="AG7" s="141" t="e">
        <f t="shared" si="11"/>
        <v>#REF!</v>
      </c>
      <c r="AH7" s="141" t="e">
        <f t="shared" si="11"/>
        <v>#REF!</v>
      </c>
      <c r="AI7" s="141" t="e">
        <f t="shared" si="11"/>
        <v>#REF!</v>
      </c>
      <c r="AJ7" s="141" t="e">
        <f t="shared" si="11"/>
        <v>#REF!</v>
      </c>
      <c r="AK7" s="141" t="e">
        <f t="shared" si="11"/>
        <v>#REF!</v>
      </c>
      <c r="AN7" s="8" t="e">
        <f t="shared" si="1"/>
        <v>#REF!</v>
      </c>
      <c r="AO7" s="79" t="e">
        <f t="shared" ref="AO7:AO17" si="12">C12</f>
        <v>#REF!</v>
      </c>
      <c r="AP7" s="141" t="e">
        <f>+AP8+AP9</f>
        <v>#REF!</v>
      </c>
      <c r="AQ7" s="141" t="e">
        <f t="shared" ref="AQ7:AX7" si="13">+AQ8+AQ9</f>
        <v>#REF!</v>
      </c>
      <c r="AR7" s="141" t="e">
        <f t="shared" si="13"/>
        <v>#REF!</v>
      </c>
      <c r="AS7" s="141" t="e">
        <f t="shared" si="13"/>
        <v>#REF!</v>
      </c>
      <c r="AT7" s="141" t="e">
        <f t="shared" si="13"/>
        <v>#REF!</v>
      </c>
      <c r="AU7" s="141" t="e">
        <f t="shared" si="13"/>
        <v>#REF!</v>
      </c>
      <c r="AV7" s="141" t="e">
        <f t="shared" si="13"/>
        <v>#REF!</v>
      </c>
      <c r="AW7" s="141" t="e">
        <f t="shared" si="13"/>
        <v>#REF!</v>
      </c>
      <c r="AX7" s="141" t="e">
        <f t="shared" si="13"/>
        <v>#REF!</v>
      </c>
      <c r="BA7" s="8" t="e">
        <f t="shared" si="2"/>
        <v>#REF!</v>
      </c>
      <c r="BB7" s="79" t="e">
        <f t="shared" ref="BB7:BB17" si="14">C12</f>
        <v>#REF!</v>
      </c>
      <c r="BC7" s="141" t="e">
        <f ca="1">+BC8+BC9</f>
        <v>#REF!</v>
      </c>
      <c r="BD7" s="141" t="e">
        <f t="shared" ref="BD7:BM7" ca="1" si="15">+BD8+BD9</f>
        <v>#REF!</v>
      </c>
      <c r="BE7" s="141" t="e">
        <f t="shared" ca="1" si="15"/>
        <v>#REF!</v>
      </c>
      <c r="BF7" s="141" t="e">
        <f t="shared" ca="1" si="15"/>
        <v>#REF!</v>
      </c>
      <c r="BG7" s="141" t="e">
        <f t="shared" ca="1" si="15"/>
        <v>#REF!</v>
      </c>
      <c r="BH7" s="141" t="e">
        <f t="shared" ca="1" si="15"/>
        <v>#REF!</v>
      </c>
      <c r="BI7" s="141" t="e">
        <f t="shared" ca="1" si="15"/>
        <v>#REF!</v>
      </c>
      <c r="BJ7" s="141" t="e">
        <f t="shared" ca="1" si="15"/>
        <v>#REF!</v>
      </c>
      <c r="BK7" s="141" t="e">
        <f t="shared" ca="1" si="15"/>
        <v>#REF!</v>
      </c>
      <c r="BL7" s="141" t="e">
        <f t="shared" ca="1" si="15"/>
        <v>#REF!</v>
      </c>
      <c r="BM7" s="141" t="e">
        <f t="shared" ca="1" si="15"/>
        <v>#REF!</v>
      </c>
    </row>
    <row r="8" spans="2:65" ht="33.75" customHeight="1">
      <c r="B8" s="163" t="e">
        <f>#REF!</f>
        <v>#REF!</v>
      </c>
      <c r="C8" s="163"/>
      <c r="E8" s="39">
        <f>SUM(E9:E9)</f>
        <v>0</v>
      </c>
      <c r="F8" s="39">
        <f t="shared" ref="F8" si="16">SUM(F9:F9)</f>
        <v>0</v>
      </c>
      <c r="G8" s="39">
        <f t="shared" ref="G8" si="17">SUM(G9:G9)</f>
        <v>0</v>
      </c>
      <c r="I8" s="39">
        <f t="shared" ref="I8" si="18">SUM(I9:I9)</f>
        <v>0</v>
      </c>
      <c r="J8" s="39">
        <f t="shared" ref="J8" si="19">SUM(J9:J9)</f>
        <v>0</v>
      </c>
      <c r="K8" s="39">
        <f t="shared" ref="K8" si="20">SUM(K9:K9)</f>
        <v>0</v>
      </c>
      <c r="M8" s="39">
        <f t="shared" ref="M8" si="21">SUM(M9:M9)</f>
        <v>0</v>
      </c>
      <c r="N8" s="38"/>
      <c r="Q8" s="17"/>
      <c r="R8" s="65" t="e">
        <f>#REF!</f>
        <v>#REF!</v>
      </c>
      <c r="S8" s="90">
        <f t="shared" si="8"/>
        <v>0</v>
      </c>
      <c r="U8" s="65" t="e">
        <f>#REF!</f>
        <v>#REF!</v>
      </c>
      <c r="V8" s="90">
        <f t="shared" si="9"/>
        <v>0</v>
      </c>
      <c r="Y8" s="1" t="e">
        <f t="shared" si="0"/>
        <v>#REF!</v>
      </c>
      <c r="Z8" s="80" t="e">
        <f t="shared" si="10"/>
        <v>#REF!</v>
      </c>
      <c r="AA8" s="49" t="e">
        <f t="shared" ref="AA8:AJ17" si="22">SUMPRODUCT(($A$42:$A$709=$Y8&amp;"- "&amp;$Z8)*($C$42:$C$709=AA$1)*($G$42:$G$709))</f>
        <v>#REF!</v>
      </c>
      <c r="AB8" s="49" t="e">
        <f t="shared" si="22"/>
        <v>#REF!</v>
      </c>
      <c r="AC8" s="49" t="e">
        <f t="shared" si="22"/>
        <v>#REF!</v>
      </c>
      <c r="AD8" s="49" t="e">
        <f t="shared" si="22"/>
        <v>#REF!</v>
      </c>
      <c r="AE8" s="49" t="e">
        <f t="shared" si="22"/>
        <v>#REF!</v>
      </c>
      <c r="AF8" s="49" t="e">
        <f t="shared" si="22"/>
        <v>#REF!</v>
      </c>
      <c r="AG8" s="49" t="e">
        <f t="shared" si="22"/>
        <v>#REF!</v>
      </c>
      <c r="AH8" s="49" t="e">
        <f t="shared" si="22"/>
        <v>#REF!</v>
      </c>
      <c r="AI8" s="49" t="e">
        <f t="shared" si="22"/>
        <v>#REF!</v>
      </c>
      <c r="AJ8" s="49" t="e">
        <f t="shared" si="22"/>
        <v>#REF!</v>
      </c>
      <c r="AK8" s="49" t="e">
        <f t="shared" ref="AK8:AK13" si="23">SUM(AA8:AJ8)</f>
        <v>#REF!</v>
      </c>
      <c r="AN8" s="1" t="e">
        <f t="shared" si="1"/>
        <v>#REF!</v>
      </c>
      <c r="AO8" s="80" t="e">
        <f t="shared" si="12"/>
        <v>#REF!</v>
      </c>
      <c r="AP8" s="49" t="e">
        <f t="shared" ref="AP8:AW17" si="24">SUMPRODUCT(($J$42:$M$708=$AN8&amp;"- "&amp;$AO8)*($N$42:$N$708=AP$1)*($Q$42:$Q$708))</f>
        <v>#REF!</v>
      </c>
      <c r="AQ8" s="49" t="e">
        <f t="shared" si="24"/>
        <v>#REF!</v>
      </c>
      <c r="AR8" s="49" t="e">
        <f t="shared" si="24"/>
        <v>#REF!</v>
      </c>
      <c r="AS8" s="49" t="e">
        <f t="shared" si="24"/>
        <v>#REF!</v>
      </c>
      <c r="AT8" s="49" t="e">
        <f t="shared" si="24"/>
        <v>#REF!</v>
      </c>
      <c r="AU8" s="49" t="e">
        <f t="shared" si="24"/>
        <v>#REF!</v>
      </c>
      <c r="AV8" s="49" t="e">
        <f t="shared" si="24"/>
        <v>#REF!</v>
      </c>
      <c r="AW8" s="49" t="e">
        <f t="shared" si="24"/>
        <v>#REF!</v>
      </c>
      <c r="AX8" s="49" t="e">
        <f t="shared" ref="AX8:AX13" si="25">SUM(AP8:AW8)</f>
        <v>#REF!</v>
      </c>
      <c r="BA8" s="1" t="e">
        <f t="shared" si="2"/>
        <v>#REF!</v>
      </c>
      <c r="BB8" s="80" t="e">
        <f t="shared" si="14"/>
        <v>#REF!</v>
      </c>
      <c r="BC8" s="49" t="e">
        <f t="shared" ref="BC8:BM17" ca="1" si="26">SUMPRODUCT(($C$12:$C$36=$BB8)*($N$12:$N$36=BC$1)*($M$12:$M$36))</f>
        <v>#REF!</v>
      </c>
      <c r="BD8" s="49" t="e">
        <f t="shared" ca="1" si="26"/>
        <v>#REF!</v>
      </c>
      <c r="BE8" s="49" t="e">
        <f t="shared" ca="1" si="26"/>
        <v>#REF!</v>
      </c>
      <c r="BF8" s="49" t="e">
        <f t="shared" ca="1" si="26"/>
        <v>#REF!</v>
      </c>
      <c r="BG8" s="49" t="e">
        <f t="shared" ca="1" si="26"/>
        <v>#REF!</v>
      </c>
      <c r="BH8" s="49" t="e">
        <f t="shared" ca="1" si="26"/>
        <v>#REF!</v>
      </c>
      <c r="BI8" s="49" t="e">
        <f t="shared" ca="1" si="26"/>
        <v>#REF!</v>
      </c>
      <c r="BJ8" s="49" t="e">
        <f t="shared" ca="1" si="26"/>
        <v>#REF!</v>
      </c>
      <c r="BK8" s="49" t="e">
        <f t="shared" ca="1" si="26"/>
        <v>#REF!</v>
      </c>
      <c r="BL8" s="49" t="e">
        <f t="shared" ca="1" si="26"/>
        <v>#REF!</v>
      </c>
      <c r="BM8" s="49" t="e">
        <f t="shared" ca="1" si="26"/>
        <v>#REF!</v>
      </c>
    </row>
    <row r="9" spans="2:65" ht="10.5">
      <c r="B9" s="1" t="e">
        <f>#REF!</f>
        <v>#REF!</v>
      </c>
      <c r="C9" s="7" t="e">
        <f>#REF!</f>
        <v>#REF!</v>
      </c>
      <c r="E9" s="49"/>
      <c r="F9" s="49"/>
      <c r="G9" s="49">
        <f t="shared" ref="G9" si="27">E9+F9</f>
        <v>0</v>
      </c>
      <c r="I9" s="49"/>
      <c r="J9" s="49"/>
      <c r="K9" s="49">
        <f t="shared" ref="K9" si="28">I9+J9</f>
        <v>0</v>
      </c>
      <c r="M9" s="49">
        <f t="shared" ref="M9" si="29">G9-K9</f>
        <v>0</v>
      </c>
      <c r="N9" s="44"/>
      <c r="O9" s="40" t="str">
        <f>IF(M9=0,"",IF(N9=0,"ERROR",""))</f>
        <v/>
      </c>
      <c r="P9" s="41" t="str">
        <f t="shared" ref="P9" si="30">IF(O9="ERROR","Please insert comment","")</f>
        <v/>
      </c>
      <c r="Q9" s="17"/>
      <c r="R9" s="65" t="e">
        <f>#REF!</f>
        <v>#REF!</v>
      </c>
      <c r="S9" s="90">
        <f t="shared" si="8"/>
        <v>0</v>
      </c>
      <c r="U9" s="65" t="e">
        <f>#REF!</f>
        <v>#REF!</v>
      </c>
      <c r="V9" s="90">
        <f t="shared" si="9"/>
        <v>0</v>
      </c>
      <c r="Y9" s="8" t="e">
        <f t="shared" si="0"/>
        <v>#REF!</v>
      </c>
      <c r="Z9" s="79" t="e">
        <f t="shared" si="10"/>
        <v>#REF!</v>
      </c>
      <c r="AA9" s="141" t="e">
        <f t="shared" si="22"/>
        <v>#REF!</v>
      </c>
      <c r="AB9" s="141" t="e">
        <f t="shared" si="22"/>
        <v>#REF!</v>
      </c>
      <c r="AC9" s="141" t="e">
        <f t="shared" si="22"/>
        <v>#REF!</v>
      </c>
      <c r="AD9" s="141" t="e">
        <f t="shared" si="22"/>
        <v>#REF!</v>
      </c>
      <c r="AE9" s="141" t="e">
        <f t="shared" si="22"/>
        <v>#REF!</v>
      </c>
      <c r="AF9" s="141" t="e">
        <f t="shared" si="22"/>
        <v>#REF!</v>
      </c>
      <c r="AG9" s="141" t="e">
        <f t="shared" si="22"/>
        <v>#REF!</v>
      </c>
      <c r="AH9" s="141" t="e">
        <f t="shared" si="22"/>
        <v>#REF!</v>
      </c>
      <c r="AI9" s="141" t="e">
        <f t="shared" si="22"/>
        <v>#REF!</v>
      </c>
      <c r="AJ9" s="141" t="e">
        <f t="shared" si="22"/>
        <v>#REF!</v>
      </c>
      <c r="AK9" s="141" t="e">
        <f t="shared" si="23"/>
        <v>#REF!</v>
      </c>
      <c r="AN9" s="8" t="e">
        <f t="shared" si="1"/>
        <v>#REF!</v>
      </c>
      <c r="AO9" s="79" t="e">
        <f t="shared" si="12"/>
        <v>#REF!</v>
      </c>
      <c r="AP9" s="141" t="e">
        <f t="shared" si="24"/>
        <v>#REF!</v>
      </c>
      <c r="AQ9" s="141" t="e">
        <f t="shared" si="24"/>
        <v>#REF!</v>
      </c>
      <c r="AR9" s="141" t="e">
        <f t="shared" si="24"/>
        <v>#REF!</v>
      </c>
      <c r="AS9" s="141" t="e">
        <f t="shared" si="24"/>
        <v>#REF!</v>
      </c>
      <c r="AT9" s="141" t="e">
        <f t="shared" si="24"/>
        <v>#REF!</v>
      </c>
      <c r="AU9" s="141" t="e">
        <f t="shared" si="24"/>
        <v>#REF!</v>
      </c>
      <c r="AV9" s="141" t="e">
        <f t="shared" si="24"/>
        <v>#REF!</v>
      </c>
      <c r="AW9" s="141" t="e">
        <f t="shared" si="24"/>
        <v>#REF!</v>
      </c>
      <c r="AX9" s="141" t="e">
        <f t="shared" si="25"/>
        <v>#REF!</v>
      </c>
      <c r="BA9" s="8" t="e">
        <f t="shared" si="2"/>
        <v>#REF!</v>
      </c>
      <c r="BB9" s="79" t="e">
        <f t="shared" si="14"/>
        <v>#REF!</v>
      </c>
      <c r="BC9" s="141" t="e">
        <f t="shared" ca="1" si="26"/>
        <v>#REF!</v>
      </c>
      <c r="BD9" s="141" t="e">
        <f t="shared" ca="1" si="26"/>
        <v>#REF!</v>
      </c>
      <c r="BE9" s="141" t="e">
        <f t="shared" ca="1" si="26"/>
        <v>#REF!</v>
      </c>
      <c r="BF9" s="141" t="e">
        <f t="shared" ca="1" si="26"/>
        <v>#REF!</v>
      </c>
      <c r="BG9" s="141" t="e">
        <f t="shared" ca="1" si="26"/>
        <v>#REF!</v>
      </c>
      <c r="BH9" s="141" t="e">
        <f t="shared" ca="1" si="26"/>
        <v>#REF!</v>
      </c>
      <c r="BI9" s="141" t="e">
        <f t="shared" ca="1" si="26"/>
        <v>#REF!</v>
      </c>
      <c r="BJ9" s="141" t="e">
        <f t="shared" ca="1" si="26"/>
        <v>#REF!</v>
      </c>
      <c r="BK9" s="141" t="e">
        <f t="shared" ca="1" si="26"/>
        <v>#REF!</v>
      </c>
      <c r="BL9" s="141" t="e">
        <f t="shared" ca="1" si="26"/>
        <v>#REF!</v>
      </c>
      <c r="BM9" s="141" t="e">
        <f t="shared" ca="1" si="26"/>
        <v>#REF!</v>
      </c>
    </row>
    <row r="10" spans="2:65" ht="10.5">
      <c r="B10" s="147" t="e">
        <f>#REF!</f>
        <v>#REF!</v>
      </c>
      <c r="C10" s="147"/>
      <c r="E10" s="63">
        <f>+E11+E23+E29+E31</f>
        <v>0</v>
      </c>
      <c r="F10" s="63">
        <f>+F11+F23+F29+F31</f>
        <v>0</v>
      </c>
      <c r="G10" s="63">
        <f>+G11+G23+G29+G31</f>
        <v>0</v>
      </c>
      <c r="I10" s="63">
        <f t="shared" ref="I10:M10" si="31">+I11+I23+I29+I31</f>
        <v>0</v>
      </c>
      <c r="J10" s="63">
        <f t="shared" ca="1" si="31"/>
        <v>0</v>
      </c>
      <c r="K10" s="63">
        <f t="shared" ca="1" si="31"/>
        <v>0</v>
      </c>
      <c r="M10" s="63">
        <f t="shared" ca="1" si="31"/>
        <v>0</v>
      </c>
      <c r="N10" s="146"/>
      <c r="Q10" s="17"/>
      <c r="R10" s="65" t="e">
        <f>#REF!</f>
        <v>#REF!</v>
      </c>
      <c r="S10" s="90">
        <f t="shared" si="8"/>
        <v>0</v>
      </c>
      <c r="U10" s="65" t="e">
        <f>#REF!</f>
        <v>#REF!</v>
      </c>
      <c r="V10" s="90">
        <f t="shared" si="9"/>
        <v>0</v>
      </c>
      <c r="Y10" s="1" t="e">
        <f t="shared" si="0"/>
        <v>#REF!</v>
      </c>
      <c r="Z10" s="80" t="e">
        <f t="shared" si="10"/>
        <v>#REF!</v>
      </c>
      <c r="AA10" s="49" t="e">
        <f t="shared" si="22"/>
        <v>#REF!</v>
      </c>
      <c r="AB10" s="49" t="e">
        <f t="shared" si="22"/>
        <v>#REF!</v>
      </c>
      <c r="AC10" s="49" t="e">
        <f t="shared" si="22"/>
        <v>#REF!</v>
      </c>
      <c r="AD10" s="49" t="e">
        <f t="shared" si="22"/>
        <v>#REF!</v>
      </c>
      <c r="AE10" s="49" t="e">
        <f t="shared" si="22"/>
        <v>#REF!</v>
      </c>
      <c r="AF10" s="49" t="e">
        <f t="shared" si="22"/>
        <v>#REF!</v>
      </c>
      <c r="AG10" s="49" t="e">
        <f t="shared" si="22"/>
        <v>#REF!</v>
      </c>
      <c r="AH10" s="49" t="e">
        <f t="shared" si="22"/>
        <v>#REF!</v>
      </c>
      <c r="AI10" s="49" t="e">
        <f t="shared" si="22"/>
        <v>#REF!</v>
      </c>
      <c r="AJ10" s="49" t="e">
        <f t="shared" si="22"/>
        <v>#REF!</v>
      </c>
      <c r="AK10" s="49" t="e">
        <f t="shared" si="23"/>
        <v>#REF!</v>
      </c>
      <c r="AN10" s="1" t="e">
        <f t="shared" si="1"/>
        <v>#REF!</v>
      </c>
      <c r="AO10" s="80" t="e">
        <f t="shared" si="12"/>
        <v>#REF!</v>
      </c>
      <c r="AP10" s="49" t="e">
        <f t="shared" si="24"/>
        <v>#REF!</v>
      </c>
      <c r="AQ10" s="49" t="e">
        <f t="shared" si="24"/>
        <v>#REF!</v>
      </c>
      <c r="AR10" s="49" t="e">
        <f t="shared" si="24"/>
        <v>#REF!</v>
      </c>
      <c r="AS10" s="49" t="e">
        <f t="shared" si="24"/>
        <v>#REF!</v>
      </c>
      <c r="AT10" s="49" t="e">
        <f t="shared" si="24"/>
        <v>#REF!</v>
      </c>
      <c r="AU10" s="49" t="e">
        <f t="shared" si="24"/>
        <v>#REF!</v>
      </c>
      <c r="AV10" s="49" t="e">
        <f t="shared" si="24"/>
        <v>#REF!</v>
      </c>
      <c r="AW10" s="49" t="e">
        <f t="shared" si="24"/>
        <v>#REF!</v>
      </c>
      <c r="AX10" s="49" t="e">
        <f t="shared" si="25"/>
        <v>#REF!</v>
      </c>
      <c r="BA10" s="1" t="e">
        <f t="shared" si="2"/>
        <v>#REF!</v>
      </c>
      <c r="BB10" s="80" t="e">
        <f t="shared" si="14"/>
        <v>#REF!</v>
      </c>
      <c r="BC10" s="49" t="e">
        <f t="shared" ca="1" si="26"/>
        <v>#REF!</v>
      </c>
      <c r="BD10" s="49" t="e">
        <f t="shared" ca="1" si="26"/>
        <v>#REF!</v>
      </c>
      <c r="BE10" s="49" t="e">
        <f t="shared" ca="1" si="26"/>
        <v>#REF!</v>
      </c>
      <c r="BF10" s="49" t="e">
        <f t="shared" ca="1" si="26"/>
        <v>#REF!</v>
      </c>
      <c r="BG10" s="49" t="e">
        <f t="shared" ca="1" si="26"/>
        <v>#REF!</v>
      </c>
      <c r="BH10" s="49" t="e">
        <f t="shared" ca="1" si="26"/>
        <v>#REF!</v>
      </c>
      <c r="BI10" s="49" t="e">
        <f t="shared" ca="1" si="26"/>
        <v>#REF!</v>
      </c>
      <c r="BJ10" s="49" t="e">
        <f t="shared" ca="1" si="26"/>
        <v>#REF!</v>
      </c>
      <c r="BK10" s="49" t="e">
        <f t="shared" ca="1" si="26"/>
        <v>#REF!</v>
      </c>
      <c r="BL10" s="49" t="e">
        <f t="shared" ca="1" si="26"/>
        <v>#REF!</v>
      </c>
      <c r="BM10" s="49" t="e">
        <f t="shared" ca="1" si="26"/>
        <v>#REF!</v>
      </c>
    </row>
    <row r="11" spans="2:65" ht="44.25" customHeight="1">
      <c r="B11" s="163" t="e">
        <f>#REF!</f>
        <v>#REF!</v>
      </c>
      <c r="C11" s="163"/>
      <c r="E11" s="39">
        <f>SUM(E12:E22)</f>
        <v>0</v>
      </c>
      <c r="F11" s="39">
        <f>SUM(F12:F22)</f>
        <v>0</v>
      </c>
      <c r="G11" s="39">
        <f>SUM(G12:G22)</f>
        <v>0</v>
      </c>
      <c r="I11" s="39">
        <f>SUM(I12:I22)</f>
        <v>0</v>
      </c>
      <c r="J11" s="39">
        <f t="shared" ref="J11:M11" ca="1" si="32">SUM(J12:J22)</f>
        <v>0</v>
      </c>
      <c r="K11" s="39">
        <f t="shared" ca="1" si="32"/>
        <v>0</v>
      </c>
      <c r="M11" s="39">
        <f t="shared" ca="1" si="32"/>
        <v>0</v>
      </c>
      <c r="N11" s="38"/>
      <c r="Q11" s="17"/>
      <c r="R11" s="65" t="e">
        <f>#REF!</f>
        <v>#REF!</v>
      </c>
      <c r="S11" s="90">
        <f t="shared" si="8"/>
        <v>0</v>
      </c>
      <c r="U11" s="65" t="e">
        <f>#REF!</f>
        <v>#REF!</v>
      </c>
      <c r="V11" s="90">
        <f t="shared" si="9"/>
        <v>0</v>
      </c>
      <c r="Y11" s="8" t="e">
        <f t="shared" si="0"/>
        <v>#REF!</v>
      </c>
      <c r="Z11" s="79" t="e">
        <f t="shared" si="10"/>
        <v>#REF!</v>
      </c>
      <c r="AA11" s="141" t="e">
        <f t="shared" si="22"/>
        <v>#REF!</v>
      </c>
      <c r="AB11" s="141" t="e">
        <f t="shared" si="22"/>
        <v>#REF!</v>
      </c>
      <c r="AC11" s="141" t="e">
        <f t="shared" si="22"/>
        <v>#REF!</v>
      </c>
      <c r="AD11" s="141" t="e">
        <f t="shared" si="22"/>
        <v>#REF!</v>
      </c>
      <c r="AE11" s="141" t="e">
        <f t="shared" si="22"/>
        <v>#REF!</v>
      </c>
      <c r="AF11" s="141" t="e">
        <f t="shared" si="22"/>
        <v>#REF!</v>
      </c>
      <c r="AG11" s="141" t="e">
        <f t="shared" si="22"/>
        <v>#REF!</v>
      </c>
      <c r="AH11" s="141" t="e">
        <f t="shared" si="22"/>
        <v>#REF!</v>
      </c>
      <c r="AI11" s="141" t="e">
        <f t="shared" si="22"/>
        <v>#REF!</v>
      </c>
      <c r="AJ11" s="141" t="e">
        <f t="shared" si="22"/>
        <v>#REF!</v>
      </c>
      <c r="AK11" s="141" t="e">
        <f t="shared" si="23"/>
        <v>#REF!</v>
      </c>
      <c r="AN11" s="8" t="e">
        <f t="shared" si="1"/>
        <v>#REF!</v>
      </c>
      <c r="AO11" s="79" t="e">
        <f t="shared" si="12"/>
        <v>#REF!</v>
      </c>
      <c r="AP11" s="141" t="e">
        <f t="shared" si="24"/>
        <v>#REF!</v>
      </c>
      <c r="AQ11" s="141" t="e">
        <f t="shared" si="24"/>
        <v>#REF!</v>
      </c>
      <c r="AR11" s="141" t="e">
        <f t="shared" si="24"/>
        <v>#REF!</v>
      </c>
      <c r="AS11" s="141" t="e">
        <f t="shared" si="24"/>
        <v>#REF!</v>
      </c>
      <c r="AT11" s="141" t="e">
        <f t="shared" si="24"/>
        <v>#REF!</v>
      </c>
      <c r="AU11" s="141" t="e">
        <f t="shared" si="24"/>
        <v>#REF!</v>
      </c>
      <c r="AV11" s="141" t="e">
        <f t="shared" si="24"/>
        <v>#REF!</v>
      </c>
      <c r="AW11" s="141" t="e">
        <f t="shared" si="24"/>
        <v>#REF!</v>
      </c>
      <c r="AX11" s="141" t="e">
        <f t="shared" si="25"/>
        <v>#REF!</v>
      </c>
      <c r="BA11" s="8" t="e">
        <f t="shared" si="2"/>
        <v>#REF!</v>
      </c>
      <c r="BB11" s="79" t="e">
        <f t="shared" si="14"/>
        <v>#REF!</v>
      </c>
      <c r="BC11" s="141" t="e">
        <f t="shared" ca="1" si="26"/>
        <v>#REF!</v>
      </c>
      <c r="BD11" s="141" t="e">
        <f t="shared" ca="1" si="26"/>
        <v>#REF!</v>
      </c>
      <c r="BE11" s="141" t="e">
        <f t="shared" ca="1" si="26"/>
        <v>#REF!</v>
      </c>
      <c r="BF11" s="141" t="e">
        <f t="shared" ca="1" si="26"/>
        <v>#REF!</v>
      </c>
      <c r="BG11" s="141" t="e">
        <f t="shared" ca="1" si="26"/>
        <v>#REF!</v>
      </c>
      <c r="BH11" s="141" t="e">
        <f t="shared" ca="1" si="26"/>
        <v>#REF!</v>
      </c>
      <c r="BI11" s="141" t="e">
        <f t="shared" ca="1" si="26"/>
        <v>#REF!</v>
      </c>
      <c r="BJ11" s="141" t="e">
        <f t="shared" ca="1" si="26"/>
        <v>#REF!</v>
      </c>
      <c r="BK11" s="141" t="e">
        <f t="shared" ca="1" si="26"/>
        <v>#REF!</v>
      </c>
      <c r="BL11" s="141" t="e">
        <f t="shared" ca="1" si="26"/>
        <v>#REF!</v>
      </c>
      <c r="BM11" s="141" t="e">
        <f t="shared" ca="1" si="26"/>
        <v>#REF!</v>
      </c>
    </row>
    <row r="12" spans="2:65" ht="10.5">
      <c r="B12" s="8" t="e">
        <f>#REF!</f>
        <v>#REF!</v>
      </c>
      <c r="C12" s="9" t="e">
        <f>#REF!</f>
        <v>#REF!</v>
      </c>
      <c r="E12" s="141"/>
      <c r="F12" s="141">
        <f t="shared" ref="F12:F22" si="33">SUMIF($A$42:$A$709,B12&amp;"- "&amp;C12,$G$42:$G$709)</f>
        <v>0</v>
      </c>
      <c r="G12" s="141">
        <f>E12+F12</f>
        <v>0</v>
      </c>
      <c r="I12" s="141"/>
      <c r="J12" s="141">
        <f t="shared" ref="J12:J18" ca="1" si="34">SUMIF($J$42:$M$709,B12&amp;"- "&amp;C12,$Q$42:$Q$709)</f>
        <v>0</v>
      </c>
      <c r="K12" s="141">
        <f ca="1">I12+J12</f>
        <v>0</v>
      </c>
      <c r="M12" s="141">
        <f ca="1">G12-K12</f>
        <v>0</v>
      </c>
      <c r="N12" s="43"/>
      <c r="O12" s="40" t="str">
        <f ca="1">IF(M12=0,"",IF(N12=0,"ERROR",""))</f>
        <v/>
      </c>
      <c r="P12" s="41" t="str">
        <f t="shared" ref="P12:P35" ca="1" si="35">IF(O12="ERROR","Please insert comment","")</f>
        <v/>
      </c>
      <c r="Q12" s="17"/>
      <c r="R12" s="65" t="e">
        <f>#REF!</f>
        <v>#REF!</v>
      </c>
      <c r="S12" s="90">
        <f t="shared" si="8"/>
        <v>0</v>
      </c>
      <c r="U12" s="65" t="e">
        <f>#REF!</f>
        <v>#REF!</v>
      </c>
      <c r="V12" s="90">
        <f t="shared" si="9"/>
        <v>0</v>
      </c>
      <c r="Y12" s="1" t="e">
        <f t="shared" si="0"/>
        <v>#REF!</v>
      </c>
      <c r="Z12" s="80" t="e">
        <f t="shared" si="10"/>
        <v>#REF!</v>
      </c>
      <c r="AA12" s="49" t="e">
        <f t="shared" si="22"/>
        <v>#REF!</v>
      </c>
      <c r="AB12" s="49" t="e">
        <f t="shared" si="22"/>
        <v>#REF!</v>
      </c>
      <c r="AC12" s="49" t="e">
        <f t="shared" si="22"/>
        <v>#REF!</v>
      </c>
      <c r="AD12" s="49" t="e">
        <f t="shared" si="22"/>
        <v>#REF!</v>
      </c>
      <c r="AE12" s="49" t="e">
        <f t="shared" si="22"/>
        <v>#REF!</v>
      </c>
      <c r="AF12" s="49" t="e">
        <f t="shared" si="22"/>
        <v>#REF!</v>
      </c>
      <c r="AG12" s="49" t="e">
        <f t="shared" si="22"/>
        <v>#REF!</v>
      </c>
      <c r="AH12" s="49" t="e">
        <f t="shared" si="22"/>
        <v>#REF!</v>
      </c>
      <c r="AI12" s="49" t="e">
        <f t="shared" si="22"/>
        <v>#REF!</v>
      </c>
      <c r="AJ12" s="49" t="e">
        <f t="shared" si="22"/>
        <v>#REF!</v>
      </c>
      <c r="AK12" s="49" t="e">
        <f t="shared" si="23"/>
        <v>#REF!</v>
      </c>
      <c r="AN12" s="1" t="e">
        <f t="shared" si="1"/>
        <v>#REF!</v>
      </c>
      <c r="AO12" s="80" t="e">
        <f t="shared" si="12"/>
        <v>#REF!</v>
      </c>
      <c r="AP12" s="49" t="e">
        <f t="shared" si="24"/>
        <v>#REF!</v>
      </c>
      <c r="AQ12" s="49" t="e">
        <f t="shared" si="24"/>
        <v>#REF!</v>
      </c>
      <c r="AR12" s="49" t="e">
        <f t="shared" si="24"/>
        <v>#REF!</v>
      </c>
      <c r="AS12" s="49" t="e">
        <f t="shared" si="24"/>
        <v>#REF!</v>
      </c>
      <c r="AT12" s="49" t="e">
        <f t="shared" si="24"/>
        <v>#REF!</v>
      </c>
      <c r="AU12" s="49" t="e">
        <f t="shared" si="24"/>
        <v>#REF!</v>
      </c>
      <c r="AV12" s="49" t="e">
        <f t="shared" si="24"/>
        <v>#REF!</v>
      </c>
      <c r="AW12" s="49" t="e">
        <f t="shared" si="24"/>
        <v>#REF!</v>
      </c>
      <c r="AX12" s="49" t="e">
        <f t="shared" si="25"/>
        <v>#REF!</v>
      </c>
      <c r="BA12" s="1" t="e">
        <f t="shared" si="2"/>
        <v>#REF!</v>
      </c>
      <c r="BB12" s="80" t="e">
        <f t="shared" si="14"/>
        <v>#REF!</v>
      </c>
      <c r="BC12" s="49" t="e">
        <f t="shared" ca="1" si="26"/>
        <v>#REF!</v>
      </c>
      <c r="BD12" s="49" t="e">
        <f t="shared" ca="1" si="26"/>
        <v>#REF!</v>
      </c>
      <c r="BE12" s="49" t="e">
        <f t="shared" ca="1" si="26"/>
        <v>#REF!</v>
      </c>
      <c r="BF12" s="49" t="e">
        <f t="shared" ca="1" si="26"/>
        <v>#REF!</v>
      </c>
      <c r="BG12" s="49" t="e">
        <f t="shared" ca="1" si="26"/>
        <v>#REF!</v>
      </c>
      <c r="BH12" s="49" t="e">
        <f t="shared" ca="1" si="26"/>
        <v>#REF!</v>
      </c>
      <c r="BI12" s="49" t="e">
        <f t="shared" ca="1" si="26"/>
        <v>#REF!</v>
      </c>
      <c r="BJ12" s="49" t="e">
        <f t="shared" ca="1" si="26"/>
        <v>#REF!</v>
      </c>
      <c r="BK12" s="49" t="e">
        <f t="shared" ca="1" si="26"/>
        <v>#REF!</v>
      </c>
      <c r="BL12" s="49" t="e">
        <f t="shared" ca="1" si="26"/>
        <v>#REF!</v>
      </c>
      <c r="BM12" s="49" t="e">
        <f t="shared" ca="1" si="26"/>
        <v>#REF!</v>
      </c>
    </row>
    <row r="13" spans="2:65" ht="10.5">
      <c r="B13" s="1" t="e">
        <f>#REF!</f>
        <v>#REF!</v>
      </c>
      <c r="C13" s="7" t="e">
        <f>#REF!</f>
        <v>#REF!</v>
      </c>
      <c r="E13" s="49"/>
      <c r="F13" s="49">
        <f t="shared" si="33"/>
        <v>0</v>
      </c>
      <c r="G13" s="49">
        <f t="shared" ref="G13:G32" si="36">E13+F13</f>
        <v>0</v>
      </c>
      <c r="I13" s="49"/>
      <c r="J13" s="49">
        <f t="shared" ca="1" si="34"/>
        <v>0</v>
      </c>
      <c r="K13" s="49">
        <f t="shared" ref="K13:K32" ca="1" si="37">I13+J13</f>
        <v>0</v>
      </c>
      <c r="M13" s="49">
        <f t="shared" ref="M13:M32" ca="1" si="38">G13-K13</f>
        <v>0</v>
      </c>
      <c r="N13" s="44"/>
      <c r="O13" s="40" t="str">
        <f t="shared" ref="O13:O35" ca="1" si="39">IF(M13=0,"",IF(N13=0,"ERROR",""))</f>
        <v/>
      </c>
      <c r="P13" s="41" t="str">
        <f t="shared" ca="1" si="35"/>
        <v/>
      </c>
      <c r="Q13" s="17"/>
      <c r="R13" s="65" t="e">
        <f>#REF!</f>
        <v>#REF!</v>
      </c>
      <c r="S13" s="90">
        <f t="shared" si="8"/>
        <v>0</v>
      </c>
      <c r="U13" s="65" t="e">
        <f>#REF!</f>
        <v>#REF!</v>
      </c>
      <c r="V13" s="90">
        <f t="shared" si="9"/>
        <v>0</v>
      </c>
      <c r="Y13" s="8" t="e">
        <f t="shared" si="0"/>
        <v>#REF!</v>
      </c>
      <c r="Z13" s="79" t="e">
        <f t="shared" si="10"/>
        <v>#REF!</v>
      </c>
      <c r="AA13" s="141" t="e">
        <f t="shared" si="22"/>
        <v>#REF!</v>
      </c>
      <c r="AB13" s="141" t="e">
        <f t="shared" si="22"/>
        <v>#REF!</v>
      </c>
      <c r="AC13" s="141" t="e">
        <f t="shared" si="22"/>
        <v>#REF!</v>
      </c>
      <c r="AD13" s="141" t="e">
        <f t="shared" si="22"/>
        <v>#REF!</v>
      </c>
      <c r="AE13" s="141" t="e">
        <f t="shared" si="22"/>
        <v>#REF!</v>
      </c>
      <c r="AF13" s="141" t="e">
        <f t="shared" si="22"/>
        <v>#REF!</v>
      </c>
      <c r="AG13" s="141" t="e">
        <f t="shared" si="22"/>
        <v>#REF!</v>
      </c>
      <c r="AH13" s="141" t="e">
        <f t="shared" si="22"/>
        <v>#REF!</v>
      </c>
      <c r="AI13" s="141" t="e">
        <f t="shared" si="22"/>
        <v>#REF!</v>
      </c>
      <c r="AJ13" s="141" t="e">
        <f t="shared" si="22"/>
        <v>#REF!</v>
      </c>
      <c r="AK13" s="141" t="e">
        <f t="shared" si="23"/>
        <v>#REF!</v>
      </c>
      <c r="AN13" s="8" t="e">
        <f t="shared" si="1"/>
        <v>#REF!</v>
      </c>
      <c r="AO13" s="79" t="e">
        <f t="shared" si="12"/>
        <v>#REF!</v>
      </c>
      <c r="AP13" s="141" t="e">
        <f t="shared" si="24"/>
        <v>#REF!</v>
      </c>
      <c r="AQ13" s="141" t="e">
        <f t="shared" si="24"/>
        <v>#REF!</v>
      </c>
      <c r="AR13" s="141" t="e">
        <f t="shared" si="24"/>
        <v>#REF!</v>
      </c>
      <c r="AS13" s="141" t="e">
        <f t="shared" si="24"/>
        <v>#REF!</v>
      </c>
      <c r="AT13" s="141" t="e">
        <f t="shared" si="24"/>
        <v>#REF!</v>
      </c>
      <c r="AU13" s="141" t="e">
        <f t="shared" si="24"/>
        <v>#REF!</v>
      </c>
      <c r="AV13" s="141" t="e">
        <f t="shared" si="24"/>
        <v>#REF!</v>
      </c>
      <c r="AW13" s="141" t="e">
        <f t="shared" si="24"/>
        <v>#REF!</v>
      </c>
      <c r="AX13" s="141" t="e">
        <f t="shared" si="25"/>
        <v>#REF!</v>
      </c>
      <c r="BA13" s="8" t="e">
        <f t="shared" si="2"/>
        <v>#REF!</v>
      </c>
      <c r="BB13" s="79" t="e">
        <f t="shared" si="14"/>
        <v>#REF!</v>
      </c>
      <c r="BC13" s="141" t="e">
        <f t="shared" ca="1" si="26"/>
        <v>#REF!</v>
      </c>
      <c r="BD13" s="141" t="e">
        <f t="shared" ca="1" si="26"/>
        <v>#REF!</v>
      </c>
      <c r="BE13" s="141" t="e">
        <f t="shared" ca="1" si="26"/>
        <v>#REF!</v>
      </c>
      <c r="BF13" s="141" t="e">
        <f t="shared" ca="1" si="26"/>
        <v>#REF!</v>
      </c>
      <c r="BG13" s="141" t="e">
        <f t="shared" ca="1" si="26"/>
        <v>#REF!</v>
      </c>
      <c r="BH13" s="141" t="e">
        <f t="shared" ca="1" si="26"/>
        <v>#REF!</v>
      </c>
      <c r="BI13" s="141" t="e">
        <f t="shared" ca="1" si="26"/>
        <v>#REF!</v>
      </c>
      <c r="BJ13" s="141" t="e">
        <f t="shared" ca="1" si="26"/>
        <v>#REF!</v>
      </c>
      <c r="BK13" s="141" t="e">
        <f t="shared" ca="1" si="26"/>
        <v>#REF!</v>
      </c>
      <c r="BL13" s="141" t="e">
        <f t="shared" ca="1" si="26"/>
        <v>#REF!</v>
      </c>
      <c r="BM13" s="141" t="e">
        <f t="shared" ca="1" si="26"/>
        <v>#REF!</v>
      </c>
    </row>
    <row r="14" spans="2:65" ht="10.5">
      <c r="B14" s="8" t="e">
        <f>#REF!</f>
        <v>#REF!</v>
      </c>
      <c r="C14" s="9" t="e">
        <f>#REF!</f>
        <v>#REF!</v>
      </c>
      <c r="E14" s="141"/>
      <c r="F14" s="141">
        <f t="shared" si="33"/>
        <v>0</v>
      </c>
      <c r="G14" s="141">
        <f t="shared" si="36"/>
        <v>0</v>
      </c>
      <c r="I14" s="141"/>
      <c r="J14" s="141">
        <f t="shared" ca="1" si="34"/>
        <v>0</v>
      </c>
      <c r="K14" s="141">
        <f t="shared" ca="1" si="37"/>
        <v>0</v>
      </c>
      <c r="M14" s="141">
        <f t="shared" ca="1" si="38"/>
        <v>0</v>
      </c>
      <c r="N14" s="43"/>
      <c r="O14" s="40" t="str">
        <f t="shared" ca="1" si="39"/>
        <v/>
      </c>
      <c r="P14" s="41" t="str">
        <f t="shared" ca="1" si="35"/>
        <v/>
      </c>
      <c r="Q14" s="17"/>
      <c r="R14" s="65" t="e">
        <f>#REF!</f>
        <v>#REF!</v>
      </c>
      <c r="S14" s="90">
        <f t="shared" si="8"/>
        <v>0</v>
      </c>
      <c r="T14" s="2" t="str">
        <f>IF(F37=S15,"","ERROR")</f>
        <v/>
      </c>
      <c r="U14" s="65" t="e">
        <f>#REF!</f>
        <v>#REF!</v>
      </c>
      <c r="V14" s="90">
        <f t="shared" si="9"/>
        <v>0</v>
      </c>
      <c r="W14" s="13" t="s">
        <v>35</v>
      </c>
      <c r="Y14" s="1" t="e">
        <f t="shared" si="0"/>
        <v>#REF!</v>
      </c>
      <c r="Z14" s="80" t="e">
        <f t="shared" si="10"/>
        <v>#REF!</v>
      </c>
      <c r="AA14" s="49" t="e">
        <f t="shared" si="22"/>
        <v>#REF!</v>
      </c>
      <c r="AB14" s="49" t="e">
        <f t="shared" si="22"/>
        <v>#REF!</v>
      </c>
      <c r="AC14" s="49" t="e">
        <f t="shared" si="22"/>
        <v>#REF!</v>
      </c>
      <c r="AD14" s="49" t="e">
        <f t="shared" si="22"/>
        <v>#REF!</v>
      </c>
      <c r="AE14" s="49" t="e">
        <f t="shared" si="22"/>
        <v>#REF!</v>
      </c>
      <c r="AF14" s="49" t="e">
        <f t="shared" si="22"/>
        <v>#REF!</v>
      </c>
      <c r="AG14" s="49" t="e">
        <f t="shared" si="22"/>
        <v>#REF!</v>
      </c>
      <c r="AH14" s="49" t="e">
        <f t="shared" si="22"/>
        <v>#REF!</v>
      </c>
      <c r="AI14" s="49" t="e">
        <f t="shared" si="22"/>
        <v>#REF!</v>
      </c>
      <c r="AJ14" s="49" t="e">
        <f t="shared" si="22"/>
        <v>#REF!</v>
      </c>
      <c r="AK14" s="49" t="e">
        <f t="shared" ref="AK14:AK17" si="40">SUM(AA14:AJ14)</f>
        <v>#REF!</v>
      </c>
      <c r="AN14" s="1" t="e">
        <f t="shared" si="1"/>
        <v>#REF!</v>
      </c>
      <c r="AO14" s="80" t="e">
        <f t="shared" si="12"/>
        <v>#REF!</v>
      </c>
      <c r="AP14" s="49" t="e">
        <f t="shared" si="24"/>
        <v>#REF!</v>
      </c>
      <c r="AQ14" s="49" t="e">
        <f t="shared" si="24"/>
        <v>#REF!</v>
      </c>
      <c r="AR14" s="49" t="e">
        <f t="shared" si="24"/>
        <v>#REF!</v>
      </c>
      <c r="AS14" s="49" t="e">
        <f t="shared" si="24"/>
        <v>#REF!</v>
      </c>
      <c r="AT14" s="49" t="e">
        <f t="shared" si="24"/>
        <v>#REF!</v>
      </c>
      <c r="AU14" s="49" t="e">
        <f t="shared" si="24"/>
        <v>#REF!</v>
      </c>
      <c r="AV14" s="49" t="e">
        <f t="shared" si="24"/>
        <v>#REF!</v>
      </c>
      <c r="AW14" s="49" t="e">
        <f t="shared" si="24"/>
        <v>#REF!</v>
      </c>
      <c r="AX14" s="49" t="e">
        <f t="shared" ref="AX14:AX17" si="41">SUM(AP14:AW14)</f>
        <v>#REF!</v>
      </c>
      <c r="BA14" s="1" t="e">
        <f t="shared" si="2"/>
        <v>#REF!</v>
      </c>
      <c r="BB14" s="80" t="e">
        <f t="shared" si="14"/>
        <v>#REF!</v>
      </c>
      <c r="BC14" s="49" t="e">
        <f t="shared" ca="1" si="26"/>
        <v>#REF!</v>
      </c>
      <c r="BD14" s="49" t="e">
        <f t="shared" ca="1" si="26"/>
        <v>#REF!</v>
      </c>
      <c r="BE14" s="49" t="e">
        <f t="shared" ca="1" si="26"/>
        <v>#REF!</v>
      </c>
      <c r="BF14" s="49" t="e">
        <f t="shared" ca="1" si="26"/>
        <v>#REF!</v>
      </c>
      <c r="BG14" s="49" t="e">
        <f t="shared" ca="1" si="26"/>
        <v>#REF!</v>
      </c>
      <c r="BH14" s="49" t="e">
        <f t="shared" ca="1" si="26"/>
        <v>#REF!</v>
      </c>
      <c r="BI14" s="49" t="e">
        <f t="shared" ca="1" si="26"/>
        <v>#REF!</v>
      </c>
      <c r="BJ14" s="49" t="e">
        <f t="shared" ca="1" si="26"/>
        <v>#REF!</v>
      </c>
      <c r="BK14" s="49" t="e">
        <f t="shared" ca="1" si="26"/>
        <v>#REF!</v>
      </c>
      <c r="BL14" s="49" t="e">
        <f t="shared" ca="1" si="26"/>
        <v>#REF!</v>
      </c>
      <c r="BM14" s="49" t="e">
        <f t="shared" ca="1" si="26"/>
        <v>#REF!</v>
      </c>
    </row>
    <row r="15" spans="2:65" ht="10.5">
      <c r="B15" s="1" t="e">
        <f>#REF!</f>
        <v>#REF!</v>
      </c>
      <c r="C15" s="7" t="e">
        <f>#REF!</f>
        <v>#REF!</v>
      </c>
      <c r="E15" s="49"/>
      <c r="F15" s="49">
        <f t="shared" si="33"/>
        <v>0</v>
      </c>
      <c r="G15" s="49">
        <f t="shared" si="36"/>
        <v>0</v>
      </c>
      <c r="I15" s="49"/>
      <c r="J15" s="49">
        <f t="shared" ca="1" si="34"/>
        <v>0</v>
      </c>
      <c r="K15" s="49">
        <f t="shared" ca="1" si="37"/>
        <v>0</v>
      </c>
      <c r="M15" s="49">
        <f t="shared" ca="1" si="38"/>
        <v>0</v>
      </c>
      <c r="N15" s="44"/>
      <c r="O15" s="40" t="str">
        <f t="shared" ca="1" si="39"/>
        <v/>
      </c>
      <c r="P15" s="41" t="str">
        <f t="shared" ca="1" si="35"/>
        <v/>
      </c>
      <c r="Q15" s="17"/>
      <c r="R15" s="83" t="s">
        <v>29</v>
      </c>
      <c r="S15" s="19">
        <f>SUM(S5:S14)</f>
        <v>0</v>
      </c>
      <c r="U15" s="65" t="e">
        <f>#REF!</f>
        <v>#REF!</v>
      </c>
      <c r="V15" s="90">
        <f t="shared" si="9"/>
        <v>0</v>
      </c>
      <c r="W15" s="90">
        <f>SUM(V7:V15)</f>
        <v>0</v>
      </c>
      <c r="Y15" s="8" t="e">
        <f t="shared" si="0"/>
        <v>#REF!</v>
      </c>
      <c r="Z15" s="79" t="e">
        <f t="shared" si="10"/>
        <v>#REF!</v>
      </c>
      <c r="AA15" s="141" t="e">
        <f t="shared" si="22"/>
        <v>#REF!</v>
      </c>
      <c r="AB15" s="141" t="e">
        <f t="shared" si="22"/>
        <v>#REF!</v>
      </c>
      <c r="AC15" s="141" t="e">
        <f t="shared" si="22"/>
        <v>#REF!</v>
      </c>
      <c r="AD15" s="141" t="e">
        <f t="shared" si="22"/>
        <v>#REF!</v>
      </c>
      <c r="AE15" s="141" t="e">
        <f t="shared" si="22"/>
        <v>#REF!</v>
      </c>
      <c r="AF15" s="141" t="e">
        <f t="shared" si="22"/>
        <v>#REF!</v>
      </c>
      <c r="AG15" s="141" t="e">
        <f t="shared" si="22"/>
        <v>#REF!</v>
      </c>
      <c r="AH15" s="141" t="e">
        <f t="shared" si="22"/>
        <v>#REF!</v>
      </c>
      <c r="AI15" s="141" t="e">
        <f t="shared" si="22"/>
        <v>#REF!</v>
      </c>
      <c r="AJ15" s="141" t="e">
        <f t="shared" si="22"/>
        <v>#REF!</v>
      </c>
      <c r="AK15" s="141" t="e">
        <f t="shared" si="40"/>
        <v>#REF!</v>
      </c>
      <c r="AN15" s="8" t="e">
        <f t="shared" si="1"/>
        <v>#REF!</v>
      </c>
      <c r="AO15" s="79" t="e">
        <f t="shared" si="12"/>
        <v>#REF!</v>
      </c>
      <c r="AP15" s="141" t="e">
        <f t="shared" si="24"/>
        <v>#REF!</v>
      </c>
      <c r="AQ15" s="141" t="e">
        <f t="shared" si="24"/>
        <v>#REF!</v>
      </c>
      <c r="AR15" s="141" t="e">
        <f t="shared" si="24"/>
        <v>#REF!</v>
      </c>
      <c r="AS15" s="141" t="e">
        <f t="shared" si="24"/>
        <v>#REF!</v>
      </c>
      <c r="AT15" s="141" t="e">
        <f t="shared" si="24"/>
        <v>#REF!</v>
      </c>
      <c r="AU15" s="141" t="e">
        <f t="shared" si="24"/>
        <v>#REF!</v>
      </c>
      <c r="AV15" s="141" t="e">
        <f t="shared" si="24"/>
        <v>#REF!</v>
      </c>
      <c r="AW15" s="141" t="e">
        <f t="shared" si="24"/>
        <v>#REF!</v>
      </c>
      <c r="AX15" s="141" t="e">
        <f t="shared" si="41"/>
        <v>#REF!</v>
      </c>
      <c r="BA15" s="8" t="e">
        <f t="shared" si="2"/>
        <v>#REF!</v>
      </c>
      <c r="BB15" s="79" t="e">
        <f t="shared" si="14"/>
        <v>#REF!</v>
      </c>
      <c r="BC15" s="141" t="e">
        <f t="shared" ca="1" si="26"/>
        <v>#REF!</v>
      </c>
      <c r="BD15" s="141" t="e">
        <f t="shared" ca="1" si="26"/>
        <v>#REF!</v>
      </c>
      <c r="BE15" s="141" t="e">
        <f t="shared" ca="1" si="26"/>
        <v>#REF!</v>
      </c>
      <c r="BF15" s="141" t="e">
        <f t="shared" ca="1" si="26"/>
        <v>#REF!</v>
      </c>
      <c r="BG15" s="141" t="e">
        <f t="shared" ca="1" si="26"/>
        <v>#REF!</v>
      </c>
      <c r="BH15" s="141" t="e">
        <f t="shared" ca="1" si="26"/>
        <v>#REF!</v>
      </c>
      <c r="BI15" s="141" t="e">
        <f t="shared" ca="1" si="26"/>
        <v>#REF!</v>
      </c>
      <c r="BJ15" s="141" t="e">
        <f t="shared" ca="1" si="26"/>
        <v>#REF!</v>
      </c>
      <c r="BK15" s="141" t="e">
        <f t="shared" ca="1" si="26"/>
        <v>#REF!</v>
      </c>
      <c r="BL15" s="141" t="e">
        <f t="shared" ca="1" si="26"/>
        <v>#REF!</v>
      </c>
      <c r="BM15" s="141" t="e">
        <f t="shared" ca="1" si="26"/>
        <v>#REF!</v>
      </c>
    </row>
    <row r="16" spans="2:65" ht="10.5">
      <c r="B16" s="8" t="e">
        <f>#REF!</f>
        <v>#REF!</v>
      </c>
      <c r="C16" s="9" t="e">
        <f>#REF!</f>
        <v>#REF!</v>
      </c>
      <c r="E16" s="141"/>
      <c r="F16" s="141">
        <f t="shared" si="33"/>
        <v>0</v>
      </c>
      <c r="G16" s="141">
        <f t="shared" si="36"/>
        <v>0</v>
      </c>
      <c r="I16" s="141"/>
      <c r="J16" s="141">
        <f t="shared" ca="1" si="34"/>
        <v>0</v>
      </c>
      <c r="K16" s="141">
        <f t="shared" ca="1" si="37"/>
        <v>0</v>
      </c>
      <c r="M16" s="141">
        <f t="shared" ca="1" si="38"/>
        <v>0</v>
      </c>
      <c r="N16" s="43"/>
      <c r="O16" s="40" t="str">
        <f t="shared" ca="1" si="39"/>
        <v/>
      </c>
      <c r="P16" s="41" t="str">
        <f t="shared" ca="1" si="35"/>
        <v/>
      </c>
      <c r="Q16" s="17"/>
      <c r="U16" s="83" t="s">
        <v>14</v>
      </c>
      <c r="V16" s="19">
        <f>SUM(V5:V15)</f>
        <v>0</v>
      </c>
      <c r="Y16" s="1" t="e">
        <f t="shared" si="0"/>
        <v>#REF!</v>
      </c>
      <c r="Z16" s="80" t="e">
        <f t="shared" si="10"/>
        <v>#REF!</v>
      </c>
      <c r="AA16" s="49" t="e">
        <f t="shared" si="22"/>
        <v>#REF!</v>
      </c>
      <c r="AB16" s="49" t="e">
        <f t="shared" si="22"/>
        <v>#REF!</v>
      </c>
      <c r="AC16" s="49" t="e">
        <f t="shared" si="22"/>
        <v>#REF!</v>
      </c>
      <c r="AD16" s="49" t="e">
        <f t="shared" si="22"/>
        <v>#REF!</v>
      </c>
      <c r="AE16" s="49" t="e">
        <f t="shared" si="22"/>
        <v>#REF!</v>
      </c>
      <c r="AF16" s="49" t="e">
        <f t="shared" si="22"/>
        <v>#REF!</v>
      </c>
      <c r="AG16" s="49" t="e">
        <f t="shared" si="22"/>
        <v>#REF!</v>
      </c>
      <c r="AH16" s="49" t="e">
        <f t="shared" si="22"/>
        <v>#REF!</v>
      </c>
      <c r="AI16" s="49" t="e">
        <f t="shared" si="22"/>
        <v>#REF!</v>
      </c>
      <c r="AJ16" s="49" t="e">
        <f t="shared" si="22"/>
        <v>#REF!</v>
      </c>
      <c r="AK16" s="49" t="e">
        <f t="shared" si="40"/>
        <v>#REF!</v>
      </c>
      <c r="AN16" s="1" t="e">
        <f t="shared" si="1"/>
        <v>#REF!</v>
      </c>
      <c r="AO16" s="80" t="e">
        <f t="shared" si="12"/>
        <v>#REF!</v>
      </c>
      <c r="AP16" s="49" t="e">
        <f t="shared" si="24"/>
        <v>#REF!</v>
      </c>
      <c r="AQ16" s="49" t="e">
        <f t="shared" si="24"/>
        <v>#REF!</v>
      </c>
      <c r="AR16" s="49" t="e">
        <f t="shared" si="24"/>
        <v>#REF!</v>
      </c>
      <c r="AS16" s="49" t="e">
        <f t="shared" si="24"/>
        <v>#REF!</v>
      </c>
      <c r="AT16" s="49" t="e">
        <f t="shared" si="24"/>
        <v>#REF!</v>
      </c>
      <c r="AU16" s="49" t="e">
        <f t="shared" si="24"/>
        <v>#REF!</v>
      </c>
      <c r="AV16" s="49" t="e">
        <f t="shared" si="24"/>
        <v>#REF!</v>
      </c>
      <c r="AW16" s="49" t="e">
        <f t="shared" si="24"/>
        <v>#REF!</v>
      </c>
      <c r="AX16" s="49" t="e">
        <f t="shared" si="41"/>
        <v>#REF!</v>
      </c>
      <c r="BA16" s="1" t="e">
        <f t="shared" si="2"/>
        <v>#REF!</v>
      </c>
      <c r="BB16" s="80" t="e">
        <f t="shared" si="14"/>
        <v>#REF!</v>
      </c>
      <c r="BC16" s="49" t="e">
        <f t="shared" ca="1" si="26"/>
        <v>#REF!</v>
      </c>
      <c r="BD16" s="49" t="e">
        <f t="shared" ca="1" si="26"/>
        <v>#REF!</v>
      </c>
      <c r="BE16" s="49" t="e">
        <f t="shared" ca="1" si="26"/>
        <v>#REF!</v>
      </c>
      <c r="BF16" s="49" t="e">
        <f t="shared" ca="1" si="26"/>
        <v>#REF!</v>
      </c>
      <c r="BG16" s="49" t="e">
        <f t="shared" ca="1" si="26"/>
        <v>#REF!</v>
      </c>
      <c r="BH16" s="49" t="e">
        <f t="shared" ca="1" si="26"/>
        <v>#REF!</v>
      </c>
      <c r="BI16" s="49" t="e">
        <f t="shared" ca="1" si="26"/>
        <v>#REF!</v>
      </c>
      <c r="BJ16" s="49" t="e">
        <f t="shared" ca="1" si="26"/>
        <v>#REF!</v>
      </c>
      <c r="BK16" s="49" t="e">
        <f t="shared" ca="1" si="26"/>
        <v>#REF!</v>
      </c>
      <c r="BL16" s="49" t="e">
        <f t="shared" ca="1" si="26"/>
        <v>#REF!</v>
      </c>
      <c r="BM16" s="49" t="e">
        <f t="shared" ca="1" si="26"/>
        <v>#REF!</v>
      </c>
    </row>
    <row r="17" spans="2:65" ht="10.5">
      <c r="B17" s="1" t="e">
        <f>#REF!</f>
        <v>#REF!</v>
      </c>
      <c r="C17" s="7" t="e">
        <f>#REF!</f>
        <v>#REF!</v>
      </c>
      <c r="E17" s="49"/>
      <c r="F17" s="49">
        <f t="shared" si="33"/>
        <v>0</v>
      </c>
      <c r="G17" s="49">
        <f t="shared" si="36"/>
        <v>0</v>
      </c>
      <c r="I17" s="49"/>
      <c r="J17" s="49">
        <f t="shared" ca="1" si="34"/>
        <v>0</v>
      </c>
      <c r="K17" s="49">
        <f t="shared" ca="1" si="37"/>
        <v>0</v>
      </c>
      <c r="M17" s="49">
        <f t="shared" ca="1" si="38"/>
        <v>0</v>
      </c>
      <c r="N17" s="44"/>
      <c r="O17" s="40" t="str">
        <f t="shared" ca="1" si="39"/>
        <v/>
      </c>
      <c r="P17" s="41" t="str">
        <f t="shared" ca="1" si="35"/>
        <v/>
      </c>
      <c r="Q17" s="17"/>
      <c r="Y17" s="8" t="e">
        <f t="shared" si="0"/>
        <v>#REF!</v>
      </c>
      <c r="Z17" s="79" t="e">
        <f t="shared" si="10"/>
        <v>#REF!</v>
      </c>
      <c r="AA17" s="141" t="e">
        <f t="shared" si="22"/>
        <v>#REF!</v>
      </c>
      <c r="AB17" s="141" t="e">
        <f t="shared" si="22"/>
        <v>#REF!</v>
      </c>
      <c r="AC17" s="141" t="e">
        <f t="shared" si="22"/>
        <v>#REF!</v>
      </c>
      <c r="AD17" s="141" t="e">
        <f t="shared" si="22"/>
        <v>#REF!</v>
      </c>
      <c r="AE17" s="141" t="e">
        <f t="shared" si="22"/>
        <v>#REF!</v>
      </c>
      <c r="AF17" s="141" t="e">
        <f t="shared" si="22"/>
        <v>#REF!</v>
      </c>
      <c r="AG17" s="141" t="e">
        <f t="shared" si="22"/>
        <v>#REF!</v>
      </c>
      <c r="AH17" s="141" t="e">
        <f t="shared" si="22"/>
        <v>#REF!</v>
      </c>
      <c r="AI17" s="141" t="e">
        <f t="shared" si="22"/>
        <v>#REF!</v>
      </c>
      <c r="AJ17" s="141" t="e">
        <f t="shared" si="22"/>
        <v>#REF!</v>
      </c>
      <c r="AK17" s="141" t="e">
        <f t="shared" si="40"/>
        <v>#REF!</v>
      </c>
      <c r="AN17" s="8" t="e">
        <f t="shared" si="1"/>
        <v>#REF!</v>
      </c>
      <c r="AO17" s="79" t="e">
        <f t="shared" si="12"/>
        <v>#REF!</v>
      </c>
      <c r="AP17" s="141" t="e">
        <f t="shared" si="24"/>
        <v>#REF!</v>
      </c>
      <c r="AQ17" s="141" t="e">
        <f t="shared" si="24"/>
        <v>#REF!</v>
      </c>
      <c r="AR17" s="141" t="e">
        <f t="shared" si="24"/>
        <v>#REF!</v>
      </c>
      <c r="AS17" s="141" t="e">
        <f t="shared" si="24"/>
        <v>#REF!</v>
      </c>
      <c r="AT17" s="141" t="e">
        <f t="shared" si="24"/>
        <v>#REF!</v>
      </c>
      <c r="AU17" s="141" t="e">
        <f t="shared" si="24"/>
        <v>#REF!</v>
      </c>
      <c r="AV17" s="141" t="e">
        <f t="shared" si="24"/>
        <v>#REF!</v>
      </c>
      <c r="AW17" s="141" t="e">
        <f t="shared" si="24"/>
        <v>#REF!</v>
      </c>
      <c r="AX17" s="141" t="e">
        <f t="shared" si="41"/>
        <v>#REF!</v>
      </c>
      <c r="BA17" s="8" t="e">
        <f t="shared" si="2"/>
        <v>#REF!</v>
      </c>
      <c r="BB17" s="79" t="e">
        <f t="shared" si="14"/>
        <v>#REF!</v>
      </c>
      <c r="BC17" s="141" t="e">
        <f t="shared" ca="1" si="26"/>
        <v>#REF!</v>
      </c>
      <c r="BD17" s="141" t="e">
        <f t="shared" ca="1" si="26"/>
        <v>#REF!</v>
      </c>
      <c r="BE17" s="141" t="e">
        <f t="shared" ca="1" si="26"/>
        <v>#REF!</v>
      </c>
      <c r="BF17" s="141" t="e">
        <f t="shared" ca="1" si="26"/>
        <v>#REF!</v>
      </c>
      <c r="BG17" s="141" t="e">
        <f t="shared" ca="1" si="26"/>
        <v>#REF!</v>
      </c>
      <c r="BH17" s="141" t="e">
        <f t="shared" ca="1" si="26"/>
        <v>#REF!</v>
      </c>
      <c r="BI17" s="141" t="e">
        <f t="shared" ca="1" si="26"/>
        <v>#REF!</v>
      </c>
      <c r="BJ17" s="141" t="e">
        <f t="shared" ca="1" si="26"/>
        <v>#REF!</v>
      </c>
      <c r="BK17" s="141" t="e">
        <f t="shared" ca="1" si="26"/>
        <v>#REF!</v>
      </c>
      <c r="BL17" s="141" t="e">
        <f t="shared" ca="1" si="26"/>
        <v>#REF!</v>
      </c>
      <c r="BM17" s="141" t="e">
        <f t="shared" ca="1" si="26"/>
        <v>#REF!</v>
      </c>
    </row>
    <row r="18" spans="2:65" ht="33.75" customHeight="1">
      <c r="B18" s="8" t="e">
        <f>#REF!</f>
        <v>#REF!</v>
      </c>
      <c r="C18" s="9" t="e">
        <f>#REF!</f>
        <v>#REF!</v>
      </c>
      <c r="E18" s="141"/>
      <c r="F18" s="141">
        <f t="shared" si="33"/>
        <v>0</v>
      </c>
      <c r="G18" s="141">
        <f t="shared" si="36"/>
        <v>0</v>
      </c>
      <c r="I18" s="141"/>
      <c r="J18" s="141">
        <f t="shared" ca="1" si="34"/>
        <v>0</v>
      </c>
      <c r="K18" s="141">
        <f t="shared" ca="1" si="37"/>
        <v>0</v>
      </c>
      <c r="M18" s="141">
        <f t="shared" ca="1" si="38"/>
        <v>0</v>
      </c>
      <c r="N18" s="43"/>
      <c r="O18" s="40" t="str">
        <f t="shared" ca="1" si="39"/>
        <v/>
      </c>
      <c r="P18" s="41" t="str">
        <f t="shared" ca="1" si="35"/>
        <v/>
      </c>
      <c r="Q18" s="17"/>
      <c r="Y18" s="163" t="e">
        <f t="shared" si="0"/>
        <v>#REF!</v>
      </c>
      <c r="Z18" s="163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N18" s="163" t="e">
        <f t="shared" si="1"/>
        <v>#REF!</v>
      </c>
      <c r="AO18" s="163"/>
      <c r="AP18" s="37"/>
      <c r="AQ18" s="37"/>
      <c r="AR18" s="37"/>
      <c r="AS18" s="37"/>
      <c r="AT18" s="37"/>
      <c r="AU18" s="37"/>
      <c r="AV18" s="37"/>
      <c r="AW18" s="37"/>
      <c r="AX18" s="37"/>
      <c r="BA18" s="163" t="e">
        <f t="shared" si="2"/>
        <v>#REF!</v>
      </c>
      <c r="BB18" s="163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</row>
    <row r="19" spans="2:65" ht="10.5">
      <c r="B19" s="1" t="e">
        <f>#REF!</f>
        <v>#REF!</v>
      </c>
      <c r="C19" s="7" t="e">
        <f>#REF!</f>
        <v>#REF!</v>
      </c>
      <c r="E19" s="49"/>
      <c r="F19" s="49">
        <f t="shared" si="33"/>
        <v>0</v>
      </c>
      <c r="G19" s="49">
        <f t="shared" si="36"/>
        <v>0</v>
      </c>
      <c r="I19" s="49"/>
      <c r="J19" s="49"/>
      <c r="K19" s="49">
        <f t="shared" si="37"/>
        <v>0</v>
      </c>
      <c r="M19" s="49">
        <f t="shared" si="38"/>
        <v>0</v>
      </c>
      <c r="N19" s="44"/>
      <c r="O19" s="40" t="str">
        <f t="shared" si="39"/>
        <v/>
      </c>
      <c r="P19" s="41" t="str">
        <f t="shared" ref="P19:P22" si="42">IF(O19="ERROR","Please insert comment","")</f>
        <v/>
      </c>
      <c r="Q19" s="17"/>
      <c r="R19" s="90"/>
      <c r="Y19" s="1" t="e">
        <f t="shared" si="0"/>
        <v>#REF!</v>
      </c>
      <c r="Z19" s="80" t="e">
        <f>C24</f>
        <v>#REF!</v>
      </c>
      <c r="AA19" s="49" t="e">
        <f t="shared" ref="AA19:AJ23" si="43">SUMPRODUCT(($A$42:$A$709=$Y19&amp;"- "&amp;$Z19)*($C$42:$C$709=AA$1)*($G$42:$G$709))</f>
        <v>#REF!</v>
      </c>
      <c r="AB19" s="49" t="e">
        <f t="shared" si="43"/>
        <v>#REF!</v>
      </c>
      <c r="AC19" s="49" t="e">
        <f t="shared" si="43"/>
        <v>#REF!</v>
      </c>
      <c r="AD19" s="49" t="e">
        <f t="shared" si="43"/>
        <v>#REF!</v>
      </c>
      <c r="AE19" s="49" t="e">
        <f t="shared" si="43"/>
        <v>#REF!</v>
      </c>
      <c r="AF19" s="49" t="e">
        <f t="shared" si="43"/>
        <v>#REF!</v>
      </c>
      <c r="AG19" s="49" t="e">
        <f t="shared" si="43"/>
        <v>#REF!</v>
      </c>
      <c r="AH19" s="49" t="e">
        <f t="shared" si="43"/>
        <v>#REF!</v>
      </c>
      <c r="AI19" s="49" t="e">
        <f t="shared" si="43"/>
        <v>#REF!</v>
      </c>
      <c r="AJ19" s="49" t="e">
        <f t="shared" si="43"/>
        <v>#REF!</v>
      </c>
      <c r="AK19" s="49" t="e">
        <f t="shared" ref="AK19:AK20" si="44">SUM(AA19:AJ19)</f>
        <v>#REF!</v>
      </c>
      <c r="AN19" s="1" t="e">
        <f t="shared" si="1"/>
        <v>#REF!</v>
      </c>
      <c r="AO19" s="80" t="e">
        <f>C24</f>
        <v>#REF!</v>
      </c>
      <c r="AP19" s="49" t="e">
        <f t="shared" ref="AP19:AW23" si="45">SUMPRODUCT(($J$42:$M$708=$AN19&amp;"- "&amp;$AO19)*($N$42:$N$708=AP$1)*($Q$42:$Q$708))</f>
        <v>#REF!</v>
      </c>
      <c r="AQ19" s="49" t="e">
        <f t="shared" si="45"/>
        <v>#REF!</v>
      </c>
      <c r="AR19" s="49" t="e">
        <f t="shared" si="45"/>
        <v>#REF!</v>
      </c>
      <c r="AS19" s="49" t="e">
        <f t="shared" si="45"/>
        <v>#REF!</v>
      </c>
      <c r="AT19" s="49" t="e">
        <f t="shared" si="45"/>
        <v>#REF!</v>
      </c>
      <c r="AU19" s="49" t="e">
        <f t="shared" si="45"/>
        <v>#REF!</v>
      </c>
      <c r="AV19" s="49" t="e">
        <f t="shared" si="45"/>
        <v>#REF!</v>
      </c>
      <c r="AW19" s="49" t="e">
        <f t="shared" si="45"/>
        <v>#REF!</v>
      </c>
      <c r="AX19" s="49" t="e">
        <f t="shared" ref="AX19:AX20" si="46">SUM(AP19:AW19)</f>
        <v>#REF!</v>
      </c>
      <c r="BA19" s="1" t="e">
        <f t="shared" si="2"/>
        <v>#REF!</v>
      </c>
      <c r="BB19" s="80" t="e">
        <f>C24</f>
        <v>#REF!</v>
      </c>
      <c r="BC19" s="49" t="e">
        <f t="shared" ref="BC19:BM23" ca="1" si="47">SUMPRODUCT(($C$12:$C$36=$BB19)*($N$12:$N$36=BC$1)*($M$12:$M$36))</f>
        <v>#REF!</v>
      </c>
      <c r="BD19" s="49" t="e">
        <f t="shared" ca="1" si="47"/>
        <v>#REF!</v>
      </c>
      <c r="BE19" s="49" t="e">
        <f t="shared" ca="1" si="47"/>
        <v>#REF!</v>
      </c>
      <c r="BF19" s="49" t="e">
        <f t="shared" ca="1" si="47"/>
        <v>#REF!</v>
      </c>
      <c r="BG19" s="49" t="e">
        <f t="shared" ca="1" si="47"/>
        <v>#REF!</v>
      </c>
      <c r="BH19" s="49" t="e">
        <f t="shared" ca="1" si="47"/>
        <v>#REF!</v>
      </c>
      <c r="BI19" s="49" t="e">
        <f t="shared" ca="1" si="47"/>
        <v>#REF!</v>
      </c>
      <c r="BJ19" s="49" t="e">
        <f t="shared" ca="1" si="47"/>
        <v>#REF!</v>
      </c>
      <c r="BK19" s="49" t="e">
        <f t="shared" ca="1" si="47"/>
        <v>#REF!</v>
      </c>
      <c r="BL19" s="49" t="e">
        <f t="shared" ca="1" si="47"/>
        <v>#REF!</v>
      </c>
      <c r="BM19" s="49" t="e">
        <f t="shared" ca="1" si="47"/>
        <v>#REF!</v>
      </c>
    </row>
    <row r="20" spans="2:65" ht="10.5">
      <c r="B20" s="8" t="e">
        <f>#REF!</f>
        <v>#REF!</v>
      </c>
      <c r="C20" s="9" t="e">
        <f>#REF!</f>
        <v>#REF!</v>
      </c>
      <c r="E20" s="141"/>
      <c r="F20" s="141">
        <f t="shared" si="33"/>
        <v>0</v>
      </c>
      <c r="G20" s="141">
        <f t="shared" si="36"/>
        <v>0</v>
      </c>
      <c r="I20" s="141"/>
      <c r="J20" s="141"/>
      <c r="K20" s="141">
        <f t="shared" si="37"/>
        <v>0</v>
      </c>
      <c r="M20" s="141">
        <f t="shared" si="38"/>
        <v>0</v>
      </c>
      <c r="N20" s="43"/>
      <c r="O20" s="40" t="str">
        <f t="shared" si="39"/>
        <v/>
      </c>
      <c r="P20" s="41" t="str">
        <f t="shared" si="42"/>
        <v/>
      </c>
      <c r="Q20" s="17"/>
      <c r="R20" s="90"/>
      <c r="U20" s="82" t="s">
        <v>28</v>
      </c>
      <c r="V20" s="18" t="s">
        <v>7</v>
      </c>
      <c r="Y20" s="8" t="e">
        <f t="shared" si="0"/>
        <v>#REF!</v>
      </c>
      <c r="Z20" s="79" t="e">
        <f>C25</f>
        <v>#REF!</v>
      </c>
      <c r="AA20" s="141" t="e">
        <f t="shared" si="43"/>
        <v>#REF!</v>
      </c>
      <c r="AB20" s="141" t="e">
        <f t="shared" si="43"/>
        <v>#REF!</v>
      </c>
      <c r="AC20" s="141" t="e">
        <f t="shared" si="43"/>
        <v>#REF!</v>
      </c>
      <c r="AD20" s="141" t="e">
        <f t="shared" si="43"/>
        <v>#REF!</v>
      </c>
      <c r="AE20" s="141" t="e">
        <f t="shared" si="43"/>
        <v>#REF!</v>
      </c>
      <c r="AF20" s="141" t="e">
        <f t="shared" si="43"/>
        <v>#REF!</v>
      </c>
      <c r="AG20" s="141" t="e">
        <f t="shared" si="43"/>
        <v>#REF!</v>
      </c>
      <c r="AH20" s="141" t="e">
        <f t="shared" si="43"/>
        <v>#REF!</v>
      </c>
      <c r="AI20" s="141" t="e">
        <f t="shared" si="43"/>
        <v>#REF!</v>
      </c>
      <c r="AJ20" s="141" t="e">
        <f t="shared" si="43"/>
        <v>#REF!</v>
      </c>
      <c r="AK20" s="141" t="e">
        <f t="shared" si="44"/>
        <v>#REF!</v>
      </c>
      <c r="AN20" s="8" t="e">
        <f t="shared" si="1"/>
        <v>#REF!</v>
      </c>
      <c r="AO20" s="79" t="e">
        <f>C25</f>
        <v>#REF!</v>
      </c>
      <c r="AP20" s="141" t="e">
        <f t="shared" si="45"/>
        <v>#REF!</v>
      </c>
      <c r="AQ20" s="141" t="e">
        <f t="shared" si="45"/>
        <v>#REF!</v>
      </c>
      <c r="AR20" s="141" t="e">
        <f t="shared" si="45"/>
        <v>#REF!</v>
      </c>
      <c r="AS20" s="141" t="e">
        <f t="shared" si="45"/>
        <v>#REF!</v>
      </c>
      <c r="AT20" s="141" t="e">
        <f t="shared" si="45"/>
        <v>#REF!</v>
      </c>
      <c r="AU20" s="141" t="e">
        <f t="shared" si="45"/>
        <v>#REF!</v>
      </c>
      <c r="AV20" s="141" t="e">
        <f t="shared" si="45"/>
        <v>#REF!</v>
      </c>
      <c r="AW20" s="141" t="e">
        <f t="shared" si="45"/>
        <v>#REF!</v>
      </c>
      <c r="AX20" s="141" t="e">
        <f t="shared" si="46"/>
        <v>#REF!</v>
      </c>
      <c r="BA20" s="8" t="e">
        <f t="shared" si="2"/>
        <v>#REF!</v>
      </c>
      <c r="BB20" s="79" t="e">
        <f>C25</f>
        <v>#REF!</v>
      </c>
      <c r="BC20" s="141" t="e">
        <f t="shared" ca="1" si="47"/>
        <v>#REF!</v>
      </c>
      <c r="BD20" s="141" t="e">
        <f t="shared" ca="1" si="47"/>
        <v>#REF!</v>
      </c>
      <c r="BE20" s="141" t="e">
        <f t="shared" ca="1" si="47"/>
        <v>#REF!</v>
      </c>
      <c r="BF20" s="141" t="e">
        <f t="shared" ca="1" si="47"/>
        <v>#REF!</v>
      </c>
      <c r="BG20" s="141" t="e">
        <f t="shared" ca="1" si="47"/>
        <v>#REF!</v>
      </c>
      <c r="BH20" s="141" t="e">
        <f t="shared" ca="1" si="47"/>
        <v>#REF!</v>
      </c>
      <c r="BI20" s="141" t="e">
        <f t="shared" ca="1" si="47"/>
        <v>#REF!</v>
      </c>
      <c r="BJ20" s="141" t="e">
        <f t="shared" ca="1" si="47"/>
        <v>#REF!</v>
      </c>
      <c r="BK20" s="141" t="e">
        <f t="shared" ca="1" si="47"/>
        <v>#REF!</v>
      </c>
      <c r="BL20" s="141" t="e">
        <f t="shared" ca="1" si="47"/>
        <v>#REF!</v>
      </c>
      <c r="BM20" s="141" t="e">
        <f t="shared" ca="1" si="47"/>
        <v>#REF!</v>
      </c>
    </row>
    <row r="21" spans="2:65" ht="10.5">
      <c r="B21" s="1" t="e">
        <f>#REF!</f>
        <v>#REF!</v>
      </c>
      <c r="C21" s="7" t="e">
        <f>#REF!</f>
        <v>#REF!</v>
      </c>
      <c r="E21" s="49"/>
      <c r="F21" s="49">
        <f t="shared" si="33"/>
        <v>0</v>
      </c>
      <c r="G21" s="49">
        <f t="shared" si="36"/>
        <v>0</v>
      </c>
      <c r="I21" s="49"/>
      <c r="J21" s="49"/>
      <c r="K21" s="49">
        <f t="shared" si="37"/>
        <v>0</v>
      </c>
      <c r="M21" s="49">
        <f t="shared" si="38"/>
        <v>0</v>
      </c>
      <c r="N21" s="44"/>
      <c r="O21" s="40" t="str">
        <f t="shared" si="39"/>
        <v/>
      </c>
      <c r="P21" s="41" t="str">
        <f t="shared" si="42"/>
        <v/>
      </c>
      <c r="Q21" s="17"/>
      <c r="R21" s="90"/>
      <c r="U21" s="65" t="e">
        <f>#REF!</f>
        <v>#REF!</v>
      </c>
      <c r="V21" s="90">
        <f t="shared" ref="V21:V28" si="48">SUMIF($N$42:$N$709,U21,$Q$42:$Q$709)</f>
        <v>0</v>
      </c>
      <c r="Y21" s="1" t="e">
        <f t="shared" si="0"/>
        <v>#REF!</v>
      </c>
      <c r="Z21" s="80" t="e">
        <f>C26</f>
        <v>#REF!</v>
      </c>
      <c r="AA21" s="49" t="e">
        <f t="shared" si="43"/>
        <v>#REF!</v>
      </c>
      <c r="AB21" s="49" t="e">
        <f t="shared" si="43"/>
        <v>#REF!</v>
      </c>
      <c r="AC21" s="49" t="e">
        <f t="shared" si="43"/>
        <v>#REF!</v>
      </c>
      <c r="AD21" s="49" t="e">
        <f t="shared" si="43"/>
        <v>#REF!</v>
      </c>
      <c r="AE21" s="49" t="e">
        <f t="shared" si="43"/>
        <v>#REF!</v>
      </c>
      <c r="AF21" s="49" t="e">
        <f t="shared" si="43"/>
        <v>#REF!</v>
      </c>
      <c r="AG21" s="49" t="e">
        <f t="shared" si="43"/>
        <v>#REF!</v>
      </c>
      <c r="AH21" s="49" t="e">
        <f t="shared" si="43"/>
        <v>#REF!</v>
      </c>
      <c r="AI21" s="49" t="e">
        <f t="shared" si="43"/>
        <v>#REF!</v>
      </c>
      <c r="AJ21" s="49" t="e">
        <f t="shared" si="43"/>
        <v>#REF!</v>
      </c>
      <c r="AK21" s="49" t="e">
        <f t="shared" ref="AK21:AK23" si="49">SUM(AA21:AJ21)</f>
        <v>#REF!</v>
      </c>
      <c r="AN21" s="1" t="e">
        <f t="shared" si="1"/>
        <v>#REF!</v>
      </c>
      <c r="AO21" s="80" t="e">
        <f>C26</f>
        <v>#REF!</v>
      </c>
      <c r="AP21" s="49" t="e">
        <f t="shared" si="45"/>
        <v>#REF!</v>
      </c>
      <c r="AQ21" s="49" t="e">
        <f t="shared" si="45"/>
        <v>#REF!</v>
      </c>
      <c r="AR21" s="49" t="e">
        <f t="shared" si="45"/>
        <v>#REF!</v>
      </c>
      <c r="AS21" s="49" t="e">
        <f t="shared" si="45"/>
        <v>#REF!</v>
      </c>
      <c r="AT21" s="49" t="e">
        <f t="shared" si="45"/>
        <v>#REF!</v>
      </c>
      <c r="AU21" s="49" t="e">
        <f t="shared" si="45"/>
        <v>#REF!</v>
      </c>
      <c r="AV21" s="49" t="e">
        <f t="shared" si="45"/>
        <v>#REF!</v>
      </c>
      <c r="AW21" s="49" t="e">
        <f t="shared" si="45"/>
        <v>#REF!</v>
      </c>
      <c r="AX21" s="49" t="e">
        <f t="shared" ref="AX21:AX23" si="50">SUM(AP21:AW21)</f>
        <v>#REF!</v>
      </c>
      <c r="BA21" s="1" t="e">
        <f t="shared" si="2"/>
        <v>#REF!</v>
      </c>
      <c r="BB21" s="80" t="e">
        <f>C26</f>
        <v>#REF!</v>
      </c>
      <c r="BC21" s="49" t="e">
        <f t="shared" ca="1" si="47"/>
        <v>#REF!</v>
      </c>
      <c r="BD21" s="49" t="e">
        <f t="shared" ca="1" si="47"/>
        <v>#REF!</v>
      </c>
      <c r="BE21" s="49" t="e">
        <f t="shared" ca="1" si="47"/>
        <v>#REF!</v>
      </c>
      <c r="BF21" s="49" t="e">
        <f t="shared" ca="1" si="47"/>
        <v>#REF!</v>
      </c>
      <c r="BG21" s="49" t="e">
        <f t="shared" ca="1" si="47"/>
        <v>#REF!</v>
      </c>
      <c r="BH21" s="49" t="e">
        <f t="shared" ca="1" si="47"/>
        <v>#REF!</v>
      </c>
      <c r="BI21" s="49" t="e">
        <f t="shared" ca="1" si="47"/>
        <v>#REF!</v>
      </c>
      <c r="BJ21" s="49" t="e">
        <f t="shared" ca="1" si="47"/>
        <v>#REF!</v>
      </c>
      <c r="BK21" s="49" t="e">
        <f t="shared" ca="1" si="47"/>
        <v>#REF!</v>
      </c>
      <c r="BL21" s="49" t="e">
        <f t="shared" ca="1" si="47"/>
        <v>#REF!</v>
      </c>
      <c r="BM21" s="49" t="e">
        <f t="shared" ca="1" si="47"/>
        <v>#REF!</v>
      </c>
    </row>
    <row r="22" spans="2:65" ht="10.5">
      <c r="B22" s="8" t="e">
        <f>#REF!</f>
        <v>#REF!</v>
      </c>
      <c r="C22" s="9" t="e">
        <f>#REF!</f>
        <v>#REF!</v>
      </c>
      <c r="E22" s="141"/>
      <c r="F22" s="141">
        <f t="shared" si="33"/>
        <v>0</v>
      </c>
      <c r="G22" s="141">
        <f t="shared" si="36"/>
        <v>0</v>
      </c>
      <c r="I22" s="141"/>
      <c r="J22" s="141"/>
      <c r="K22" s="141">
        <f t="shared" si="37"/>
        <v>0</v>
      </c>
      <c r="M22" s="141">
        <f t="shared" si="38"/>
        <v>0</v>
      </c>
      <c r="N22" s="43"/>
      <c r="O22" s="40" t="str">
        <f t="shared" si="39"/>
        <v/>
      </c>
      <c r="P22" s="41" t="str">
        <f t="shared" si="42"/>
        <v/>
      </c>
      <c r="Q22" s="17"/>
      <c r="R22" s="90"/>
      <c r="U22" s="90" t="e">
        <f>#REF!</f>
        <v>#REF!</v>
      </c>
      <c r="V22" s="90">
        <f t="shared" si="48"/>
        <v>0</v>
      </c>
      <c r="Y22" s="8" t="e">
        <f t="shared" si="0"/>
        <v>#REF!</v>
      </c>
      <c r="Z22" s="79" t="e">
        <f>C27</f>
        <v>#REF!</v>
      </c>
      <c r="AA22" s="141" t="e">
        <f t="shared" si="43"/>
        <v>#REF!</v>
      </c>
      <c r="AB22" s="141" t="e">
        <f t="shared" si="43"/>
        <v>#REF!</v>
      </c>
      <c r="AC22" s="141" t="e">
        <f t="shared" si="43"/>
        <v>#REF!</v>
      </c>
      <c r="AD22" s="141" t="e">
        <f t="shared" si="43"/>
        <v>#REF!</v>
      </c>
      <c r="AE22" s="141" t="e">
        <f t="shared" si="43"/>
        <v>#REF!</v>
      </c>
      <c r="AF22" s="141" t="e">
        <f t="shared" si="43"/>
        <v>#REF!</v>
      </c>
      <c r="AG22" s="141" t="e">
        <f t="shared" si="43"/>
        <v>#REF!</v>
      </c>
      <c r="AH22" s="141" t="e">
        <f t="shared" si="43"/>
        <v>#REF!</v>
      </c>
      <c r="AI22" s="141" t="e">
        <f t="shared" si="43"/>
        <v>#REF!</v>
      </c>
      <c r="AJ22" s="141" t="e">
        <f t="shared" si="43"/>
        <v>#REF!</v>
      </c>
      <c r="AK22" s="141" t="e">
        <f t="shared" si="49"/>
        <v>#REF!</v>
      </c>
      <c r="AN22" s="8" t="e">
        <f t="shared" si="1"/>
        <v>#REF!</v>
      </c>
      <c r="AO22" s="79" t="e">
        <f>C27</f>
        <v>#REF!</v>
      </c>
      <c r="AP22" s="141" t="e">
        <f t="shared" si="45"/>
        <v>#REF!</v>
      </c>
      <c r="AQ22" s="141" t="e">
        <f t="shared" si="45"/>
        <v>#REF!</v>
      </c>
      <c r="AR22" s="141" t="e">
        <f t="shared" si="45"/>
        <v>#REF!</v>
      </c>
      <c r="AS22" s="141" t="e">
        <f t="shared" si="45"/>
        <v>#REF!</v>
      </c>
      <c r="AT22" s="141" t="e">
        <f t="shared" si="45"/>
        <v>#REF!</v>
      </c>
      <c r="AU22" s="141" t="e">
        <f t="shared" si="45"/>
        <v>#REF!</v>
      </c>
      <c r="AV22" s="141" t="e">
        <f t="shared" si="45"/>
        <v>#REF!</v>
      </c>
      <c r="AW22" s="141" t="e">
        <f t="shared" si="45"/>
        <v>#REF!</v>
      </c>
      <c r="AX22" s="141" t="e">
        <f t="shared" si="50"/>
        <v>#REF!</v>
      </c>
      <c r="BA22" s="8" t="e">
        <f t="shared" si="2"/>
        <v>#REF!</v>
      </c>
      <c r="BB22" s="79" t="e">
        <f>C27</f>
        <v>#REF!</v>
      </c>
      <c r="BC22" s="141" t="e">
        <f t="shared" ca="1" si="47"/>
        <v>#REF!</v>
      </c>
      <c r="BD22" s="141" t="e">
        <f t="shared" ca="1" si="47"/>
        <v>#REF!</v>
      </c>
      <c r="BE22" s="141" t="e">
        <f t="shared" ca="1" si="47"/>
        <v>#REF!</v>
      </c>
      <c r="BF22" s="141" t="e">
        <f t="shared" ca="1" si="47"/>
        <v>#REF!</v>
      </c>
      <c r="BG22" s="141" t="e">
        <f t="shared" ca="1" si="47"/>
        <v>#REF!</v>
      </c>
      <c r="BH22" s="141" t="e">
        <f t="shared" ca="1" si="47"/>
        <v>#REF!</v>
      </c>
      <c r="BI22" s="141" t="e">
        <f t="shared" ca="1" si="47"/>
        <v>#REF!</v>
      </c>
      <c r="BJ22" s="141" t="e">
        <f t="shared" ca="1" si="47"/>
        <v>#REF!</v>
      </c>
      <c r="BK22" s="141" t="e">
        <f t="shared" ca="1" si="47"/>
        <v>#REF!</v>
      </c>
      <c r="BL22" s="141" t="e">
        <f t="shared" ca="1" si="47"/>
        <v>#REF!</v>
      </c>
      <c r="BM22" s="141" t="e">
        <f t="shared" ca="1" si="47"/>
        <v>#REF!</v>
      </c>
    </row>
    <row r="23" spans="2:65" ht="32.25" customHeight="1">
      <c r="B23" s="163" t="e">
        <f>#REF!</f>
        <v>#REF!</v>
      </c>
      <c r="C23" s="163"/>
      <c r="E23" s="39">
        <f>SUM(E24:E28)</f>
        <v>0</v>
      </c>
      <c r="F23" s="39">
        <f t="shared" ref="F23:G23" si="51">SUM(F24:F28)</f>
        <v>0</v>
      </c>
      <c r="G23" s="39">
        <f t="shared" si="51"/>
        <v>0</v>
      </c>
      <c r="I23" s="39">
        <f t="shared" ref="I23:K23" si="52">SUM(I24:I28)</f>
        <v>0</v>
      </c>
      <c r="J23" s="39">
        <f t="shared" si="52"/>
        <v>0</v>
      </c>
      <c r="K23" s="39">
        <f t="shared" si="52"/>
        <v>0</v>
      </c>
      <c r="M23" s="39">
        <f>SUM(M24:M28)</f>
        <v>0</v>
      </c>
      <c r="N23" s="38"/>
      <c r="O23" s="40"/>
      <c r="P23" s="41"/>
      <c r="Q23" s="17"/>
      <c r="R23" s="90"/>
      <c r="U23" s="90" t="e">
        <f>#REF!</f>
        <v>#REF!</v>
      </c>
      <c r="V23" s="90">
        <f t="shared" si="48"/>
        <v>0</v>
      </c>
      <c r="Y23" s="1" t="e">
        <f t="shared" si="0"/>
        <v>#REF!</v>
      </c>
      <c r="Z23" s="80" t="e">
        <f>C28</f>
        <v>#REF!</v>
      </c>
      <c r="AA23" s="49" t="e">
        <f t="shared" si="43"/>
        <v>#REF!</v>
      </c>
      <c r="AB23" s="49" t="e">
        <f t="shared" si="43"/>
        <v>#REF!</v>
      </c>
      <c r="AC23" s="49" t="e">
        <f t="shared" si="43"/>
        <v>#REF!</v>
      </c>
      <c r="AD23" s="49" t="e">
        <f t="shared" si="43"/>
        <v>#REF!</v>
      </c>
      <c r="AE23" s="49" t="e">
        <f t="shared" si="43"/>
        <v>#REF!</v>
      </c>
      <c r="AF23" s="49" t="e">
        <f t="shared" si="43"/>
        <v>#REF!</v>
      </c>
      <c r="AG23" s="49" t="e">
        <f t="shared" si="43"/>
        <v>#REF!</v>
      </c>
      <c r="AH23" s="49" t="e">
        <f t="shared" si="43"/>
        <v>#REF!</v>
      </c>
      <c r="AI23" s="49" t="e">
        <f t="shared" si="43"/>
        <v>#REF!</v>
      </c>
      <c r="AJ23" s="49" t="e">
        <f t="shared" si="43"/>
        <v>#REF!</v>
      </c>
      <c r="AK23" s="49" t="e">
        <f t="shared" si="49"/>
        <v>#REF!</v>
      </c>
      <c r="AN23" s="1" t="e">
        <f t="shared" si="1"/>
        <v>#REF!</v>
      </c>
      <c r="AO23" s="80" t="e">
        <f>C28</f>
        <v>#REF!</v>
      </c>
      <c r="AP23" s="49" t="e">
        <f t="shared" si="45"/>
        <v>#REF!</v>
      </c>
      <c r="AQ23" s="49" t="e">
        <f t="shared" si="45"/>
        <v>#REF!</v>
      </c>
      <c r="AR23" s="49" t="e">
        <f t="shared" si="45"/>
        <v>#REF!</v>
      </c>
      <c r="AS23" s="49" t="e">
        <f t="shared" si="45"/>
        <v>#REF!</v>
      </c>
      <c r="AT23" s="49" t="e">
        <f t="shared" si="45"/>
        <v>#REF!</v>
      </c>
      <c r="AU23" s="49" t="e">
        <f t="shared" si="45"/>
        <v>#REF!</v>
      </c>
      <c r="AV23" s="49" t="e">
        <f t="shared" si="45"/>
        <v>#REF!</v>
      </c>
      <c r="AW23" s="49" t="e">
        <f t="shared" si="45"/>
        <v>#REF!</v>
      </c>
      <c r="AX23" s="49" t="e">
        <f t="shared" si="50"/>
        <v>#REF!</v>
      </c>
      <c r="BA23" s="1" t="e">
        <f t="shared" si="2"/>
        <v>#REF!</v>
      </c>
      <c r="BB23" s="80" t="e">
        <f>C28</f>
        <v>#REF!</v>
      </c>
      <c r="BC23" s="49" t="e">
        <f t="shared" ca="1" si="47"/>
        <v>#REF!</v>
      </c>
      <c r="BD23" s="49" t="e">
        <f t="shared" ca="1" si="47"/>
        <v>#REF!</v>
      </c>
      <c r="BE23" s="49" t="e">
        <f t="shared" ca="1" si="47"/>
        <v>#REF!</v>
      </c>
      <c r="BF23" s="49" t="e">
        <f t="shared" ca="1" si="47"/>
        <v>#REF!</v>
      </c>
      <c r="BG23" s="49" t="e">
        <f t="shared" ca="1" si="47"/>
        <v>#REF!</v>
      </c>
      <c r="BH23" s="49" t="e">
        <f t="shared" ca="1" si="47"/>
        <v>#REF!</v>
      </c>
      <c r="BI23" s="49" t="e">
        <f t="shared" ca="1" si="47"/>
        <v>#REF!</v>
      </c>
      <c r="BJ23" s="49" t="e">
        <f t="shared" ca="1" si="47"/>
        <v>#REF!</v>
      </c>
      <c r="BK23" s="49" t="e">
        <f t="shared" ca="1" si="47"/>
        <v>#REF!</v>
      </c>
      <c r="BL23" s="49" t="e">
        <f t="shared" ca="1" si="47"/>
        <v>#REF!</v>
      </c>
      <c r="BM23" s="49" t="e">
        <f t="shared" ca="1" si="47"/>
        <v>#REF!</v>
      </c>
    </row>
    <row r="24" spans="2:65" ht="10.5">
      <c r="B24" s="1" t="e">
        <f>#REF!</f>
        <v>#REF!</v>
      </c>
      <c r="C24" s="7" t="e">
        <f>#REF!</f>
        <v>#REF!</v>
      </c>
      <c r="E24" s="49"/>
      <c r="F24" s="49">
        <f>SUMIF($A$42:$A$709,B24&amp;"- "&amp;C24,$G$42:$G$709)</f>
        <v>0</v>
      </c>
      <c r="G24" s="49">
        <f t="shared" si="36"/>
        <v>0</v>
      </c>
      <c r="I24" s="49"/>
      <c r="J24" s="49"/>
      <c r="K24" s="49">
        <f t="shared" si="37"/>
        <v>0</v>
      </c>
      <c r="M24" s="49">
        <f t="shared" si="38"/>
        <v>0</v>
      </c>
      <c r="N24" s="44"/>
      <c r="O24" s="40" t="str">
        <f t="shared" ref="O24:O28" si="53">IF(M24=0,"",IF(N24=0,"ERROR",""))</f>
        <v/>
      </c>
      <c r="P24" s="41" t="str">
        <f t="shared" ref="P24:P28" si="54">IF(O24="ERROR","Please insert comment","")</f>
        <v/>
      </c>
      <c r="Q24" s="17"/>
      <c r="U24" s="65" t="e">
        <f>#REF!</f>
        <v>#REF!</v>
      </c>
      <c r="V24" s="90">
        <f t="shared" si="48"/>
        <v>0</v>
      </c>
      <c r="Y24" s="37" t="e">
        <f t="shared" si="0"/>
        <v>#REF!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N24" s="37" t="e">
        <f t="shared" si="1"/>
        <v>#REF!</v>
      </c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BA24" s="37" t="e">
        <f t="shared" si="2"/>
        <v>#REF!</v>
      </c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</row>
    <row r="25" spans="2:65" ht="10.5">
      <c r="B25" s="8" t="e">
        <f>#REF!</f>
        <v>#REF!</v>
      </c>
      <c r="C25" s="9" t="e">
        <f>#REF!</f>
        <v>#REF!</v>
      </c>
      <c r="E25" s="141"/>
      <c r="F25" s="141">
        <f>SUMIF($A$42:$A$709,B25&amp;"- "&amp;C25,$G$42:$G$709)</f>
        <v>0</v>
      </c>
      <c r="G25" s="141">
        <f t="shared" si="36"/>
        <v>0</v>
      </c>
      <c r="I25" s="141"/>
      <c r="J25" s="141"/>
      <c r="K25" s="141">
        <f t="shared" si="37"/>
        <v>0</v>
      </c>
      <c r="M25" s="141">
        <f t="shared" si="38"/>
        <v>0</v>
      </c>
      <c r="N25" s="43"/>
      <c r="O25" s="40" t="str">
        <f t="shared" si="53"/>
        <v/>
      </c>
      <c r="P25" s="41" t="str">
        <f t="shared" si="54"/>
        <v/>
      </c>
      <c r="Q25" s="17"/>
      <c r="U25" s="65" t="e">
        <f>#REF!</f>
        <v>#REF!</v>
      </c>
      <c r="V25" s="90">
        <f t="shared" si="48"/>
        <v>0</v>
      </c>
      <c r="Y25" s="8" t="e">
        <f t="shared" si="0"/>
        <v>#REF!</v>
      </c>
      <c r="Z25" s="79" t="e">
        <f>C30</f>
        <v>#REF!</v>
      </c>
      <c r="AA25" s="141" t="e">
        <f t="shared" ref="AA25:AJ25" si="55">SUMPRODUCT(($A$42:$A$709=$Y25&amp;"- "&amp;$Z25)*($C$42:$C$709=AA$1)*($G$42:$G$709))</f>
        <v>#REF!</v>
      </c>
      <c r="AB25" s="141" t="e">
        <f t="shared" si="55"/>
        <v>#REF!</v>
      </c>
      <c r="AC25" s="141" t="e">
        <f t="shared" si="55"/>
        <v>#REF!</v>
      </c>
      <c r="AD25" s="141" t="e">
        <f t="shared" si="55"/>
        <v>#REF!</v>
      </c>
      <c r="AE25" s="141" t="e">
        <f t="shared" si="55"/>
        <v>#REF!</v>
      </c>
      <c r="AF25" s="141" t="e">
        <f t="shared" si="55"/>
        <v>#REF!</v>
      </c>
      <c r="AG25" s="141" t="e">
        <f t="shared" si="55"/>
        <v>#REF!</v>
      </c>
      <c r="AH25" s="141" t="e">
        <f t="shared" si="55"/>
        <v>#REF!</v>
      </c>
      <c r="AI25" s="141" t="e">
        <f t="shared" si="55"/>
        <v>#REF!</v>
      </c>
      <c r="AJ25" s="141" t="e">
        <f t="shared" si="55"/>
        <v>#REF!</v>
      </c>
      <c r="AK25" s="141" t="e">
        <f t="shared" ref="AK25" si="56">SUM(AA25:AJ25)</f>
        <v>#REF!</v>
      </c>
      <c r="AN25" s="8" t="e">
        <f t="shared" si="1"/>
        <v>#REF!</v>
      </c>
      <c r="AO25" s="79" t="e">
        <f>C30</f>
        <v>#REF!</v>
      </c>
      <c r="AP25" s="141" t="e">
        <f t="shared" ref="AP25:AW25" si="57">SUMPRODUCT(($J$42:$M$708=$AN25&amp;"- "&amp;$AO25)*($N$42:$N$708=AP$1)*($Q$42:$Q$708))</f>
        <v>#REF!</v>
      </c>
      <c r="AQ25" s="141" t="e">
        <f t="shared" si="57"/>
        <v>#REF!</v>
      </c>
      <c r="AR25" s="141" t="e">
        <f t="shared" si="57"/>
        <v>#REF!</v>
      </c>
      <c r="AS25" s="141" t="e">
        <f t="shared" si="57"/>
        <v>#REF!</v>
      </c>
      <c r="AT25" s="141" t="e">
        <f t="shared" si="57"/>
        <v>#REF!</v>
      </c>
      <c r="AU25" s="141" t="e">
        <f t="shared" si="57"/>
        <v>#REF!</v>
      </c>
      <c r="AV25" s="141" t="e">
        <f t="shared" si="57"/>
        <v>#REF!</v>
      </c>
      <c r="AW25" s="141" t="e">
        <f t="shared" si="57"/>
        <v>#REF!</v>
      </c>
      <c r="AX25" s="141" t="e">
        <f t="shared" ref="AX25" si="58">SUM(AP25:AW25)</f>
        <v>#REF!</v>
      </c>
      <c r="BA25" s="8" t="e">
        <f t="shared" si="2"/>
        <v>#REF!</v>
      </c>
      <c r="BB25" s="79" t="e">
        <f>C30</f>
        <v>#REF!</v>
      </c>
      <c r="BC25" s="141" t="e">
        <f t="shared" ref="BC25:BM25" ca="1" si="59">SUMPRODUCT(($C$12:$C$36=$BB25)*($N$12:$N$36=BC$1)*($M$12:$M$36))</f>
        <v>#REF!</v>
      </c>
      <c r="BD25" s="141" t="e">
        <f t="shared" ca="1" si="59"/>
        <v>#REF!</v>
      </c>
      <c r="BE25" s="141" t="e">
        <f t="shared" ca="1" si="59"/>
        <v>#REF!</v>
      </c>
      <c r="BF25" s="141" t="e">
        <f t="shared" ca="1" si="59"/>
        <v>#REF!</v>
      </c>
      <c r="BG25" s="141" t="e">
        <f t="shared" ca="1" si="59"/>
        <v>#REF!</v>
      </c>
      <c r="BH25" s="141" t="e">
        <f t="shared" ca="1" si="59"/>
        <v>#REF!</v>
      </c>
      <c r="BI25" s="141" t="e">
        <f t="shared" ca="1" si="59"/>
        <v>#REF!</v>
      </c>
      <c r="BJ25" s="141" t="e">
        <f t="shared" ca="1" si="59"/>
        <v>#REF!</v>
      </c>
      <c r="BK25" s="141" t="e">
        <f t="shared" ca="1" si="59"/>
        <v>#REF!</v>
      </c>
      <c r="BL25" s="141" t="e">
        <f t="shared" ca="1" si="59"/>
        <v>#REF!</v>
      </c>
      <c r="BM25" s="141" t="e">
        <f t="shared" ca="1" si="59"/>
        <v>#REF!</v>
      </c>
    </row>
    <row r="26" spans="2:65" ht="10.5">
      <c r="B26" s="1" t="e">
        <f>#REF!</f>
        <v>#REF!</v>
      </c>
      <c r="C26" s="7" t="e">
        <f>#REF!</f>
        <v>#REF!</v>
      </c>
      <c r="E26" s="49"/>
      <c r="F26" s="49">
        <f>SUMIF($A$42:$A$709,B26&amp;"- "&amp;C26,$G$42:$G$709)</f>
        <v>0</v>
      </c>
      <c r="G26" s="49">
        <f t="shared" si="36"/>
        <v>0</v>
      </c>
      <c r="I26" s="49"/>
      <c r="J26" s="49"/>
      <c r="K26" s="49">
        <f t="shared" si="37"/>
        <v>0</v>
      </c>
      <c r="M26" s="49">
        <f t="shared" si="38"/>
        <v>0</v>
      </c>
      <c r="N26" s="44"/>
      <c r="O26" s="40" t="str">
        <f t="shared" si="53"/>
        <v/>
      </c>
      <c r="P26" s="41" t="str">
        <f t="shared" si="54"/>
        <v/>
      </c>
      <c r="Q26" s="17"/>
      <c r="U26" s="65" t="e">
        <f>#REF!</f>
        <v>#REF!</v>
      </c>
      <c r="V26" s="90">
        <f t="shared" si="48"/>
        <v>0</v>
      </c>
      <c r="Y26" s="37" t="e">
        <f t="shared" si="0"/>
        <v>#REF!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N26" s="37" t="e">
        <f t="shared" si="1"/>
        <v>#REF!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BA26" s="37" t="e">
        <f t="shared" si="2"/>
        <v>#REF!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</row>
    <row r="27" spans="2:65" ht="11" thickBot="1">
      <c r="B27" s="8" t="e">
        <f>#REF!</f>
        <v>#REF!</v>
      </c>
      <c r="C27" s="9" t="e">
        <f>#REF!</f>
        <v>#REF!</v>
      </c>
      <c r="E27" s="141"/>
      <c r="F27" s="141">
        <f>SUMIF($A$42:$A$709,B27&amp;"- "&amp;C27,$G$42:$G$709)</f>
        <v>0</v>
      </c>
      <c r="G27" s="141">
        <f t="shared" si="36"/>
        <v>0</v>
      </c>
      <c r="I27" s="141"/>
      <c r="J27" s="141"/>
      <c r="K27" s="141">
        <f t="shared" si="37"/>
        <v>0</v>
      </c>
      <c r="M27" s="141">
        <f t="shared" si="38"/>
        <v>0</v>
      </c>
      <c r="N27" s="43"/>
      <c r="O27" s="40" t="str">
        <f t="shared" si="53"/>
        <v/>
      </c>
      <c r="P27" s="41" t="str">
        <f t="shared" si="54"/>
        <v/>
      </c>
      <c r="Q27" s="17"/>
      <c r="U27" s="65" t="e">
        <f>#REF!</f>
        <v>#REF!</v>
      </c>
      <c r="V27" s="90">
        <f t="shared" si="48"/>
        <v>0</v>
      </c>
      <c r="Y27" s="1" t="e">
        <f t="shared" si="0"/>
        <v>#REF!</v>
      </c>
      <c r="Z27" s="80" t="e">
        <f>C32</f>
        <v>#REF!</v>
      </c>
      <c r="AA27" s="49" t="e">
        <f t="shared" ref="AA27:AJ27" si="60">SUMPRODUCT(($A$42:$A$709=$Y27&amp;"- "&amp;$Z27)*($C$42:$C$709=AA$1)*($G$42:$G$709))</f>
        <v>#REF!</v>
      </c>
      <c r="AB27" s="49" t="e">
        <f t="shared" si="60"/>
        <v>#REF!</v>
      </c>
      <c r="AC27" s="49" t="e">
        <f t="shared" si="60"/>
        <v>#REF!</v>
      </c>
      <c r="AD27" s="49" t="e">
        <f t="shared" si="60"/>
        <v>#REF!</v>
      </c>
      <c r="AE27" s="49" t="e">
        <f t="shared" si="60"/>
        <v>#REF!</v>
      </c>
      <c r="AF27" s="49" t="e">
        <f t="shared" si="60"/>
        <v>#REF!</v>
      </c>
      <c r="AG27" s="49" t="e">
        <f t="shared" si="60"/>
        <v>#REF!</v>
      </c>
      <c r="AH27" s="49" t="e">
        <f t="shared" si="60"/>
        <v>#REF!</v>
      </c>
      <c r="AI27" s="49" t="e">
        <f t="shared" si="60"/>
        <v>#REF!</v>
      </c>
      <c r="AJ27" s="49" t="e">
        <f t="shared" si="60"/>
        <v>#REF!</v>
      </c>
      <c r="AK27" s="49" t="e">
        <f t="shared" ref="AK27" si="61">SUM(AA27:AJ27)</f>
        <v>#REF!</v>
      </c>
      <c r="AN27" s="1" t="e">
        <f t="shared" si="1"/>
        <v>#REF!</v>
      </c>
      <c r="AO27" s="80" t="e">
        <f>C32</f>
        <v>#REF!</v>
      </c>
      <c r="AP27" s="49" t="e">
        <f t="shared" ref="AP27:AW27" si="62">SUMPRODUCT(($J$42:$M$708=$AN27&amp;"- "&amp;$AO27)*($N$42:$N$708=AP$1)*($Q$42:$Q$708))</f>
        <v>#REF!</v>
      </c>
      <c r="AQ27" s="49" t="e">
        <f t="shared" si="62"/>
        <v>#REF!</v>
      </c>
      <c r="AR27" s="49" t="e">
        <f t="shared" si="62"/>
        <v>#REF!</v>
      </c>
      <c r="AS27" s="49" t="e">
        <f t="shared" si="62"/>
        <v>#REF!</v>
      </c>
      <c r="AT27" s="49" t="e">
        <f t="shared" si="62"/>
        <v>#REF!</v>
      </c>
      <c r="AU27" s="49" t="e">
        <f t="shared" si="62"/>
        <v>#REF!</v>
      </c>
      <c r="AV27" s="49" t="e">
        <f t="shared" si="62"/>
        <v>#REF!</v>
      </c>
      <c r="AW27" s="49" t="e">
        <f t="shared" si="62"/>
        <v>#REF!</v>
      </c>
      <c r="AX27" s="49" t="e">
        <f t="shared" ref="AX27" si="63">SUM(AP27:AW27)</f>
        <v>#REF!</v>
      </c>
      <c r="BA27" s="1" t="e">
        <f t="shared" si="2"/>
        <v>#REF!</v>
      </c>
      <c r="BB27" s="80" t="e">
        <f>C32</f>
        <v>#REF!</v>
      </c>
      <c r="BC27" s="49" t="e">
        <f t="shared" ref="BC27:BM27" ca="1" si="64">SUMPRODUCT(($C$12:$C$36=$BB27)*($N$12:$N$36=BC$1)*($M$12:$M$36))</f>
        <v>#REF!</v>
      </c>
      <c r="BD27" s="49" t="e">
        <f t="shared" ca="1" si="64"/>
        <v>#REF!</v>
      </c>
      <c r="BE27" s="49" t="e">
        <f t="shared" ca="1" si="64"/>
        <v>#REF!</v>
      </c>
      <c r="BF27" s="49" t="e">
        <f t="shared" ca="1" si="64"/>
        <v>#REF!</v>
      </c>
      <c r="BG27" s="49" t="e">
        <f t="shared" ca="1" si="64"/>
        <v>#REF!</v>
      </c>
      <c r="BH27" s="49" t="e">
        <f t="shared" ca="1" si="64"/>
        <v>#REF!</v>
      </c>
      <c r="BI27" s="49" t="e">
        <f t="shared" ca="1" si="64"/>
        <v>#REF!</v>
      </c>
      <c r="BJ27" s="49" t="e">
        <f t="shared" ca="1" si="64"/>
        <v>#REF!</v>
      </c>
      <c r="BK27" s="49" t="e">
        <f t="shared" ca="1" si="64"/>
        <v>#REF!</v>
      </c>
      <c r="BL27" s="49" t="e">
        <f t="shared" ca="1" si="64"/>
        <v>#REF!</v>
      </c>
      <c r="BM27" s="49" t="e">
        <f t="shared" ca="1" si="64"/>
        <v>#REF!</v>
      </c>
    </row>
    <row r="28" spans="2:65" ht="11" thickTop="1">
      <c r="B28" s="1" t="e">
        <f>#REF!</f>
        <v>#REF!</v>
      </c>
      <c r="C28" s="7" t="e">
        <f>#REF!</f>
        <v>#REF!</v>
      </c>
      <c r="E28" s="49"/>
      <c r="F28" s="49">
        <f>SUMIF($A$42:$A$709,B28&amp;"- "&amp;C28,$G$42:$G$709)</f>
        <v>0</v>
      </c>
      <c r="G28" s="49">
        <f t="shared" si="36"/>
        <v>0</v>
      </c>
      <c r="I28" s="49"/>
      <c r="J28" s="49"/>
      <c r="K28" s="49">
        <f t="shared" si="37"/>
        <v>0</v>
      </c>
      <c r="M28" s="49">
        <f t="shared" si="38"/>
        <v>0</v>
      </c>
      <c r="N28" s="44"/>
      <c r="O28" s="40" t="str">
        <f t="shared" si="53"/>
        <v/>
      </c>
      <c r="P28" s="41" t="str">
        <f t="shared" si="54"/>
        <v/>
      </c>
      <c r="Q28" s="17"/>
      <c r="U28" s="65" t="e">
        <f>#REF!</f>
        <v>#REF!</v>
      </c>
      <c r="V28" s="90">
        <f t="shared" si="48"/>
        <v>0</v>
      </c>
      <c r="Y28" s="25" t="e">
        <f t="shared" si="0"/>
        <v>#REF!</v>
      </c>
      <c r="Z28" s="25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N28" s="25" t="e">
        <f t="shared" si="1"/>
        <v>#REF!</v>
      </c>
      <c r="AO28" s="78"/>
      <c r="AP28" s="142"/>
      <c r="AQ28" s="142"/>
      <c r="AR28" s="142"/>
      <c r="AS28" s="142"/>
      <c r="AT28" s="142"/>
      <c r="AU28" s="142"/>
      <c r="AV28" s="142"/>
      <c r="AW28" s="142"/>
      <c r="AX28" s="142"/>
      <c r="BA28" s="51" t="e">
        <f t="shared" si="2"/>
        <v>#REF!</v>
      </c>
      <c r="BB28" s="78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</row>
    <row r="29" spans="2:65" ht="10.5">
      <c r="B29" s="37" t="e">
        <f>#REF!</f>
        <v>#REF!</v>
      </c>
      <c r="C29" s="36"/>
      <c r="E29" s="39">
        <f>SUM(E30:E30)</f>
        <v>0</v>
      </c>
      <c r="F29" s="39">
        <f t="shared" ref="F29:G29" si="65">SUM(F30:F30)</f>
        <v>0</v>
      </c>
      <c r="G29" s="39">
        <f t="shared" si="65"/>
        <v>0</v>
      </c>
      <c r="I29" s="39">
        <f t="shared" ref="I29:M29" si="66">SUM(I30:I30)</f>
        <v>0</v>
      </c>
      <c r="J29" s="39">
        <f t="shared" si="66"/>
        <v>0</v>
      </c>
      <c r="K29" s="39">
        <f t="shared" si="66"/>
        <v>0</v>
      </c>
      <c r="M29" s="39">
        <f t="shared" si="66"/>
        <v>0</v>
      </c>
      <c r="N29" s="38"/>
      <c r="O29" s="40"/>
      <c r="P29" s="41"/>
      <c r="Q29" s="17"/>
      <c r="U29" s="83" t="s">
        <v>29</v>
      </c>
      <c r="V29" s="19">
        <f>SUM(V21:V28)</f>
        <v>0</v>
      </c>
      <c r="Y29" s="37" t="e">
        <f t="shared" si="0"/>
        <v>#REF!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N29" s="37" t="e">
        <f t="shared" si="1"/>
        <v>#REF!</v>
      </c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BA29" s="37" t="e">
        <f t="shared" si="2"/>
        <v>#REF!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</row>
    <row r="30" spans="2:65" ht="10.5">
      <c r="B30" s="8" t="e">
        <f>#REF!</f>
        <v>#REF!</v>
      </c>
      <c r="C30" s="9" t="e">
        <f>#REF!</f>
        <v>#REF!</v>
      </c>
      <c r="E30" s="141"/>
      <c r="F30" s="141"/>
      <c r="G30" s="141">
        <f t="shared" si="36"/>
        <v>0</v>
      </c>
      <c r="I30" s="141"/>
      <c r="J30" s="141"/>
      <c r="K30" s="141">
        <f t="shared" si="37"/>
        <v>0</v>
      </c>
      <c r="M30" s="141">
        <f t="shared" si="38"/>
        <v>0</v>
      </c>
      <c r="N30" s="43"/>
      <c r="O30" s="40" t="str">
        <f t="shared" ref="O30" si="67">IF(M30=0,"",IF(N30=0,"ERROR",""))</f>
        <v/>
      </c>
      <c r="P30" s="41" t="str">
        <f t="shared" ref="P30" si="68">IF(O30="ERROR","Please insert comment","")</f>
        <v/>
      </c>
      <c r="Q30" s="17"/>
      <c r="U30" s="90"/>
      <c r="Y30" s="1" t="e">
        <f t="shared" si="0"/>
        <v>#REF!</v>
      </c>
      <c r="Z30" s="80" t="e">
        <f>C35</f>
        <v>#REF!</v>
      </c>
      <c r="AA30" s="49" t="e">
        <f t="shared" ref="AA30:AH31" si="69">SUMPRODUCT(($A$42:$A$709=$Y30&amp;"- "&amp;$Z30)*($C$42:$C$709=AA$1)*($G$42:$G$709))</f>
        <v>#REF!</v>
      </c>
      <c r="AB30" s="49" t="e">
        <f t="shared" si="69"/>
        <v>#REF!</v>
      </c>
      <c r="AC30" s="49" t="e">
        <f t="shared" si="69"/>
        <v>#REF!</v>
      </c>
      <c r="AD30" s="49" t="e">
        <f t="shared" si="69"/>
        <v>#REF!</v>
      </c>
      <c r="AE30" s="49" t="e">
        <f t="shared" si="69"/>
        <v>#REF!</v>
      </c>
      <c r="AF30" s="49" t="e">
        <f t="shared" si="69"/>
        <v>#REF!</v>
      </c>
      <c r="AG30" s="49" t="e">
        <f t="shared" si="69"/>
        <v>#REF!</v>
      </c>
      <c r="AH30" s="49" t="e">
        <f t="shared" si="69"/>
        <v>#REF!</v>
      </c>
      <c r="AI30" s="49"/>
      <c r="AJ30" s="49" t="e">
        <f>SUMPRODUCT(($A$42:$A$709=$Y30&amp;"- "&amp;$Z30)*($C$42:$C$709=AJ$1)*($G$42:$G$709))</f>
        <v>#REF!</v>
      </c>
      <c r="AK30" s="49" t="e">
        <f t="shared" ref="AK30" si="70">SUM(AA30:AJ30)</f>
        <v>#REF!</v>
      </c>
      <c r="AN30" s="1" t="e">
        <f t="shared" si="1"/>
        <v>#REF!</v>
      </c>
      <c r="AO30" s="80" t="e">
        <f>C35</f>
        <v>#REF!</v>
      </c>
      <c r="AP30" s="49" t="e">
        <f t="shared" ref="AP30:AW31" si="71">SUMPRODUCT(($J$42:$M$708=$AN30&amp;"- "&amp;$AO30)*($N$42:$N$708=AP$1)*($Q$42:$Q$708))</f>
        <v>#REF!</v>
      </c>
      <c r="AQ30" s="49" t="e">
        <f t="shared" si="71"/>
        <v>#REF!</v>
      </c>
      <c r="AR30" s="49" t="e">
        <f t="shared" si="71"/>
        <v>#REF!</v>
      </c>
      <c r="AS30" s="49" t="e">
        <f t="shared" si="71"/>
        <v>#REF!</v>
      </c>
      <c r="AT30" s="49" t="e">
        <f t="shared" si="71"/>
        <v>#REF!</v>
      </c>
      <c r="AU30" s="49" t="e">
        <f t="shared" si="71"/>
        <v>#REF!</v>
      </c>
      <c r="AV30" s="49" t="e">
        <f t="shared" si="71"/>
        <v>#REF!</v>
      </c>
      <c r="AW30" s="49" t="e">
        <f t="shared" si="71"/>
        <v>#REF!</v>
      </c>
      <c r="AX30" s="49" t="e">
        <f t="shared" ref="AX30" si="72">SUM(AP30:AW30)</f>
        <v>#REF!</v>
      </c>
      <c r="BA30" s="1" t="e">
        <f t="shared" si="2"/>
        <v>#REF!</v>
      </c>
      <c r="BB30" s="80" t="e">
        <f>C35</f>
        <v>#REF!</v>
      </c>
      <c r="BC30" s="49" t="e">
        <f t="shared" ref="BC30:BM31" ca="1" si="73">SUMPRODUCT(($C$12:$C$36=$BB30)*($N$12:$N$36=BC$1)*($M$12:$M$36))</f>
        <v>#REF!</v>
      </c>
      <c r="BD30" s="49" t="e">
        <f t="shared" ca="1" si="73"/>
        <v>#REF!</v>
      </c>
      <c r="BE30" s="49" t="e">
        <f t="shared" ca="1" si="73"/>
        <v>#REF!</v>
      </c>
      <c r="BF30" s="49" t="e">
        <f t="shared" ca="1" si="73"/>
        <v>#REF!</v>
      </c>
      <c r="BG30" s="49" t="e">
        <f t="shared" ca="1" si="73"/>
        <v>#REF!</v>
      </c>
      <c r="BH30" s="49" t="e">
        <f t="shared" ca="1" si="73"/>
        <v>#REF!</v>
      </c>
      <c r="BI30" s="49" t="e">
        <f t="shared" ca="1" si="73"/>
        <v>#REF!</v>
      </c>
      <c r="BJ30" s="49" t="e">
        <f t="shared" ca="1" si="73"/>
        <v>#REF!</v>
      </c>
      <c r="BK30" s="49" t="e">
        <f t="shared" ca="1" si="73"/>
        <v>#REF!</v>
      </c>
      <c r="BL30" s="49" t="e">
        <f t="shared" ca="1" si="73"/>
        <v>#REF!</v>
      </c>
      <c r="BM30" s="49" t="e">
        <f t="shared" ca="1" si="73"/>
        <v>#REF!</v>
      </c>
    </row>
    <row r="31" spans="2:65" ht="11" thickBot="1">
      <c r="B31" s="37" t="e">
        <f>#REF!</f>
        <v>#REF!</v>
      </c>
      <c r="C31" s="85"/>
      <c r="E31" s="39">
        <f>SUM(E32:E32)</f>
        <v>0</v>
      </c>
      <c r="F31" s="39">
        <f>SUM(F32:F32)</f>
        <v>0</v>
      </c>
      <c r="G31" s="39">
        <f>SUM(G32:G32)</f>
        <v>0</v>
      </c>
      <c r="I31" s="39">
        <f>SUM(I32:I32)</f>
        <v>0</v>
      </c>
      <c r="J31" s="39">
        <f ca="1">SUM(J32:J32)</f>
        <v>0</v>
      </c>
      <c r="K31" s="39">
        <f ca="1">SUM(K32:K32)</f>
        <v>0</v>
      </c>
      <c r="M31" s="39">
        <f ca="1">SUM(M32:M32)</f>
        <v>0</v>
      </c>
      <c r="N31" s="38"/>
      <c r="O31" s="40" t="str">
        <f t="shared" ca="1" si="39"/>
        <v/>
      </c>
      <c r="P31" s="41" t="str">
        <f t="shared" ca="1" si="35"/>
        <v/>
      </c>
      <c r="Q31" s="17"/>
      <c r="U31" s="90"/>
      <c r="Y31" s="8" t="e">
        <f t="shared" si="0"/>
        <v>#REF!</v>
      </c>
      <c r="Z31" s="79" t="e">
        <f>C36</f>
        <v>#REF!</v>
      </c>
      <c r="AA31" s="141" t="e">
        <f t="shared" si="69"/>
        <v>#REF!</v>
      </c>
      <c r="AB31" s="141" t="e">
        <f t="shared" si="69"/>
        <v>#REF!</v>
      </c>
      <c r="AC31" s="141" t="e">
        <f t="shared" si="69"/>
        <v>#REF!</v>
      </c>
      <c r="AD31" s="141" t="e">
        <f t="shared" si="69"/>
        <v>#REF!</v>
      </c>
      <c r="AE31" s="141" t="e">
        <f t="shared" si="69"/>
        <v>#REF!</v>
      </c>
      <c r="AF31" s="141" t="e">
        <f t="shared" si="69"/>
        <v>#REF!</v>
      </c>
      <c r="AG31" s="141" t="e">
        <f t="shared" si="69"/>
        <v>#REF!</v>
      </c>
      <c r="AH31" s="141" t="e">
        <f t="shared" si="69"/>
        <v>#REF!</v>
      </c>
      <c r="AI31" s="141"/>
      <c r="AJ31" s="141" t="e">
        <f>SUMPRODUCT(($A$42:$A$709=$Y31&amp;"- "&amp;$Z31)*($C$42:$C$709=AJ$1)*($G$42:$G$709))</f>
        <v>#REF!</v>
      </c>
      <c r="AK31" s="141" t="e">
        <f>SUM(AA31:AJ31)</f>
        <v>#REF!</v>
      </c>
      <c r="AN31" s="8" t="e">
        <f t="shared" si="1"/>
        <v>#REF!</v>
      </c>
      <c r="AO31" s="79" t="e">
        <f>C36</f>
        <v>#REF!</v>
      </c>
      <c r="AP31" s="141" t="e">
        <f t="shared" si="71"/>
        <v>#REF!</v>
      </c>
      <c r="AQ31" s="141" t="e">
        <f t="shared" si="71"/>
        <v>#REF!</v>
      </c>
      <c r="AR31" s="141" t="e">
        <f t="shared" si="71"/>
        <v>#REF!</v>
      </c>
      <c r="AS31" s="141" t="e">
        <f t="shared" si="71"/>
        <v>#REF!</v>
      </c>
      <c r="AT31" s="141" t="e">
        <f t="shared" si="71"/>
        <v>#REF!</v>
      </c>
      <c r="AU31" s="141" t="e">
        <f t="shared" si="71"/>
        <v>#REF!</v>
      </c>
      <c r="AV31" s="141" t="e">
        <f t="shared" si="71"/>
        <v>#REF!</v>
      </c>
      <c r="AW31" s="141" t="e">
        <f t="shared" si="71"/>
        <v>#REF!</v>
      </c>
      <c r="AX31" s="141" t="e">
        <f>SUM(AP31:AW31)</f>
        <v>#REF!</v>
      </c>
      <c r="BA31" s="8" t="e">
        <f t="shared" si="2"/>
        <v>#REF!</v>
      </c>
      <c r="BB31" s="79" t="e">
        <f>C36</f>
        <v>#REF!</v>
      </c>
      <c r="BC31" s="141" t="e">
        <f t="shared" ca="1" si="73"/>
        <v>#REF!</v>
      </c>
      <c r="BD31" s="141" t="e">
        <f t="shared" ca="1" si="73"/>
        <v>#REF!</v>
      </c>
      <c r="BE31" s="141" t="e">
        <f t="shared" ca="1" si="73"/>
        <v>#REF!</v>
      </c>
      <c r="BF31" s="141" t="e">
        <f t="shared" ca="1" si="73"/>
        <v>#REF!</v>
      </c>
      <c r="BG31" s="141" t="e">
        <f t="shared" ca="1" si="73"/>
        <v>#REF!</v>
      </c>
      <c r="BH31" s="141" t="e">
        <f t="shared" ca="1" si="73"/>
        <v>#REF!</v>
      </c>
      <c r="BI31" s="141" t="e">
        <f t="shared" ca="1" si="73"/>
        <v>#REF!</v>
      </c>
      <c r="BJ31" s="141" t="e">
        <f t="shared" ca="1" si="73"/>
        <v>#REF!</v>
      </c>
      <c r="BK31" s="141" t="e">
        <f t="shared" ca="1" si="73"/>
        <v>#REF!</v>
      </c>
      <c r="BL31" s="141" t="e">
        <f t="shared" ca="1" si="73"/>
        <v>#REF!</v>
      </c>
      <c r="BM31" s="141" t="e">
        <f t="shared" ca="1" si="73"/>
        <v>#REF!</v>
      </c>
    </row>
    <row r="32" spans="2:65" ht="11" thickTop="1">
      <c r="B32" s="1" t="e">
        <f>#REF!</f>
        <v>#REF!</v>
      </c>
      <c r="C32" s="7" t="e">
        <f>#REF!</f>
        <v>#REF!</v>
      </c>
      <c r="E32" s="49"/>
      <c r="F32" s="49">
        <f>SUMIF($A$42:$A$709,B32&amp;"- "&amp;C32,$G$42:$G$709)</f>
        <v>0</v>
      </c>
      <c r="G32" s="49">
        <f t="shared" si="36"/>
        <v>0</v>
      </c>
      <c r="I32" s="49"/>
      <c r="J32" s="49">
        <f ca="1">SUMIF($J$42:$M$709,B32&amp;"- "&amp;C32,$Q$42:$Q$709)</f>
        <v>0</v>
      </c>
      <c r="K32" s="49">
        <f t="shared" ca="1" si="37"/>
        <v>0</v>
      </c>
      <c r="M32" s="49">
        <f t="shared" ca="1" si="38"/>
        <v>0</v>
      </c>
      <c r="N32" s="44"/>
      <c r="O32" s="40" t="str">
        <f t="shared" ca="1" si="39"/>
        <v/>
      </c>
      <c r="P32" s="41" t="str">
        <f t="shared" ca="1" si="35"/>
        <v/>
      </c>
      <c r="Q32" s="17"/>
      <c r="U32" s="90"/>
      <c r="Y32" s="25"/>
      <c r="Z32" s="25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N32" s="25"/>
      <c r="AO32" s="78"/>
      <c r="AP32" s="142"/>
      <c r="AQ32" s="142"/>
      <c r="AR32" s="142"/>
      <c r="AS32" s="142"/>
      <c r="AT32" s="142"/>
      <c r="AU32" s="142"/>
      <c r="AV32" s="142"/>
      <c r="AW32" s="142"/>
      <c r="AX32" s="142"/>
      <c r="BA32" s="51"/>
      <c r="BB32" s="78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</row>
    <row r="33" spans="1:65" ht="10.5">
      <c r="B33" s="61" t="e">
        <f>#REF!</f>
        <v>#REF!</v>
      </c>
      <c r="C33" s="62"/>
      <c r="E33" s="63">
        <f>+E34</f>
        <v>0</v>
      </c>
      <c r="F33" s="63">
        <f t="shared" ref="F33:M33" si="74">+F34</f>
        <v>0</v>
      </c>
      <c r="G33" s="63">
        <f t="shared" si="74"/>
        <v>0</v>
      </c>
      <c r="I33" s="63">
        <f t="shared" si="74"/>
        <v>0</v>
      </c>
      <c r="J33" s="63">
        <f t="shared" ca="1" si="74"/>
        <v>0</v>
      </c>
      <c r="K33" s="63">
        <f t="shared" ca="1" si="74"/>
        <v>0</v>
      </c>
      <c r="M33" s="63">
        <f t="shared" ca="1" si="74"/>
        <v>0</v>
      </c>
      <c r="N33" s="62"/>
      <c r="O33" s="40" t="str">
        <f t="shared" ca="1" si="39"/>
        <v/>
      </c>
      <c r="P33" s="41" t="str">
        <f t="shared" ca="1" si="35"/>
        <v/>
      </c>
      <c r="U33" s="90"/>
      <c r="Y33" s="8"/>
      <c r="Z33" s="79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N33" s="8"/>
      <c r="AO33" s="79"/>
      <c r="AP33" s="141"/>
      <c r="AQ33" s="141"/>
      <c r="AR33" s="141"/>
      <c r="AS33" s="141"/>
      <c r="AT33" s="141"/>
      <c r="AU33" s="141"/>
      <c r="AV33" s="141"/>
      <c r="AW33" s="141"/>
      <c r="AX33" s="141"/>
      <c r="BA33" s="8"/>
      <c r="BB33" s="79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</row>
    <row r="34" spans="1:65" ht="10.5">
      <c r="B34" s="37" t="e">
        <f>#REF!</f>
        <v>#REF!</v>
      </c>
      <c r="C34" s="36"/>
      <c r="E34" s="39">
        <f>SUM(E35:E36)</f>
        <v>0</v>
      </c>
      <c r="F34" s="39">
        <f>SUM(F35:F36)</f>
        <v>0</v>
      </c>
      <c r="G34" s="39">
        <f>SUM(G35:G36)</f>
        <v>0</v>
      </c>
      <c r="I34" s="39">
        <f>SUM(I35:I36)</f>
        <v>0</v>
      </c>
      <c r="J34" s="39">
        <f ca="1">SUM(J35:J36)</f>
        <v>0</v>
      </c>
      <c r="K34" s="39">
        <f ca="1">SUM(K35:K36)</f>
        <v>0</v>
      </c>
      <c r="M34" s="39">
        <f ca="1">SUM(M35:M36)</f>
        <v>0</v>
      </c>
      <c r="N34" s="38"/>
      <c r="O34" s="40" t="str">
        <f t="shared" ca="1" si="39"/>
        <v/>
      </c>
      <c r="P34" s="41" t="str">
        <f t="shared" ca="1" si="35"/>
        <v/>
      </c>
      <c r="U34" s="90"/>
      <c r="Y34" s="8"/>
      <c r="Z34" s="79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N34" s="8"/>
      <c r="AO34" s="79"/>
      <c r="AP34" s="141"/>
      <c r="AQ34" s="141"/>
      <c r="AR34" s="141"/>
      <c r="AS34" s="141"/>
      <c r="AT34" s="141"/>
      <c r="AU34" s="141"/>
      <c r="AV34" s="141"/>
      <c r="AW34" s="141"/>
      <c r="AX34" s="141"/>
      <c r="BA34" s="8"/>
      <c r="BB34" s="79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</row>
    <row r="35" spans="1:65" ht="10.5">
      <c r="B35" s="8" t="e">
        <f>#REF!</f>
        <v>#REF!</v>
      </c>
      <c r="C35" s="9" t="e">
        <f>#REF!</f>
        <v>#REF!</v>
      </c>
      <c r="E35" s="141"/>
      <c r="F35" s="141">
        <f>SUMIF($A$42:$A$709,B35&amp;"- "&amp;C35,$G$42:$G$709)</f>
        <v>0</v>
      </c>
      <c r="G35" s="141">
        <f>E35+F35</f>
        <v>0</v>
      </c>
      <c r="I35" s="141"/>
      <c r="J35" s="141">
        <f ca="1">SUMIF($J$42:$M$709,B35&amp;"- "&amp;C35,$Q$42:$Q$709)</f>
        <v>0</v>
      </c>
      <c r="K35" s="141">
        <f ca="1">I35+J35</f>
        <v>0</v>
      </c>
      <c r="M35" s="141">
        <f ca="1">G35-K35</f>
        <v>0</v>
      </c>
      <c r="N35" s="43"/>
      <c r="O35" s="40" t="str">
        <f t="shared" ca="1" si="39"/>
        <v/>
      </c>
      <c r="P35" s="41" t="str">
        <f t="shared" ca="1" si="35"/>
        <v/>
      </c>
      <c r="U35" s="90"/>
      <c r="Y35" s="1"/>
      <c r="Z35" s="80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N35" s="1"/>
      <c r="AO35" s="80"/>
      <c r="AP35" s="49"/>
      <c r="AQ35" s="49"/>
      <c r="AR35" s="49"/>
      <c r="AS35" s="49"/>
      <c r="AT35" s="49"/>
      <c r="AU35" s="49"/>
      <c r="AV35" s="49"/>
      <c r="AW35" s="49"/>
      <c r="AX35" s="49"/>
      <c r="BA35" s="1"/>
      <c r="BB35" s="80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</row>
    <row r="36" spans="1:65" ht="11" thickBot="1">
      <c r="B36" s="1" t="e">
        <f>#REF!</f>
        <v>#REF!</v>
      </c>
      <c r="C36" s="7" t="e">
        <f>#REF!</f>
        <v>#REF!</v>
      </c>
      <c r="E36" s="49"/>
      <c r="F36" s="49">
        <f>SUMIF($A$42:$A$709,B36&amp;"- "&amp;C36,$G$42:$G$709)</f>
        <v>0</v>
      </c>
      <c r="G36" s="49">
        <f>E36+F36</f>
        <v>0</v>
      </c>
      <c r="I36" s="49"/>
      <c r="J36" s="49">
        <f ca="1">SUMIF($J$42:$M$709,B36&amp;"- "&amp;C36,$Q$42:$Q$709)</f>
        <v>0</v>
      </c>
      <c r="K36" s="49">
        <f ca="1">I36+J36</f>
        <v>0</v>
      </c>
      <c r="M36" s="49">
        <f ca="1">G36-K36</f>
        <v>0</v>
      </c>
      <c r="N36" s="44"/>
      <c r="O36" s="40" t="str">
        <f ca="1">IF(M36=0,"",IF(N36=0,"ERROR",""))</f>
        <v/>
      </c>
      <c r="P36" s="41" t="str">
        <f ca="1">IF(O36="ERROR","Please insert comment","")</f>
        <v/>
      </c>
      <c r="Y36" s="8"/>
      <c r="Z36" s="79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N36" s="8"/>
      <c r="AO36" s="79"/>
      <c r="AP36" s="141"/>
      <c r="AQ36" s="141"/>
      <c r="AR36" s="141"/>
      <c r="AS36" s="141"/>
      <c r="AT36" s="141"/>
      <c r="AU36" s="141"/>
      <c r="AV36" s="141"/>
      <c r="AW36" s="141"/>
      <c r="AX36" s="141"/>
      <c r="BA36" s="8"/>
      <c r="BB36" s="79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</row>
    <row r="37" spans="1:65" ht="11" thickTop="1">
      <c r="B37" s="28"/>
      <c r="C37" s="29" t="s">
        <v>0</v>
      </c>
      <c r="E37" s="23">
        <f>+E10</f>
        <v>0</v>
      </c>
      <c r="F37" s="23">
        <f>+F10</f>
        <v>0</v>
      </c>
      <c r="G37" s="23">
        <f>+G10</f>
        <v>0</v>
      </c>
      <c r="I37" s="23">
        <f>+I10</f>
        <v>0</v>
      </c>
      <c r="J37" s="23">
        <f ca="1">+J10</f>
        <v>0</v>
      </c>
      <c r="K37" s="23">
        <f ca="1">+K10</f>
        <v>0</v>
      </c>
      <c r="M37" s="23">
        <f ca="1">+M10</f>
        <v>0</v>
      </c>
      <c r="N37" s="23"/>
    </row>
    <row r="38" spans="1:65">
      <c r="F38" s="2" t="str">
        <f>IF(F37=G711,"","ERROR")</f>
        <v/>
      </c>
      <c r="J38" s="2" t="str">
        <f ca="1">IF(J37=Q711,"","ERROR")</f>
        <v/>
      </c>
    </row>
    <row r="39" spans="1:65">
      <c r="F39" s="90"/>
    </row>
    <row r="40" spans="1:65" ht="10.5">
      <c r="A40" s="166" t="s">
        <v>22</v>
      </c>
      <c r="B40" s="166"/>
      <c r="C40" s="166"/>
      <c r="D40" s="166"/>
      <c r="E40" s="166"/>
      <c r="F40" s="166"/>
      <c r="G40" s="166"/>
      <c r="J40" s="166" t="s">
        <v>23</v>
      </c>
      <c r="K40" s="166"/>
      <c r="L40" s="166"/>
      <c r="M40" s="166"/>
      <c r="N40" s="166"/>
      <c r="O40" s="166"/>
      <c r="P40" s="166"/>
      <c r="Q40" s="166"/>
    </row>
    <row r="41" spans="1:65" ht="10.5">
      <c r="A41" s="21" t="s">
        <v>2</v>
      </c>
      <c r="C41" s="21" t="s">
        <v>24</v>
      </c>
      <c r="E41" s="144" t="s">
        <v>8</v>
      </c>
      <c r="F41" s="144" t="s">
        <v>1</v>
      </c>
      <c r="G41" s="144" t="s">
        <v>7</v>
      </c>
      <c r="J41" s="165" t="s">
        <v>2</v>
      </c>
      <c r="K41" s="165"/>
      <c r="L41" s="165"/>
      <c r="M41" s="165"/>
      <c r="N41" s="21" t="s">
        <v>25</v>
      </c>
      <c r="O41" s="144" t="s">
        <v>8</v>
      </c>
      <c r="P41" s="144" t="s">
        <v>1</v>
      </c>
      <c r="Q41" s="144" t="s">
        <v>7</v>
      </c>
    </row>
    <row r="42" spans="1:65">
      <c r="E42" s="92"/>
      <c r="F42" s="93"/>
      <c r="G42" s="94"/>
      <c r="J42" s="164"/>
      <c r="K42" s="164"/>
      <c r="L42" s="164"/>
      <c r="M42" s="164"/>
      <c r="N42" s="100"/>
      <c r="O42" s="70"/>
      <c r="P42" s="93"/>
      <c r="Q42" s="49"/>
    </row>
    <row r="43" spans="1:65">
      <c r="E43" s="92"/>
      <c r="F43" s="93"/>
      <c r="G43" s="94"/>
      <c r="J43" s="164"/>
      <c r="K43" s="164"/>
      <c r="L43" s="164"/>
      <c r="M43" s="164"/>
      <c r="N43" s="100"/>
      <c r="O43" s="70"/>
      <c r="P43" s="93"/>
      <c r="Q43" s="49"/>
    </row>
    <row r="44" spans="1:65">
      <c r="E44" s="92"/>
      <c r="F44" s="71"/>
      <c r="G44" s="94"/>
      <c r="J44" s="164"/>
      <c r="K44" s="164"/>
      <c r="L44" s="164"/>
      <c r="M44" s="164"/>
      <c r="N44" s="100"/>
      <c r="O44" s="70"/>
      <c r="P44" s="93"/>
      <c r="Q44" s="49"/>
    </row>
    <row r="45" spans="1:65">
      <c r="E45" s="92"/>
      <c r="F45" s="71"/>
      <c r="G45" s="94"/>
      <c r="J45" s="164"/>
      <c r="K45" s="164"/>
      <c r="L45" s="164"/>
      <c r="M45" s="164"/>
      <c r="N45" s="100"/>
      <c r="O45" s="70"/>
      <c r="P45" s="93"/>
      <c r="Q45" s="49"/>
    </row>
    <row r="46" spans="1:65">
      <c r="E46" s="70"/>
      <c r="F46" s="93"/>
      <c r="G46" s="49"/>
      <c r="J46" s="164"/>
      <c r="K46" s="164"/>
      <c r="L46" s="164"/>
      <c r="M46" s="164"/>
      <c r="N46" s="100"/>
      <c r="O46" s="70"/>
      <c r="P46" s="93"/>
      <c r="Q46" s="49"/>
    </row>
    <row r="47" spans="1:65">
      <c r="E47" s="70"/>
      <c r="F47" s="93"/>
      <c r="G47" s="49"/>
      <c r="J47" s="164"/>
      <c r="K47" s="164"/>
      <c r="L47" s="164"/>
      <c r="M47" s="164"/>
      <c r="N47" s="100"/>
      <c r="O47" s="70"/>
      <c r="P47" s="93"/>
      <c r="Q47" s="49"/>
    </row>
    <row r="48" spans="1:65">
      <c r="E48" s="70"/>
      <c r="F48" s="93"/>
      <c r="G48" s="49"/>
      <c r="J48" s="164"/>
      <c r="K48" s="164"/>
      <c r="L48" s="164"/>
      <c r="M48" s="164"/>
      <c r="N48" s="100"/>
      <c r="O48" s="70"/>
      <c r="P48" s="93"/>
      <c r="Q48" s="49"/>
    </row>
    <row r="49" spans="5:17">
      <c r="E49" s="70"/>
      <c r="F49" s="93"/>
      <c r="G49" s="49"/>
      <c r="J49" s="164"/>
      <c r="K49" s="164"/>
      <c r="L49" s="164"/>
      <c r="M49" s="164"/>
      <c r="N49" s="100"/>
      <c r="O49" s="70"/>
      <c r="P49" s="93"/>
      <c r="Q49" s="49"/>
    </row>
    <row r="50" spans="5:17">
      <c r="E50" s="70"/>
      <c r="F50" s="93"/>
      <c r="G50" s="49"/>
      <c r="J50" s="164"/>
      <c r="K50" s="164"/>
      <c r="L50" s="164"/>
      <c r="M50" s="164"/>
      <c r="N50" s="100"/>
      <c r="O50" s="70"/>
      <c r="P50" s="93"/>
      <c r="Q50" s="49"/>
    </row>
    <row r="51" spans="5:17">
      <c r="E51" s="70"/>
      <c r="F51" s="93"/>
      <c r="G51" s="49"/>
      <c r="J51" s="164"/>
      <c r="K51" s="164"/>
      <c r="L51" s="164"/>
      <c r="M51" s="164"/>
      <c r="N51" s="100"/>
      <c r="O51" s="70"/>
      <c r="P51" s="93"/>
      <c r="Q51" s="49"/>
    </row>
    <row r="52" spans="5:17">
      <c r="E52" s="70"/>
      <c r="F52" s="93"/>
      <c r="G52" s="49"/>
      <c r="J52" s="164"/>
      <c r="K52" s="164"/>
      <c r="L52" s="164"/>
      <c r="M52" s="164"/>
      <c r="N52" s="100"/>
      <c r="O52" s="70"/>
      <c r="P52" s="93"/>
      <c r="Q52" s="49"/>
    </row>
    <row r="53" spans="5:17">
      <c r="E53" s="70"/>
      <c r="F53" s="93"/>
      <c r="G53" s="49"/>
      <c r="J53" s="164"/>
      <c r="K53" s="164"/>
      <c r="L53" s="164"/>
      <c r="M53" s="164"/>
      <c r="N53" s="100"/>
      <c r="O53" s="70"/>
      <c r="P53" s="93"/>
      <c r="Q53" s="49"/>
    </row>
    <row r="54" spans="5:17">
      <c r="E54" s="70"/>
      <c r="F54" s="93"/>
      <c r="G54" s="49"/>
      <c r="J54" s="164"/>
      <c r="K54" s="164"/>
      <c r="L54" s="164"/>
      <c r="M54" s="164"/>
      <c r="N54" s="100"/>
      <c r="O54" s="70"/>
      <c r="P54" s="93"/>
      <c r="Q54" s="49"/>
    </row>
    <row r="55" spans="5:17">
      <c r="E55" s="70"/>
      <c r="F55" s="93"/>
      <c r="G55" s="49"/>
      <c r="J55" s="164"/>
      <c r="K55" s="164"/>
      <c r="L55" s="164"/>
      <c r="M55" s="164"/>
      <c r="N55" s="100"/>
      <c r="O55" s="70"/>
      <c r="P55" s="93"/>
      <c r="Q55" s="49"/>
    </row>
    <row r="56" spans="5:17">
      <c r="E56" s="70"/>
      <c r="F56" s="93"/>
      <c r="G56" s="49"/>
      <c r="J56" s="164"/>
      <c r="K56" s="164"/>
      <c r="L56" s="164"/>
      <c r="M56" s="164"/>
      <c r="N56" s="100"/>
      <c r="O56" s="70"/>
      <c r="P56" s="93"/>
      <c r="Q56" s="49"/>
    </row>
    <row r="57" spans="5:17">
      <c r="E57" s="70"/>
      <c r="F57" s="93"/>
      <c r="G57" s="49"/>
      <c r="J57" s="164"/>
      <c r="K57" s="164"/>
      <c r="L57" s="164"/>
      <c r="M57" s="164"/>
      <c r="N57" s="100"/>
      <c r="O57" s="70"/>
      <c r="P57" s="93"/>
      <c r="Q57" s="49"/>
    </row>
    <row r="58" spans="5:17">
      <c r="E58" s="70"/>
      <c r="F58" s="93"/>
      <c r="G58" s="49"/>
      <c r="J58" s="164"/>
      <c r="K58" s="164"/>
      <c r="L58" s="164"/>
      <c r="M58" s="164"/>
      <c r="N58" s="100"/>
      <c r="O58" s="70"/>
      <c r="P58" s="93"/>
      <c r="Q58" s="49"/>
    </row>
    <row r="59" spans="5:17">
      <c r="E59" s="70"/>
      <c r="F59" s="93"/>
      <c r="G59" s="49"/>
      <c r="J59" s="164"/>
      <c r="K59" s="164"/>
      <c r="L59" s="164"/>
      <c r="M59" s="164"/>
      <c r="N59" s="100"/>
      <c r="O59" s="70"/>
      <c r="P59" s="93"/>
      <c r="Q59" s="49"/>
    </row>
    <row r="60" spans="5:17">
      <c r="E60" s="70"/>
      <c r="F60" s="93"/>
      <c r="G60" s="49"/>
      <c r="J60" s="164"/>
      <c r="K60" s="164"/>
      <c r="L60" s="164"/>
      <c r="M60" s="164"/>
      <c r="N60" s="100"/>
      <c r="O60" s="70"/>
      <c r="P60" s="93"/>
      <c r="Q60" s="49"/>
    </row>
    <row r="61" spans="5:17">
      <c r="E61" s="70"/>
      <c r="F61" s="93"/>
      <c r="G61" s="49"/>
      <c r="J61" s="164"/>
      <c r="K61" s="164"/>
      <c r="L61" s="164"/>
      <c r="M61" s="164"/>
      <c r="N61" s="100"/>
      <c r="O61" s="70"/>
      <c r="P61" s="93"/>
      <c r="Q61" s="49"/>
    </row>
    <row r="62" spans="5:17">
      <c r="E62" s="70"/>
      <c r="F62" s="93"/>
      <c r="G62" s="49"/>
      <c r="J62" s="164"/>
      <c r="K62" s="164"/>
      <c r="L62" s="164"/>
      <c r="M62" s="164"/>
      <c r="N62" s="100"/>
      <c r="O62" s="70"/>
      <c r="P62" s="93"/>
      <c r="Q62" s="49"/>
    </row>
    <row r="63" spans="5:17">
      <c r="E63" s="70"/>
      <c r="F63" s="93"/>
      <c r="G63" s="49"/>
      <c r="J63" s="164"/>
      <c r="K63" s="164"/>
      <c r="L63" s="164"/>
      <c r="M63" s="164"/>
      <c r="N63" s="100"/>
      <c r="O63" s="70"/>
      <c r="P63" s="93"/>
      <c r="Q63" s="49"/>
    </row>
    <row r="64" spans="5:17">
      <c r="E64" s="70"/>
      <c r="F64" s="93"/>
      <c r="G64" s="49"/>
      <c r="J64" s="164"/>
      <c r="K64" s="164"/>
      <c r="L64" s="164"/>
      <c r="M64" s="164"/>
      <c r="N64" s="100"/>
      <c r="O64" s="70"/>
      <c r="P64" s="93"/>
      <c r="Q64" s="49"/>
    </row>
    <row r="65" spans="5:17">
      <c r="E65" s="70"/>
      <c r="F65" s="93"/>
      <c r="G65" s="49"/>
      <c r="J65" s="164"/>
      <c r="K65" s="164"/>
      <c r="L65" s="164"/>
      <c r="M65" s="164"/>
      <c r="N65" s="100"/>
      <c r="O65" s="70"/>
      <c r="P65" s="93"/>
      <c r="Q65" s="49"/>
    </row>
    <row r="66" spans="5:17">
      <c r="E66" s="70"/>
      <c r="F66" s="93"/>
      <c r="G66" s="49"/>
      <c r="J66" s="164"/>
      <c r="K66" s="164"/>
      <c r="L66" s="164"/>
      <c r="M66" s="164"/>
      <c r="N66" s="100"/>
      <c r="O66" s="70"/>
      <c r="P66" s="93"/>
      <c r="Q66" s="49"/>
    </row>
    <row r="67" spans="5:17">
      <c r="E67" s="70"/>
      <c r="F67" s="93"/>
      <c r="G67" s="49"/>
      <c r="J67" s="164"/>
      <c r="K67" s="164"/>
      <c r="L67" s="164"/>
      <c r="M67" s="164"/>
      <c r="N67" s="100"/>
      <c r="O67" s="70"/>
      <c r="P67" s="93"/>
      <c r="Q67" s="49"/>
    </row>
    <row r="68" spans="5:17">
      <c r="E68" s="70"/>
      <c r="F68" s="93"/>
      <c r="G68" s="49"/>
      <c r="J68" s="164"/>
      <c r="K68" s="164"/>
      <c r="L68" s="164"/>
      <c r="M68" s="164"/>
      <c r="N68" s="100"/>
      <c r="O68" s="70"/>
      <c r="P68" s="93"/>
      <c r="Q68" s="49"/>
    </row>
    <row r="69" spans="5:17">
      <c r="E69" s="70"/>
      <c r="F69" s="93"/>
      <c r="G69" s="49"/>
      <c r="J69" s="164"/>
      <c r="K69" s="164"/>
      <c r="L69" s="164"/>
      <c r="M69" s="164"/>
      <c r="N69" s="100"/>
      <c r="O69" s="70"/>
      <c r="P69" s="93"/>
      <c r="Q69" s="49"/>
    </row>
    <row r="70" spans="5:17">
      <c r="E70" s="70"/>
      <c r="F70" s="93"/>
      <c r="G70" s="49"/>
      <c r="J70" s="164"/>
      <c r="K70" s="164"/>
      <c r="L70" s="164"/>
      <c r="M70" s="164"/>
      <c r="N70" s="100"/>
      <c r="O70" s="70"/>
      <c r="P70" s="93"/>
      <c r="Q70" s="49"/>
    </row>
    <row r="71" spans="5:17">
      <c r="E71" s="70"/>
      <c r="F71" s="93"/>
      <c r="G71" s="49"/>
      <c r="J71" s="164"/>
      <c r="K71" s="164"/>
      <c r="L71" s="164"/>
      <c r="M71" s="164"/>
      <c r="N71" s="100"/>
      <c r="O71" s="70"/>
      <c r="P71" s="93"/>
      <c r="Q71" s="49"/>
    </row>
    <row r="72" spans="5:17">
      <c r="E72" s="70"/>
      <c r="F72" s="93"/>
      <c r="G72" s="49"/>
      <c r="J72" s="164"/>
      <c r="K72" s="164"/>
      <c r="L72" s="164"/>
      <c r="M72" s="164"/>
      <c r="N72" s="100"/>
      <c r="O72" s="70"/>
      <c r="P72" s="93"/>
      <c r="Q72" s="49"/>
    </row>
    <row r="73" spans="5:17">
      <c r="E73" s="70"/>
      <c r="F73" s="93"/>
      <c r="G73" s="49"/>
      <c r="J73" s="164"/>
      <c r="K73" s="164"/>
      <c r="L73" s="164"/>
      <c r="M73" s="164"/>
      <c r="N73" s="100"/>
      <c r="O73" s="70"/>
      <c r="P73" s="93"/>
      <c r="Q73" s="49"/>
    </row>
    <row r="74" spans="5:17">
      <c r="E74" s="70"/>
      <c r="F74" s="93"/>
      <c r="G74" s="49"/>
      <c r="J74" s="164"/>
      <c r="K74" s="164"/>
      <c r="L74" s="164"/>
      <c r="M74" s="164"/>
      <c r="N74" s="100"/>
      <c r="O74" s="70"/>
      <c r="P74" s="93"/>
      <c r="Q74" s="49"/>
    </row>
    <row r="75" spans="5:17">
      <c r="E75" s="70"/>
      <c r="F75" s="93"/>
      <c r="G75" s="49"/>
      <c r="J75" s="164"/>
      <c r="K75" s="164"/>
      <c r="L75" s="164"/>
      <c r="M75" s="164"/>
      <c r="N75" s="100"/>
      <c r="O75" s="70"/>
      <c r="P75" s="93"/>
      <c r="Q75" s="49"/>
    </row>
    <row r="76" spans="5:17">
      <c r="E76" s="70"/>
      <c r="F76" s="93"/>
      <c r="G76" s="49"/>
      <c r="J76" s="164"/>
      <c r="K76" s="164"/>
      <c r="L76" s="164"/>
      <c r="M76" s="164"/>
      <c r="N76" s="100"/>
      <c r="O76" s="70"/>
      <c r="P76" s="93"/>
      <c r="Q76" s="49"/>
    </row>
    <row r="77" spans="5:17">
      <c r="E77" s="70"/>
      <c r="F77" s="93"/>
      <c r="G77" s="49"/>
      <c r="J77" s="164"/>
      <c r="K77" s="164"/>
      <c r="L77" s="164"/>
      <c r="M77" s="164"/>
      <c r="N77" s="100"/>
      <c r="O77" s="70"/>
      <c r="P77" s="93"/>
      <c r="Q77" s="49"/>
    </row>
    <row r="78" spans="5:17">
      <c r="E78" s="70"/>
      <c r="F78" s="93"/>
      <c r="G78" s="49"/>
      <c r="J78" s="164"/>
      <c r="K78" s="164"/>
      <c r="L78" s="164"/>
      <c r="M78" s="164"/>
      <c r="N78" s="100"/>
      <c r="O78" s="70"/>
      <c r="P78" s="93"/>
      <c r="Q78" s="49"/>
    </row>
    <row r="79" spans="5:17">
      <c r="E79" s="70"/>
      <c r="F79" s="93"/>
      <c r="G79" s="49"/>
      <c r="J79" s="164"/>
      <c r="K79" s="164"/>
      <c r="L79" s="164"/>
      <c r="M79" s="164"/>
      <c r="N79" s="100"/>
      <c r="O79" s="70"/>
      <c r="P79" s="93"/>
      <c r="Q79" s="49"/>
    </row>
    <row r="80" spans="5:17">
      <c r="E80" s="70"/>
      <c r="F80" s="93"/>
      <c r="G80" s="49"/>
      <c r="J80" s="164"/>
      <c r="K80" s="164"/>
      <c r="L80" s="164"/>
      <c r="M80" s="164"/>
      <c r="N80" s="100"/>
      <c r="O80" s="70"/>
      <c r="P80" s="93"/>
      <c r="Q80" s="49"/>
    </row>
    <row r="81" spans="5:17">
      <c r="E81" s="70"/>
      <c r="F81" s="93"/>
      <c r="G81" s="49"/>
      <c r="J81" s="164"/>
      <c r="K81" s="164"/>
      <c r="L81" s="164"/>
      <c r="M81" s="164"/>
      <c r="N81" s="100"/>
      <c r="O81" s="70"/>
      <c r="P81" s="93"/>
      <c r="Q81" s="49"/>
    </row>
    <row r="82" spans="5:17">
      <c r="E82" s="70"/>
      <c r="F82" s="93"/>
      <c r="G82" s="49"/>
      <c r="J82" s="164"/>
      <c r="K82" s="164"/>
      <c r="L82" s="164"/>
      <c r="M82" s="164"/>
      <c r="N82" s="100"/>
      <c r="O82" s="70"/>
      <c r="P82" s="93"/>
      <c r="Q82" s="49"/>
    </row>
    <row r="83" spans="5:17">
      <c r="E83" s="70"/>
      <c r="F83" s="93"/>
      <c r="G83" s="49"/>
      <c r="J83" s="164"/>
      <c r="K83" s="164"/>
      <c r="L83" s="164"/>
      <c r="M83" s="164"/>
      <c r="N83" s="100"/>
      <c r="O83" s="70"/>
      <c r="P83" s="93"/>
      <c r="Q83" s="49"/>
    </row>
    <row r="84" spans="5:17">
      <c r="E84" s="70"/>
      <c r="F84" s="93"/>
      <c r="G84" s="49"/>
      <c r="J84" s="164"/>
      <c r="K84" s="164"/>
      <c r="L84" s="164"/>
      <c r="M84" s="164"/>
      <c r="N84" s="100"/>
      <c r="O84" s="70"/>
      <c r="P84" s="93"/>
      <c r="Q84" s="49"/>
    </row>
    <row r="85" spans="5:17">
      <c r="E85" s="70"/>
      <c r="F85" s="93"/>
      <c r="G85" s="49"/>
      <c r="J85" s="164"/>
      <c r="K85" s="164"/>
      <c r="L85" s="164"/>
      <c r="M85" s="164"/>
      <c r="N85" s="100"/>
      <c r="O85" s="70"/>
      <c r="P85" s="93"/>
      <c r="Q85" s="49"/>
    </row>
    <row r="86" spans="5:17">
      <c r="E86" s="70"/>
      <c r="F86" s="93"/>
      <c r="G86" s="49"/>
      <c r="J86" s="164"/>
      <c r="K86" s="164"/>
      <c r="L86" s="164"/>
      <c r="M86" s="164"/>
      <c r="N86" s="100"/>
      <c r="O86" s="70"/>
      <c r="P86" s="93"/>
      <c r="Q86" s="49"/>
    </row>
    <row r="87" spans="5:17">
      <c r="E87" s="70"/>
      <c r="F87" s="93"/>
      <c r="G87" s="49"/>
      <c r="J87" s="164"/>
      <c r="K87" s="164"/>
      <c r="L87" s="164"/>
      <c r="M87" s="164"/>
      <c r="N87" s="100"/>
      <c r="O87" s="70"/>
      <c r="P87" s="93"/>
      <c r="Q87" s="49"/>
    </row>
    <row r="88" spans="5:17">
      <c r="E88" s="70"/>
      <c r="F88" s="93"/>
      <c r="G88" s="49"/>
      <c r="J88" s="164"/>
      <c r="K88" s="164"/>
      <c r="L88" s="164"/>
      <c r="M88" s="164"/>
      <c r="N88" s="100"/>
      <c r="O88" s="70"/>
      <c r="P88" s="93"/>
      <c r="Q88" s="49"/>
    </row>
    <row r="89" spans="5:17">
      <c r="E89" s="70"/>
      <c r="F89" s="93"/>
      <c r="G89" s="49"/>
      <c r="J89" s="164"/>
      <c r="K89" s="164"/>
      <c r="L89" s="164"/>
      <c r="M89" s="164"/>
      <c r="N89" s="100"/>
      <c r="O89" s="70"/>
      <c r="P89" s="93"/>
      <c r="Q89" s="49"/>
    </row>
    <row r="90" spans="5:17">
      <c r="E90" s="70"/>
      <c r="F90" s="93"/>
      <c r="G90" s="49"/>
      <c r="J90" s="164"/>
      <c r="K90" s="164"/>
      <c r="L90" s="164"/>
      <c r="M90" s="164"/>
      <c r="N90" s="100"/>
      <c r="O90" s="70"/>
      <c r="P90" s="93"/>
      <c r="Q90" s="49"/>
    </row>
    <row r="91" spans="5:17">
      <c r="E91" s="70"/>
      <c r="F91" s="93"/>
      <c r="G91" s="49"/>
      <c r="J91" s="164"/>
      <c r="K91" s="164"/>
      <c r="L91" s="164"/>
      <c r="M91" s="164"/>
      <c r="N91" s="100"/>
      <c r="O91" s="70"/>
      <c r="P91" s="93"/>
      <c r="Q91" s="49"/>
    </row>
    <row r="92" spans="5:17">
      <c r="E92" s="70"/>
      <c r="F92" s="93"/>
      <c r="G92" s="49"/>
      <c r="J92" s="164"/>
      <c r="K92" s="164"/>
      <c r="L92" s="164"/>
      <c r="M92" s="164"/>
      <c r="N92" s="100"/>
      <c r="O92" s="70"/>
      <c r="P92" s="93"/>
      <c r="Q92" s="49"/>
    </row>
    <row r="93" spans="5:17">
      <c r="E93" s="70"/>
      <c r="F93" s="93"/>
      <c r="G93" s="49"/>
      <c r="J93" s="164"/>
      <c r="K93" s="164"/>
      <c r="L93" s="164"/>
      <c r="M93" s="164"/>
      <c r="N93" s="100"/>
      <c r="O93" s="70"/>
      <c r="P93" s="93"/>
      <c r="Q93" s="49"/>
    </row>
    <row r="94" spans="5:17">
      <c r="E94" s="70"/>
      <c r="F94" s="93"/>
      <c r="G94" s="49"/>
      <c r="J94" s="164"/>
      <c r="K94" s="164"/>
      <c r="L94" s="164"/>
      <c r="M94" s="164"/>
      <c r="N94" s="100"/>
      <c r="O94" s="70"/>
      <c r="P94" s="93"/>
      <c r="Q94" s="49"/>
    </row>
    <row r="95" spans="5:17">
      <c r="E95" s="70"/>
      <c r="F95" s="93"/>
      <c r="G95" s="49"/>
      <c r="J95" s="164"/>
      <c r="K95" s="164"/>
      <c r="L95" s="164"/>
      <c r="M95" s="164"/>
      <c r="N95" s="100"/>
      <c r="O95" s="70"/>
      <c r="P95" s="93"/>
      <c r="Q95" s="49"/>
    </row>
    <row r="96" spans="5:17">
      <c r="E96" s="70"/>
      <c r="F96" s="93"/>
      <c r="G96" s="49"/>
      <c r="J96" s="164"/>
      <c r="K96" s="164"/>
      <c r="L96" s="164"/>
      <c r="M96" s="164"/>
      <c r="N96" s="100"/>
      <c r="O96" s="70"/>
      <c r="P96" s="93"/>
      <c r="Q96" s="49"/>
    </row>
    <row r="97" spans="5:17">
      <c r="E97" s="70"/>
      <c r="F97" s="93"/>
      <c r="G97" s="49"/>
      <c r="J97" s="164"/>
      <c r="K97" s="164"/>
      <c r="L97" s="164"/>
      <c r="M97" s="164"/>
      <c r="N97" s="100"/>
      <c r="O97" s="70"/>
      <c r="P97" s="93"/>
      <c r="Q97" s="49"/>
    </row>
    <row r="98" spans="5:17">
      <c r="E98" s="70"/>
      <c r="F98" s="93"/>
      <c r="G98" s="49"/>
      <c r="J98" s="164"/>
      <c r="K98" s="164"/>
      <c r="L98" s="164"/>
      <c r="M98" s="164"/>
      <c r="N98" s="100"/>
      <c r="O98" s="70"/>
      <c r="P98" s="93"/>
      <c r="Q98" s="49"/>
    </row>
    <row r="99" spans="5:17">
      <c r="E99" s="70"/>
      <c r="F99" s="93"/>
      <c r="G99" s="49"/>
      <c r="J99" s="164"/>
      <c r="K99" s="164"/>
      <c r="L99" s="164"/>
      <c r="M99" s="164"/>
      <c r="N99" s="100"/>
      <c r="O99" s="70"/>
      <c r="P99" s="93"/>
      <c r="Q99" s="49"/>
    </row>
    <row r="100" spans="5:17">
      <c r="E100" s="70"/>
      <c r="F100" s="93"/>
      <c r="G100" s="49"/>
      <c r="J100" s="164"/>
      <c r="K100" s="164"/>
      <c r="L100" s="164"/>
      <c r="M100" s="164"/>
      <c r="N100" s="100"/>
      <c r="O100" s="70"/>
      <c r="P100" s="93"/>
      <c r="Q100" s="49"/>
    </row>
    <row r="101" spans="5:17">
      <c r="E101" s="70"/>
      <c r="F101" s="93"/>
      <c r="G101" s="49"/>
      <c r="J101" s="164"/>
      <c r="K101" s="164"/>
      <c r="L101" s="164"/>
      <c r="M101" s="164"/>
      <c r="N101" s="100"/>
      <c r="O101" s="70"/>
      <c r="P101" s="93"/>
      <c r="Q101" s="49"/>
    </row>
    <row r="102" spans="5:17">
      <c r="E102" s="70"/>
      <c r="F102" s="93"/>
      <c r="G102" s="49"/>
      <c r="J102" s="164"/>
      <c r="K102" s="164"/>
      <c r="L102" s="164"/>
      <c r="M102" s="164"/>
      <c r="N102" s="100"/>
      <c r="O102" s="70"/>
      <c r="P102" s="93"/>
      <c r="Q102" s="49"/>
    </row>
    <row r="103" spans="5:17">
      <c r="E103" s="70"/>
      <c r="F103" s="93"/>
      <c r="G103" s="49"/>
      <c r="J103" s="164"/>
      <c r="K103" s="164"/>
      <c r="L103" s="164"/>
      <c r="M103" s="164"/>
      <c r="N103" s="100"/>
      <c r="O103" s="70"/>
      <c r="P103" s="93"/>
      <c r="Q103" s="49"/>
    </row>
    <row r="104" spans="5:17">
      <c r="E104" s="70"/>
      <c r="F104" s="93"/>
      <c r="G104" s="49"/>
      <c r="J104" s="164"/>
      <c r="K104" s="164"/>
      <c r="L104" s="164"/>
      <c r="M104" s="164"/>
      <c r="N104" s="100"/>
      <c r="O104" s="70"/>
      <c r="P104" s="93"/>
      <c r="Q104" s="49"/>
    </row>
    <row r="105" spans="5:17">
      <c r="E105" s="70"/>
      <c r="F105" s="93"/>
      <c r="G105" s="49"/>
      <c r="J105" s="164"/>
      <c r="K105" s="164"/>
      <c r="L105" s="164"/>
      <c r="M105" s="164"/>
      <c r="N105" s="100"/>
      <c r="O105" s="70"/>
      <c r="P105" s="93"/>
      <c r="Q105" s="49"/>
    </row>
    <row r="106" spans="5:17">
      <c r="E106" s="70"/>
      <c r="F106" s="93"/>
      <c r="G106" s="49"/>
      <c r="J106" s="164"/>
      <c r="K106" s="164"/>
      <c r="L106" s="164"/>
      <c r="M106" s="164"/>
      <c r="N106" s="100"/>
      <c r="O106" s="70"/>
      <c r="P106" s="93"/>
      <c r="Q106" s="49"/>
    </row>
    <row r="107" spans="5:17">
      <c r="E107" s="70"/>
      <c r="F107" s="93"/>
      <c r="G107" s="49"/>
      <c r="J107" s="164"/>
      <c r="K107" s="164"/>
      <c r="L107" s="164"/>
      <c r="M107" s="164"/>
      <c r="N107" s="100"/>
      <c r="O107" s="70"/>
      <c r="P107" s="93"/>
      <c r="Q107" s="49"/>
    </row>
    <row r="108" spans="5:17">
      <c r="E108" s="70"/>
      <c r="F108" s="93"/>
      <c r="G108" s="49"/>
      <c r="J108" s="164"/>
      <c r="K108" s="164"/>
      <c r="L108" s="164"/>
      <c r="M108" s="164"/>
      <c r="N108" s="100"/>
      <c r="O108" s="70"/>
      <c r="P108" s="93"/>
      <c r="Q108" s="49"/>
    </row>
    <row r="109" spans="5:17">
      <c r="E109" s="70"/>
      <c r="F109" s="93"/>
      <c r="G109" s="49"/>
      <c r="J109" s="164"/>
      <c r="K109" s="164"/>
      <c r="L109" s="164"/>
      <c r="M109" s="164"/>
      <c r="N109" s="100"/>
      <c r="O109" s="70"/>
      <c r="P109" s="93"/>
      <c r="Q109" s="49"/>
    </row>
    <row r="110" spans="5:17">
      <c r="E110" s="70"/>
      <c r="F110" s="93"/>
      <c r="G110" s="49"/>
      <c r="J110" s="164"/>
      <c r="K110" s="164"/>
      <c r="L110" s="164"/>
      <c r="M110" s="164"/>
      <c r="N110" s="100"/>
      <c r="O110" s="70"/>
      <c r="P110" s="93"/>
      <c r="Q110" s="49"/>
    </row>
    <row r="111" spans="5:17">
      <c r="E111" s="70"/>
      <c r="F111" s="93"/>
      <c r="G111" s="49"/>
      <c r="J111" s="164"/>
      <c r="K111" s="164"/>
      <c r="L111" s="164"/>
      <c r="M111" s="164"/>
      <c r="N111" s="100"/>
      <c r="O111" s="70"/>
      <c r="P111" s="93"/>
      <c r="Q111" s="49"/>
    </row>
    <row r="112" spans="5:17">
      <c r="E112" s="70"/>
      <c r="F112" s="93"/>
      <c r="G112" s="49"/>
      <c r="J112" s="164"/>
      <c r="K112" s="164"/>
      <c r="L112" s="164"/>
      <c r="M112" s="164"/>
      <c r="N112" s="100"/>
      <c r="O112" s="70"/>
      <c r="P112" s="93"/>
      <c r="Q112" s="49"/>
    </row>
    <row r="113" spans="5:17">
      <c r="E113" s="70"/>
      <c r="F113" s="93"/>
      <c r="G113" s="49"/>
      <c r="J113" s="164"/>
      <c r="K113" s="164"/>
      <c r="L113" s="164"/>
      <c r="M113" s="164"/>
      <c r="N113" s="100"/>
      <c r="O113" s="70"/>
      <c r="P113" s="93"/>
      <c r="Q113" s="49"/>
    </row>
    <row r="114" spans="5:17">
      <c r="E114" s="70"/>
      <c r="F114" s="93"/>
      <c r="G114" s="49"/>
      <c r="J114" s="164"/>
      <c r="K114" s="164"/>
      <c r="L114" s="164"/>
      <c r="M114" s="164"/>
      <c r="N114" s="100"/>
      <c r="O114" s="70"/>
      <c r="P114" s="93"/>
      <c r="Q114" s="49"/>
    </row>
    <row r="115" spans="5:17">
      <c r="E115" s="70"/>
      <c r="F115" s="93"/>
      <c r="G115" s="49"/>
      <c r="J115" s="164"/>
      <c r="K115" s="164"/>
      <c r="L115" s="164"/>
      <c r="M115" s="164"/>
      <c r="N115" s="100"/>
      <c r="O115" s="70"/>
      <c r="P115" s="93"/>
      <c r="Q115" s="49"/>
    </row>
    <row r="116" spans="5:17">
      <c r="E116" s="70"/>
      <c r="F116" s="93"/>
      <c r="G116" s="49"/>
      <c r="J116" s="164"/>
      <c r="K116" s="164"/>
      <c r="L116" s="164"/>
      <c r="M116" s="164"/>
      <c r="N116" s="100"/>
      <c r="O116" s="70"/>
      <c r="P116" s="93"/>
      <c r="Q116" s="49"/>
    </row>
    <row r="117" spans="5:17">
      <c r="E117" s="70"/>
      <c r="F117" s="93"/>
      <c r="G117" s="49"/>
      <c r="J117" s="164"/>
      <c r="K117" s="164"/>
      <c r="L117" s="164"/>
      <c r="M117" s="164"/>
      <c r="N117" s="100"/>
      <c r="O117" s="70"/>
      <c r="P117" s="93"/>
      <c r="Q117" s="49"/>
    </row>
    <row r="118" spans="5:17">
      <c r="E118" s="70"/>
      <c r="F118" s="93"/>
      <c r="G118" s="49"/>
      <c r="J118" s="164"/>
      <c r="K118" s="164"/>
      <c r="L118" s="164"/>
      <c r="M118" s="164"/>
      <c r="N118" s="100"/>
      <c r="O118" s="70"/>
      <c r="P118" s="93"/>
      <c r="Q118" s="49"/>
    </row>
    <row r="119" spans="5:17">
      <c r="E119" s="70"/>
      <c r="F119" s="93"/>
      <c r="G119" s="49"/>
      <c r="J119" s="164"/>
      <c r="K119" s="164"/>
      <c r="L119" s="164"/>
      <c r="M119" s="164"/>
      <c r="N119" s="100"/>
      <c r="O119" s="70"/>
      <c r="P119" s="93"/>
      <c r="Q119" s="49"/>
    </row>
    <row r="120" spans="5:17">
      <c r="E120" s="70"/>
      <c r="F120" s="93"/>
      <c r="G120" s="49"/>
      <c r="J120" s="164"/>
      <c r="K120" s="164"/>
      <c r="L120" s="164"/>
      <c r="M120" s="164"/>
      <c r="N120" s="100"/>
      <c r="O120" s="70"/>
      <c r="P120" s="93"/>
      <c r="Q120" s="49"/>
    </row>
    <row r="121" spans="5:17">
      <c r="E121" s="70"/>
      <c r="F121" s="93"/>
      <c r="G121" s="49"/>
      <c r="J121" s="164"/>
      <c r="K121" s="164"/>
      <c r="L121" s="164"/>
      <c r="M121" s="164"/>
      <c r="N121" s="100"/>
      <c r="O121" s="70"/>
      <c r="P121" s="93"/>
      <c r="Q121" s="49"/>
    </row>
    <row r="122" spans="5:17">
      <c r="E122" s="70"/>
      <c r="F122" s="93"/>
      <c r="G122" s="49"/>
      <c r="J122" s="164"/>
      <c r="K122" s="164"/>
      <c r="L122" s="164"/>
      <c r="M122" s="164"/>
      <c r="N122" s="100"/>
      <c r="O122" s="70"/>
      <c r="P122" s="93"/>
      <c r="Q122" s="49"/>
    </row>
    <row r="123" spans="5:17">
      <c r="E123" s="70"/>
      <c r="F123" s="93"/>
      <c r="G123" s="49"/>
      <c r="J123" s="164"/>
      <c r="K123" s="164"/>
      <c r="L123" s="164"/>
      <c r="M123" s="164"/>
      <c r="N123" s="100"/>
      <c r="O123" s="70"/>
      <c r="P123" s="93"/>
      <c r="Q123" s="49"/>
    </row>
    <row r="124" spans="5:17">
      <c r="E124" s="70"/>
      <c r="F124" s="93"/>
      <c r="G124" s="49"/>
      <c r="J124" s="164"/>
      <c r="K124" s="164"/>
      <c r="L124" s="164"/>
      <c r="M124" s="164"/>
      <c r="N124" s="100"/>
      <c r="O124" s="70"/>
      <c r="P124" s="93"/>
      <c r="Q124" s="49"/>
    </row>
    <row r="125" spans="5:17">
      <c r="E125" s="70"/>
      <c r="F125" s="93"/>
      <c r="G125" s="49"/>
      <c r="J125" s="164"/>
      <c r="K125" s="164"/>
      <c r="L125" s="164"/>
      <c r="M125" s="164"/>
      <c r="N125" s="100"/>
      <c r="O125" s="70"/>
      <c r="P125" s="93"/>
      <c r="Q125" s="49"/>
    </row>
    <row r="126" spans="5:17">
      <c r="E126" s="70"/>
      <c r="F126" s="93"/>
      <c r="G126" s="49"/>
      <c r="J126" s="164"/>
      <c r="K126" s="164"/>
      <c r="L126" s="164"/>
      <c r="M126" s="164"/>
      <c r="N126" s="100"/>
      <c r="O126" s="70"/>
      <c r="P126" s="93"/>
      <c r="Q126" s="49"/>
    </row>
    <row r="127" spans="5:17">
      <c r="E127" s="70"/>
      <c r="F127" s="93"/>
      <c r="G127" s="49"/>
      <c r="J127" s="164"/>
      <c r="K127" s="164"/>
      <c r="L127" s="164"/>
      <c r="M127" s="164"/>
      <c r="N127" s="100"/>
      <c r="O127" s="70"/>
      <c r="P127" s="93"/>
      <c r="Q127" s="49"/>
    </row>
    <row r="128" spans="5:17">
      <c r="E128" s="70"/>
      <c r="F128" s="93"/>
      <c r="G128" s="49"/>
      <c r="J128" s="164"/>
      <c r="K128" s="164"/>
      <c r="L128" s="164"/>
      <c r="M128" s="164"/>
      <c r="N128" s="100"/>
      <c r="O128" s="70"/>
      <c r="P128" s="93"/>
      <c r="Q128" s="49"/>
    </row>
    <row r="129" spans="5:17">
      <c r="E129" s="70"/>
      <c r="F129" s="93"/>
      <c r="G129" s="49"/>
      <c r="J129" s="164"/>
      <c r="K129" s="164"/>
      <c r="L129" s="164"/>
      <c r="M129" s="164"/>
      <c r="N129" s="100"/>
      <c r="O129" s="70"/>
      <c r="P129" s="93"/>
      <c r="Q129" s="49"/>
    </row>
    <row r="130" spans="5:17">
      <c r="E130" s="70"/>
      <c r="F130" s="93"/>
      <c r="G130" s="49"/>
      <c r="J130" s="164"/>
      <c r="K130" s="164"/>
      <c r="L130" s="164"/>
      <c r="M130" s="164"/>
      <c r="N130" s="100"/>
      <c r="O130" s="70"/>
      <c r="P130" s="93"/>
      <c r="Q130" s="49"/>
    </row>
    <row r="131" spans="5:17">
      <c r="E131" s="70"/>
      <c r="F131" s="93"/>
      <c r="G131" s="49"/>
      <c r="J131" s="164"/>
      <c r="K131" s="164"/>
      <c r="L131" s="164"/>
      <c r="M131" s="164"/>
      <c r="N131" s="100"/>
      <c r="O131" s="70"/>
      <c r="P131" s="93"/>
      <c r="Q131" s="49"/>
    </row>
    <row r="132" spans="5:17">
      <c r="E132" s="70"/>
      <c r="F132" s="93"/>
      <c r="G132" s="49"/>
      <c r="J132" s="164"/>
      <c r="K132" s="164"/>
      <c r="L132" s="164"/>
      <c r="M132" s="164"/>
      <c r="N132" s="100"/>
      <c r="O132" s="70"/>
      <c r="P132" s="93"/>
      <c r="Q132" s="49"/>
    </row>
    <row r="133" spans="5:17">
      <c r="E133" s="70"/>
      <c r="F133" s="93"/>
      <c r="G133" s="49"/>
      <c r="J133" s="164"/>
      <c r="K133" s="164"/>
      <c r="L133" s="164"/>
      <c r="M133" s="164"/>
      <c r="N133" s="100"/>
      <c r="O133" s="70"/>
      <c r="P133" s="93"/>
      <c r="Q133" s="49"/>
    </row>
    <row r="134" spans="5:17">
      <c r="E134" s="70"/>
      <c r="F134" s="93"/>
      <c r="G134" s="49"/>
      <c r="J134" s="164"/>
      <c r="K134" s="164"/>
      <c r="L134" s="164"/>
      <c r="M134" s="164"/>
      <c r="N134" s="100"/>
      <c r="O134" s="70"/>
      <c r="P134" s="93"/>
      <c r="Q134" s="49"/>
    </row>
    <row r="135" spans="5:17">
      <c r="E135" s="70"/>
      <c r="F135" s="93"/>
      <c r="G135" s="49"/>
      <c r="J135" s="164"/>
      <c r="K135" s="164"/>
      <c r="L135" s="164"/>
      <c r="M135" s="164"/>
      <c r="N135" s="100"/>
      <c r="O135" s="70"/>
      <c r="P135" s="93"/>
      <c r="Q135" s="49"/>
    </row>
    <row r="136" spans="5:17">
      <c r="E136" s="70"/>
      <c r="F136" s="93"/>
      <c r="G136" s="49"/>
      <c r="J136" s="164"/>
      <c r="K136" s="164"/>
      <c r="L136" s="164"/>
      <c r="M136" s="164"/>
      <c r="N136" s="100"/>
      <c r="O136" s="70"/>
      <c r="P136" s="93"/>
      <c r="Q136" s="49"/>
    </row>
    <row r="137" spans="5:17">
      <c r="E137" s="70"/>
      <c r="F137" s="93"/>
      <c r="G137" s="49"/>
      <c r="J137" s="164"/>
      <c r="K137" s="164"/>
      <c r="L137" s="164"/>
      <c r="M137" s="164"/>
      <c r="N137" s="100"/>
      <c r="O137" s="70"/>
      <c r="P137" s="93"/>
      <c r="Q137" s="49"/>
    </row>
    <row r="138" spans="5:17">
      <c r="E138" s="70"/>
      <c r="F138" s="93"/>
      <c r="G138" s="49"/>
      <c r="J138" s="164"/>
      <c r="K138" s="164"/>
      <c r="L138" s="164"/>
      <c r="M138" s="164"/>
      <c r="N138" s="100"/>
      <c r="O138" s="70"/>
      <c r="P138" s="93"/>
      <c r="Q138" s="49"/>
    </row>
    <row r="139" spans="5:17">
      <c r="E139" s="70"/>
      <c r="F139" s="93"/>
      <c r="G139" s="49"/>
      <c r="J139" s="164"/>
      <c r="K139" s="164"/>
      <c r="L139" s="164"/>
      <c r="M139" s="164"/>
      <c r="N139" s="100"/>
      <c r="O139" s="70"/>
      <c r="P139" s="93"/>
      <c r="Q139" s="49"/>
    </row>
    <row r="140" spans="5:17">
      <c r="E140" s="70"/>
      <c r="F140" s="93"/>
      <c r="G140" s="49"/>
      <c r="J140" s="164"/>
      <c r="K140" s="164"/>
      <c r="L140" s="164"/>
      <c r="M140" s="164"/>
      <c r="N140" s="100"/>
      <c r="O140" s="70"/>
      <c r="P140" s="93"/>
      <c r="Q140" s="49"/>
    </row>
    <row r="141" spans="5:17">
      <c r="E141" s="70"/>
      <c r="F141" s="93"/>
      <c r="G141" s="49"/>
      <c r="J141" s="164"/>
      <c r="K141" s="164"/>
      <c r="L141" s="164"/>
      <c r="M141" s="164"/>
      <c r="N141" s="100"/>
      <c r="O141" s="70"/>
      <c r="P141" s="93"/>
      <c r="Q141" s="49"/>
    </row>
    <row r="142" spans="5:17">
      <c r="E142" s="70"/>
      <c r="F142" s="93"/>
      <c r="G142" s="49"/>
      <c r="J142" s="164"/>
      <c r="K142" s="164"/>
      <c r="L142" s="164"/>
      <c r="M142" s="164"/>
      <c r="N142" s="100"/>
      <c r="O142" s="70"/>
      <c r="P142" s="93"/>
      <c r="Q142" s="49"/>
    </row>
    <row r="143" spans="5:17">
      <c r="E143" s="70"/>
      <c r="F143" s="93"/>
      <c r="G143" s="49"/>
      <c r="J143" s="164"/>
      <c r="K143" s="164"/>
      <c r="L143" s="164"/>
      <c r="M143" s="164"/>
      <c r="N143" s="100"/>
      <c r="O143" s="70"/>
      <c r="P143" s="93"/>
      <c r="Q143" s="49"/>
    </row>
    <row r="144" spans="5:17">
      <c r="E144" s="70"/>
      <c r="F144" s="93"/>
      <c r="G144" s="49"/>
      <c r="J144" s="164"/>
      <c r="K144" s="164"/>
      <c r="L144" s="164"/>
      <c r="M144" s="164"/>
      <c r="N144" s="100"/>
      <c r="O144" s="70"/>
      <c r="P144" s="93"/>
      <c r="Q144" s="49"/>
    </row>
    <row r="145" spans="5:17">
      <c r="E145" s="70"/>
      <c r="F145" s="93"/>
      <c r="G145" s="49"/>
      <c r="J145" s="164"/>
      <c r="K145" s="164"/>
      <c r="L145" s="164"/>
      <c r="M145" s="164"/>
      <c r="N145" s="100"/>
      <c r="O145" s="70"/>
      <c r="P145" s="93"/>
      <c r="Q145" s="49"/>
    </row>
    <row r="146" spans="5:17">
      <c r="E146" s="70"/>
      <c r="F146" s="93"/>
      <c r="G146" s="49"/>
      <c r="J146" s="164"/>
      <c r="K146" s="164"/>
      <c r="L146" s="164"/>
      <c r="M146" s="164"/>
      <c r="N146" s="100"/>
      <c r="O146" s="70"/>
      <c r="P146" s="93"/>
      <c r="Q146" s="49"/>
    </row>
    <row r="147" spans="5:17">
      <c r="E147" s="70"/>
      <c r="F147" s="93"/>
      <c r="G147" s="49"/>
      <c r="J147" s="164"/>
      <c r="K147" s="164"/>
      <c r="L147" s="164"/>
      <c r="M147" s="164"/>
      <c r="N147" s="100"/>
      <c r="O147" s="70"/>
      <c r="P147" s="93"/>
      <c r="Q147" s="49"/>
    </row>
    <row r="148" spans="5:17">
      <c r="E148" s="70"/>
      <c r="F148" s="93"/>
      <c r="G148" s="49"/>
      <c r="J148" s="164"/>
      <c r="K148" s="164"/>
      <c r="L148" s="164"/>
      <c r="M148" s="164"/>
      <c r="N148" s="100"/>
      <c r="O148" s="70"/>
      <c r="P148" s="93"/>
      <c r="Q148" s="49"/>
    </row>
    <row r="149" spans="5:17">
      <c r="E149" s="70"/>
      <c r="F149" s="93"/>
      <c r="G149" s="49"/>
      <c r="J149" s="164"/>
      <c r="K149" s="164"/>
      <c r="L149" s="164"/>
      <c r="M149" s="164"/>
      <c r="N149" s="100"/>
      <c r="O149" s="70"/>
      <c r="P149" s="93"/>
      <c r="Q149" s="49"/>
    </row>
    <row r="150" spans="5:17">
      <c r="E150" s="70"/>
      <c r="F150" s="93"/>
      <c r="G150" s="49"/>
      <c r="J150" s="164"/>
      <c r="K150" s="164"/>
      <c r="L150" s="164"/>
      <c r="M150" s="164"/>
      <c r="N150" s="100"/>
      <c r="O150" s="70"/>
      <c r="P150" s="93"/>
      <c r="Q150" s="49"/>
    </row>
    <row r="151" spans="5:17">
      <c r="E151" s="70"/>
      <c r="F151" s="93"/>
      <c r="G151" s="49"/>
      <c r="J151" s="164"/>
      <c r="K151" s="164"/>
      <c r="L151" s="164"/>
      <c r="M151" s="164"/>
      <c r="N151" s="100"/>
      <c r="O151" s="70"/>
      <c r="P151" s="93"/>
      <c r="Q151" s="49"/>
    </row>
    <row r="152" spans="5:17">
      <c r="E152" s="70"/>
      <c r="F152" s="93"/>
      <c r="G152" s="49"/>
      <c r="J152" s="164"/>
      <c r="K152" s="164"/>
      <c r="L152" s="164"/>
      <c r="M152" s="164"/>
      <c r="N152" s="100"/>
      <c r="O152" s="70"/>
      <c r="P152" s="93"/>
      <c r="Q152" s="49"/>
    </row>
    <row r="153" spans="5:17">
      <c r="E153" s="70"/>
      <c r="F153" s="93"/>
      <c r="G153" s="49"/>
      <c r="J153" s="164"/>
      <c r="K153" s="164"/>
      <c r="L153" s="164"/>
      <c r="M153" s="164"/>
      <c r="N153" s="100"/>
      <c r="O153" s="70"/>
      <c r="P153" s="93"/>
      <c r="Q153" s="49"/>
    </row>
    <row r="154" spans="5:17">
      <c r="E154" s="70"/>
      <c r="F154" s="93"/>
      <c r="G154" s="49"/>
      <c r="J154" s="164"/>
      <c r="K154" s="164"/>
      <c r="L154" s="164"/>
      <c r="M154" s="164"/>
      <c r="N154" s="100"/>
      <c r="O154" s="70"/>
      <c r="P154" s="93"/>
      <c r="Q154" s="49"/>
    </row>
    <row r="155" spans="5:17">
      <c r="E155" s="70"/>
      <c r="F155" s="93"/>
      <c r="G155" s="49"/>
      <c r="J155" s="164"/>
      <c r="K155" s="164"/>
      <c r="L155" s="164"/>
      <c r="M155" s="164"/>
      <c r="N155" s="100"/>
      <c r="O155" s="70"/>
      <c r="P155" s="93"/>
      <c r="Q155" s="49"/>
    </row>
    <row r="156" spans="5:17">
      <c r="E156" s="70"/>
      <c r="F156" s="93"/>
      <c r="G156" s="49"/>
      <c r="J156" s="164"/>
      <c r="K156" s="164"/>
      <c r="L156" s="164"/>
      <c r="M156" s="164"/>
      <c r="N156" s="100"/>
      <c r="O156" s="70"/>
      <c r="P156" s="93"/>
      <c r="Q156" s="49"/>
    </row>
    <row r="157" spans="5:17">
      <c r="E157" s="70"/>
      <c r="F157" s="93"/>
      <c r="G157" s="49"/>
      <c r="J157" s="164"/>
      <c r="K157" s="164"/>
      <c r="L157" s="164"/>
      <c r="M157" s="164"/>
      <c r="N157" s="100"/>
      <c r="O157" s="70"/>
      <c r="P157" s="93"/>
      <c r="Q157" s="49"/>
    </row>
    <row r="158" spans="5:17">
      <c r="E158" s="70"/>
      <c r="F158" s="93"/>
      <c r="G158" s="49"/>
      <c r="J158" s="164"/>
      <c r="K158" s="164"/>
      <c r="L158" s="164"/>
      <c r="M158" s="164"/>
      <c r="N158" s="100"/>
      <c r="O158" s="70"/>
      <c r="P158" s="93"/>
      <c r="Q158" s="49"/>
    </row>
    <row r="159" spans="5:17">
      <c r="E159" s="70"/>
      <c r="F159" s="93"/>
      <c r="G159" s="49"/>
      <c r="J159" s="164"/>
      <c r="K159" s="164"/>
      <c r="L159" s="164"/>
      <c r="M159" s="164"/>
      <c r="N159" s="100"/>
      <c r="O159" s="70"/>
      <c r="P159" s="93"/>
      <c r="Q159" s="49"/>
    </row>
    <row r="160" spans="5:17">
      <c r="E160" s="70"/>
      <c r="F160" s="93"/>
      <c r="G160" s="49"/>
      <c r="J160" s="164"/>
      <c r="K160" s="164"/>
      <c r="L160" s="164"/>
      <c r="M160" s="164"/>
      <c r="N160" s="100"/>
      <c r="O160" s="70"/>
      <c r="P160" s="93"/>
      <c r="Q160" s="49"/>
    </row>
    <row r="161" spans="5:17">
      <c r="E161" s="70"/>
      <c r="F161" s="93"/>
      <c r="G161" s="49"/>
      <c r="J161" s="164"/>
      <c r="K161" s="164"/>
      <c r="L161" s="164"/>
      <c r="M161" s="164"/>
      <c r="N161" s="100"/>
      <c r="O161" s="70"/>
      <c r="P161" s="93"/>
      <c r="Q161" s="49"/>
    </row>
    <row r="162" spans="5:17">
      <c r="E162" s="70"/>
      <c r="F162" s="93"/>
      <c r="G162" s="49"/>
      <c r="J162" s="164"/>
      <c r="K162" s="164"/>
      <c r="L162" s="164"/>
      <c r="M162" s="164"/>
      <c r="N162" s="100"/>
      <c r="O162" s="70"/>
      <c r="P162" s="93"/>
      <c r="Q162" s="49"/>
    </row>
    <row r="163" spans="5:17">
      <c r="E163" s="70"/>
      <c r="F163" s="93"/>
      <c r="G163" s="49"/>
      <c r="J163" s="164"/>
      <c r="K163" s="164"/>
      <c r="L163" s="164"/>
      <c r="M163" s="164"/>
      <c r="N163" s="100"/>
      <c r="O163" s="70"/>
      <c r="P163" s="93"/>
      <c r="Q163" s="49"/>
    </row>
    <row r="164" spans="5:17">
      <c r="E164" s="70"/>
      <c r="F164" s="93"/>
      <c r="G164" s="49"/>
      <c r="J164" s="164"/>
      <c r="K164" s="164"/>
      <c r="L164" s="164"/>
      <c r="M164" s="164"/>
      <c r="N164" s="100"/>
      <c r="O164" s="70"/>
      <c r="P164" s="93"/>
      <c r="Q164" s="49"/>
    </row>
    <row r="165" spans="5:17">
      <c r="E165" s="70"/>
      <c r="F165" s="93"/>
      <c r="G165" s="49"/>
      <c r="J165" s="164"/>
      <c r="K165" s="164"/>
      <c r="L165" s="164"/>
      <c r="M165" s="164"/>
      <c r="N165" s="100"/>
      <c r="O165" s="70"/>
      <c r="P165" s="93"/>
      <c r="Q165" s="49"/>
    </row>
    <row r="166" spans="5:17">
      <c r="E166" s="70"/>
      <c r="F166" s="93"/>
      <c r="G166" s="49"/>
      <c r="J166" s="164"/>
      <c r="K166" s="164"/>
      <c r="L166" s="164"/>
      <c r="M166" s="164"/>
      <c r="N166" s="100"/>
      <c r="O166" s="70"/>
      <c r="P166" s="93"/>
      <c r="Q166" s="49"/>
    </row>
    <row r="167" spans="5:17">
      <c r="E167" s="70"/>
      <c r="F167" s="93"/>
      <c r="G167" s="49"/>
      <c r="J167" s="164"/>
      <c r="K167" s="164"/>
      <c r="L167" s="164"/>
      <c r="M167" s="164"/>
      <c r="N167" s="100"/>
      <c r="O167" s="70"/>
      <c r="P167" s="93"/>
      <c r="Q167" s="49"/>
    </row>
    <row r="168" spans="5:17">
      <c r="E168" s="70"/>
      <c r="F168" s="93"/>
      <c r="G168" s="49"/>
      <c r="J168" s="164"/>
      <c r="K168" s="164"/>
      <c r="L168" s="164"/>
      <c r="M168" s="164"/>
      <c r="N168" s="100"/>
      <c r="O168" s="70"/>
      <c r="P168" s="93"/>
      <c r="Q168" s="49"/>
    </row>
    <row r="169" spans="5:17">
      <c r="E169" s="70"/>
      <c r="F169" s="93"/>
      <c r="G169" s="49"/>
      <c r="J169" s="164"/>
      <c r="K169" s="164"/>
      <c r="L169" s="164"/>
      <c r="M169" s="164"/>
      <c r="N169" s="100"/>
      <c r="O169" s="70"/>
      <c r="P169" s="93"/>
      <c r="Q169" s="49"/>
    </row>
    <row r="170" spans="5:17">
      <c r="E170" s="70"/>
      <c r="F170" s="93"/>
      <c r="G170" s="49"/>
      <c r="J170" s="164"/>
      <c r="K170" s="164"/>
      <c r="L170" s="164"/>
      <c r="M170" s="164"/>
      <c r="N170" s="100"/>
      <c r="O170" s="70"/>
      <c r="P170" s="93"/>
      <c r="Q170" s="49"/>
    </row>
    <row r="171" spans="5:17">
      <c r="E171" s="70"/>
      <c r="F171" s="93"/>
      <c r="G171" s="49"/>
      <c r="J171" s="164"/>
      <c r="K171" s="164"/>
      <c r="L171" s="164"/>
      <c r="M171" s="164"/>
      <c r="N171" s="100"/>
      <c r="O171" s="70"/>
      <c r="P171" s="93"/>
      <c r="Q171" s="49"/>
    </row>
    <row r="172" spans="5:17">
      <c r="E172" s="70"/>
      <c r="F172" s="93"/>
      <c r="G172" s="49"/>
      <c r="J172" s="164"/>
      <c r="K172" s="164"/>
      <c r="L172" s="164"/>
      <c r="M172" s="164"/>
      <c r="N172" s="100"/>
      <c r="O172" s="70"/>
      <c r="P172" s="93"/>
      <c r="Q172" s="49"/>
    </row>
    <row r="173" spans="5:17">
      <c r="E173" s="70"/>
      <c r="F173" s="93"/>
      <c r="G173" s="49"/>
      <c r="J173" s="164"/>
      <c r="K173" s="164"/>
      <c r="L173" s="164"/>
      <c r="M173" s="164"/>
      <c r="N173" s="100"/>
      <c r="O173" s="70"/>
      <c r="P173" s="93"/>
      <c r="Q173" s="49"/>
    </row>
    <row r="174" spans="5:17">
      <c r="E174" s="70"/>
      <c r="F174" s="93"/>
      <c r="G174" s="49"/>
      <c r="J174" s="164"/>
      <c r="K174" s="164"/>
      <c r="L174" s="164"/>
      <c r="M174" s="164"/>
      <c r="N174" s="100"/>
      <c r="O174" s="70"/>
      <c r="P174" s="93"/>
      <c r="Q174" s="49"/>
    </row>
    <row r="175" spans="5:17">
      <c r="E175" s="70"/>
      <c r="F175" s="93"/>
      <c r="G175" s="49"/>
      <c r="J175" s="164"/>
      <c r="K175" s="164"/>
      <c r="L175" s="164"/>
      <c r="M175" s="164"/>
      <c r="N175" s="100"/>
      <c r="O175" s="70"/>
      <c r="P175" s="93"/>
      <c r="Q175" s="49"/>
    </row>
    <row r="176" spans="5:17">
      <c r="E176" s="70"/>
      <c r="F176" s="93"/>
      <c r="G176" s="49"/>
      <c r="J176" s="164"/>
      <c r="K176" s="164"/>
      <c r="L176" s="164"/>
      <c r="M176" s="164"/>
      <c r="N176" s="100"/>
      <c r="O176" s="70"/>
      <c r="P176" s="93"/>
      <c r="Q176" s="49"/>
    </row>
    <row r="177" spans="5:17">
      <c r="E177" s="70"/>
      <c r="F177" s="93"/>
      <c r="G177" s="49"/>
      <c r="J177" s="164"/>
      <c r="K177" s="164"/>
      <c r="L177" s="164"/>
      <c r="M177" s="164"/>
      <c r="N177" s="100"/>
      <c r="O177" s="70"/>
      <c r="P177" s="93"/>
      <c r="Q177" s="49"/>
    </row>
    <row r="178" spans="5:17">
      <c r="E178" s="70"/>
      <c r="F178" s="93"/>
      <c r="G178" s="49"/>
      <c r="J178" s="164"/>
      <c r="K178" s="164"/>
      <c r="L178" s="164"/>
      <c r="M178" s="164"/>
      <c r="N178" s="100"/>
      <c r="O178" s="70"/>
      <c r="P178" s="93"/>
      <c r="Q178" s="49"/>
    </row>
    <row r="179" spans="5:17">
      <c r="E179" s="70"/>
      <c r="F179" s="93"/>
      <c r="G179" s="49"/>
      <c r="J179" s="164"/>
      <c r="K179" s="164"/>
      <c r="L179" s="164"/>
      <c r="M179" s="164"/>
      <c r="N179" s="100"/>
      <c r="O179" s="70"/>
      <c r="P179" s="93"/>
      <c r="Q179" s="49"/>
    </row>
    <row r="180" spans="5:17">
      <c r="E180" s="70"/>
      <c r="F180" s="93"/>
      <c r="G180" s="49"/>
      <c r="J180" s="164"/>
      <c r="K180" s="164"/>
      <c r="L180" s="164"/>
      <c r="M180" s="164"/>
      <c r="N180" s="100"/>
      <c r="O180" s="70"/>
      <c r="P180" s="93"/>
      <c r="Q180" s="49"/>
    </row>
    <row r="181" spans="5:17">
      <c r="E181" s="70"/>
      <c r="F181" s="93"/>
      <c r="G181" s="49"/>
      <c r="J181" s="164"/>
      <c r="K181" s="164"/>
      <c r="L181" s="164"/>
      <c r="M181" s="164"/>
      <c r="N181" s="100"/>
      <c r="O181" s="70"/>
      <c r="P181" s="93"/>
      <c r="Q181" s="49"/>
    </row>
    <row r="182" spans="5:17">
      <c r="E182" s="70"/>
      <c r="F182" s="93"/>
      <c r="G182" s="49"/>
      <c r="J182" s="164"/>
      <c r="K182" s="164"/>
      <c r="L182" s="164"/>
      <c r="M182" s="164"/>
      <c r="N182" s="100"/>
      <c r="O182" s="70"/>
      <c r="P182" s="93"/>
      <c r="Q182" s="49"/>
    </row>
    <row r="183" spans="5:17">
      <c r="E183" s="70"/>
      <c r="F183" s="93"/>
      <c r="G183" s="49"/>
      <c r="J183" s="164"/>
      <c r="K183" s="164"/>
      <c r="L183" s="164"/>
      <c r="M183" s="164"/>
      <c r="N183" s="100"/>
      <c r="O183" s="70"/>
      <c r="P183" s="93"/>
      <c r="Q183" s="49"/>
    </row>
    <row r="184" spans="5:17">
      <c r="E184" s="70"/>
      <c r="F184" s="93"/>
      <c r="G184" s="49"/>
      <c r="J184" s="164"/>
      <c r="K184" s="164"/>
      <c r="L184" s="164"/>
      <c r="M184" s="164"/>
      <c r="N184" s="100"/>
      <c r="O184" s="70"/>
      <c r="P184" s="93"/>
      <c r="Q184" s="49"/>
    </row>
    <row r="185" spans="5:17">
      <c r="E185" s="70"/>
      <c r="F185" s="93"/>
      <c r="G185" s="49"/>
      <c r="J185" s="164"/>
      <c r="K185" s="164"/>
      <c r="L185" s="164"/>
      <c r="M185" s="164"/>
      <c r="N185" s="100"/>
      <c r="O185" s="70"/>
      <c r="P185" s="93"/>
      <c r="Q185" s="49"/>
    </row>
    <row r="186" spans="5:17">
      <c r="E186" s="70"/>
      <c r="F186" s="93"/>
      <c r="G186" s="49"/>
      <c r="J186" s="164"/>
      <c r="K186" s="164"/>
      <c r="L186" s="164"/>
      <c r="M186" s="164"/>
      <c r="N186" s="100"/>
      <c r="O186" s="70"/>
      <c r="P186" s="93"/>
      <c r="Q186" s="49"/>
    </row>
    <row r="187" spans="5:17">
      <c r="E187" s="70"/>
      <c r="F187" s="93"/>
      <c r="G187" s="49"/>
      <c r="J187" s="164"/>
      <c r="K187" s="164"/>
      <c r="L187" s="164"/>
      <c r="M187" s="164"/>
      <c r="N187" s="100"/>
      <c r="O187" s="70"/>
      <c r="P187" s="93"/>
      <c r="Q187" s="49"/>
    </row>
    <row r="188" spans="5:17">
      <c r="E188" s="70"/>
      <c r="F188" s="93"/>
      <c r="G188" s="49"/>
      <c r="J188" s="164"/>
      <c r="K188" s="164"/>
      <c r="L188" s="164"/>
      <c r="M188" s="164"/>
      <c r="N188" s="100"/>
      <c r="O188" s="70"/>
      <c r="P188" s="93"/>
      <c r="Q188" s="49"/>
    </row>
    <row r="189" spans="5:17">
      <c r="E189" s="70"/>
      <c r="F189" s="93"/>
      <c r="G189" s="49"/>
      <c r="J189" s="164"/>
      <c r="K189" s="164"/>
      <c r="L189" s="164"/>
      <c r="M189" s="164"/>
      <c r="N189" s="100"/>
      <c r="O189" s="70"/>
      <c r="P189" s="93"/>
      <c r="Q189" s="49"/>
    </row>
    <row r="190" spans="5:17">
      <c r="E190" s="70"/>
      <c r="F190" s="93"/>
      <c r="G190" s="49"/>
      <c r="J190" s="164"/>
      <c r="K190" s="164"/>
      <c r="L190" s="164"/>
      <c r="M190" s="164"/>
      <c r="N190" s="100"/>
      <c r="O190" s="70"/>
      <c r="P190" s="93"/>
      <c r="Q190" s="49"/>
    </row>
    <row r="191" spans="5:17">
      <c r="E191" s="70"/>
      <c r="F191" s="93"/>
      <c r="G191" s="49"/>
      <c r="J191" s="164"/>
      <c r="K191" s="164"/>
      <c r="L191" s="164"/>
      <c r="M191" s="164"/>
      <c r="N191" s="100"/>
      <c r="O191" s="70"/>
      <c r="P191" s="93"/>
      <c r="Q191" s="49"/>
    </row>
    <row r="192" spans="5:17">
      <c r="E192" s="70"/>
      <c r="F192" s="93"/>
      <c r="G192" s="49"/>
      <c r="J192" s="164"/>
      <c r="K192" s="164"/>
      <c r="L192" s="164"/>
      <c r="M192" s="164"/>
      <c r="N192" s="100"/>
      <c r="O192" s="70"/>
      <c r="P192" s="93"/>
      <c r="Q192" s="49"/>
    </row>
    <row r="193" spans="5:17">
      <c r="E193" s="70"/>
      <c r="F193" s="93"/>
      <c r="G193" s="49"/>
      <c r="J193" s="164"/>
      <c r="K193" s="164"/>
      <c r="L193" s="164"/>
      <c r="M193" s="164"/>
      <c r="N193" s="100"/>
      <c r="O193" s="70"/>
      <c r="P193" s="93"/>
      <c r="Q193" s="49"/>
    </row>
    <row r="194" spans="5:17">
      <c r="E194" s="70"/>
      <c r="F194" s="93"/>
      <c r="G194" s="49"/>
      <c r="J194" s="164"/>
      <c r="K194" s="164"/>
      <c r="L194" s="164"/>
      <c r="M194" s="164"/>
      <c r="N194" s="100"/>
      <c r="O194" s="70"/>
      <c r="P194" s="93"/>
      <c r="Q194" s="49"/>
    </row>
    <row r="195" spans="5:17">
      <c r="E195" s="70"/>
      <c r="F195" s="93"/>
      <c r="G195" s="49"/>
      <c r="J195" s="164"/>
      <c r="K195" s="164"/>
      <c r="L195" s="164"/>
      <c r="M195" s="164"/>
      <c r="N195" s="100"/>
      <c r="O195" s="70"/>
      <c r="P195" s="93"/>
      <c r="Q195" s="49"/>
    </row>
    <row r="196" spans="5:17">
      <c r="E196" s="70"/>
      <c r="F196" s="93"/>
      <c r="G196" s="49"/>
      <c r="J196" s="164"/>
      <c r="K196" s="164"/>
      <c r="L196" s="164"/>
      <c r="M196" s="164"/>
      <c r="N196" s="100"/>
      <c r="O196" s="70"/>
      <c r="P196" s="93"/>
      <c r="Q196" s="49"/>
    </row>
    <row r="197" spans="5:17">
      <c r="E197" s="70"/>
      <c r="F197" s="93"/>
      <c r="G197" s="49"/>
      <c r="J197" s="164"/>
      <c r="K197" s="164"/>
      <c r="L197" s="164"/>
      <c r="M197" s="164"/>
      <c r="N197" s="100"/>
      <c r="O197" s="70"/>
      <c r="P197" s="93"/>
      <c r="Q197" s="49"/>
    </row>
    <row r="198" spans="5:17">
      <c r="E198" s="70"/>
      <c r="F198" s="93"/>
      <c r="G198" s="49"/>
      <c r="J198" s="164"/>
      <c r="K198" s="164"/>
      <c r="L198" s="164"/>
      <c r="M198" s="164"/>
      <c r="N198" s="100"/>
      <c r="O198" s="70"/>
      <c r="P198" s="93"/>
      <c r="Q198" s="49"/>
    </row>
    <row r="199" spans="5:17">
      <c r="E199" s="70"/>
      <c r="F199" s="93"/>
      <c r="G199" s="49"/>
      <c r="J199" s="164"/>
      <c r="K199" s="164"/>
      <c r="L199" s="164"/>
      <c r="M199" s="164"/>
      <c r="N199" s="100"/>
      <c r="O199" s="70"/>
      <c r="P199" s="93"/>
      <c r="Q199" s="49"/>
    </row>
    <row r="200" spans="5:17">
      <c r="E200" s="70"/>
      <c r="F200" s="93"/>
      <c r="G200" s="49"/>
      <c r="J200" s="164"/>
      <c r="K200" s="164"/>
      <c r="L200" s="164"/>
      <c r="M200" s="164"/>
      <c r="N200" s="100"/>
      <c r="O200" s="70"/>
      <c r="P200" s="93"/>
      <c r="Q200" s="49"/>
    </row>
    <row r="201" spans="5:17">
      <c r="E201" s="70"/>
      <c r="F201" s="93"/>
      <c r="G201" s="49"/>
      <c r="J201" s="164"/>
      <c r="K201" s="164"/>
      <c r="L201" s="164"/>
      <c r="M201" s="164"/>
      <c r="N201" s="100"/>
      <c r="O201" s="70"/>
      <c r="P201" s="93"/>
      <c r="Q201" s="49"/>
    </row>
    <row r="202" spans="5:17">
      <c r="E202" s="70"/>
      <c r="F202" s="93"/>
      <c r="G202" s="49"/>
      <c r="J202" s="164"/>
      <c r="K202" s="164"/>
      <c r="L202" s="164"/>
      <c r="M202" s="164"/>
      <c r="N202" s="100"/>
      <c r="O202" s="70"/>
      <c r="P202" s="93"/>
      <c r="Q202" s="49"/>
    </row>
    <row r="203" spans="5:17">
      <c r="E203" s="70"/>
      <c r="F203" s="93"/>
      <c r="G203" s="49"/>
      <c r="J203" s="164"/>
      <c r="K203" s="164"/>
      <c r="L203" s="164"/>
      <c r="M203" s="164"/>
      <c r="N203" s="100"/>
      <c r="O203" s="70"/>
      <c r="P203" s="93"/>
      <c r="Q203" s="49"/>
    </row>
    <row r="204" spans="5:17">
      <c r="E204" s="70"/>
      <c r="F204" s="93"/>
      <c r="G204" s="49"/>
      <c r="J204" s="164"/>
      <c r="K204" s="164"/>
      <c r="L204" s="164"/>
      <c r="M204" s="164"/>
      <c r="N204" s="100"/>
      <c r="O204" s="70"/>
      <c r="P204" s="93"/>
      <c r="Q204" s="49"/>
    </row>
    <row r="205" spans="5:17">
      <c r="E205" s="70"/>
      <c r="F205" s="93"/>
      <c r="G205" s="49"/>
      <c r="J205" s="164"/>
      <c r="K205" s="164"/>
      <c r="L205" s="164"/>
      <c r="M205" s="164"/>
      <c r="N205" s="100"/>
      <c r="O205" s="70"/>
      <c r="P205" s="93"/>
      <c r="Q205" s="49"/>
    </row>
    <row r="206" spans="5:17">
      <c r="E206" s="70"/>
      <c r="F206" s="93"/>
      <c r="G206" s="49"/>
      <c r="J206" s="164"/>
      <c r="K206" s="164"/>
      <c r="L206" s="164"/>
      <c r="M206" s="164"/>
      <c r="N206" s="100"/>
      <c r="O206" s="70"/>
      <c r="P206" s="93"/>
      <c r="Q206" s="49"/>
    </row>
    <row r="207" spans="5:17">
      <c r="E207" s="70"/>
      <c r="F207" s="93"/>
      <c r="G207" s="49"/>
      <c r="J207" s="164"/>
      <c r="K207" s="164"/>
      <c r="L207" s="164"/>
      <c r="M207" s="164"/>
      <c r="N207" s="100"/>
      <c r="O207" s="70"/>
      <c r="P207" s="93"/>
      <c r="Q207" s="49"/>
    </row>
    <row r="208" spans="5:17">
      <c r="E208" s="70"/>
      <c r="F208" s="93"/>
      <c r="G208" s="49"/>
      <c r="J208" s="164"/>
      <c r="K208" s="164"/>
      <c r="L208" s="164"/>
      <c r="M208" s="164"/>
      <c r="N208" s="100"/>
      <c r="O208" s="70"/>
      <c r="P208" s="93"/>
      <c r="Q208" s="49"/>
    </row>
    <row r="209" spans="5:17">
      <c r="E209" s="70"/>
      <c r="F209" s="93"/>
      <c r="G209" s="49"/>
      <c r="J209" s="164"/>
      <c r="K209" s="164"/>
      <c r="L209" s="164"/>
      <c r="M209" s="164"/>
      <c r="N209" s="100"/>
      <c r="O209" s="70"/>
      <c r="P209" s="93"/>
      <c r="Q209" s="49"/>
    </row>
    <row r="210" spans="5:17">
      <c r="E210" s="70"/>
      <c r="F210" s="93"/>
      <c r="G210" s="49"/>
      <c r="J210" s="164"/>
      <c r="K210" s="164"/>
      <c r="L210" s="164"/>
      <c r="M210" s="164"/>
      <c r="N210" s="100"/>
      <c r="O210" s="70"/>
      <c r="P210" s="93"/>
      <c r="Q210" s="49"/>
    </row>
    <row r="211" spans="5:17">
      <c r="E211" s="70"/>
      <c r="F211" s="93"/>
      <c r="G211" s="49"/>
      <c r="J211" s="164"/>
      <c r="K211" s="164"/>
      <c r="L211" s="164"/>
      <c r="M211" s="164"/>
      <c r="N211" s="100"/>
      <c r="O211" s="70"/>
      <c r="P211" s="93"/>
      <c r="Q211" s="49"/>
    </row>
    <row r="212" spans="5:17">
      <c r="E212" s="70"/>
      <c r="F212" s="93"/>
      <c r="G212" s="49"/>
      <c r="J212" s="164"/>
      <c r="K212" s="164"/>
      <c r="L212" s="164"/>
      <c r="M212" s="164"/>
      <c r="N212" s="100"/>
      <c r="O212" s="70"/>
      <c r="P212" s="93"/>
      <c r="Q212" s="49"/>
    </row>
    <row r="213" spans="5:17">
      <c r="E213" s="70"/>
      <c r="F213" s="93"/>
      <c r="G213" s="49"/>
      <c r="J213" s="164"/>
      <c r="K213" s="164"/>
      <c r="L213" s="164"/>
      <c r="M213" s="164"/>
      <c r="N213" s="100"/>
      <c r="O213" s="70"/>
      <c r="P213" s="93"/>
      <c r="Q213" s="49"/>
    </row>
    <row r="214" spans="5:17">
      <c r="E214" s="70"/>
      <c r="F214" s="93"/>
      <c r="G214" s="49"/>
      <c r="J214" s="164"/>
      <c r="K214" s="164"/>
      <c r="L214" s="164"/>
      <c r="M214" s="164"/>
      <c r="N214" s="100"/>
      <c r="O214" s="70"/>
      <c r="P214" s="93"/>
      <c r="Q214" s="49"/>
    </row>
    <row r="215" spans="5:17">
      <c r="E215" s="70"/>
      <c r="F215" s="93"/>
      <c r="G215" s="49"/>
      <c r="J215" s="164"/>
      <c r="K215" s="164"/>
      <c r="L215" s="164"/>
      <c r="M215" s="164"/>
      <c r="N215" s="100"/>
      <c r="O215" s="70"/>
      <c r="P215" s="93"/>
      <c r="Q215" s="49"/>
    </row>
    <row r="216" spans="5:17">
      <c r="E216" s="70"/>
      <c r="F216" s="93"/>
      <c r="G216" s="49"/>
      <c r="J216" s="164"/>
      <c r="K216" s="164"/>
      <c r="L216" s="164"/>
      <c r="M216" s="164"/>
      <c r="N216" s="100"/>
      <c r="O216" s="70"/>
      <c r="P216" s="93"/>
      <c r="Q216" s="49"/>
    </row>
    <row r="217" spans="5:17">
      <c r="E217" s="70"/>
      <c r="F217" s="93"/>
      <c r="G217" s="49"/>
      <c r="J217" s="164"/>
      <c r="K217" s="164"/>
      <c r="L217" s="164"/>
      <c r="M217" s="164"/>
      <c r="N217" s="100"/>
      <c r="O217" s="70"/>
      <c r="P217" s="93"/>
      <c r="Q217" s="49"/>
    </row>
    <row r="218" spans="5:17">
      <c r="E218" s="70"/>
      <c r="F218" s="93"/>
      <c r="G218" s="49"/>
      <c r="J218" s="164"/>
      <c r="K218" s="164"/>
      <c r="L218" s="164"/>
      <c r="M218" s="164"/>
      <c r="N218" s="100"/>
      <c r="O218" s="70"/>
      <c r="P218" s="93"/>
      <c r="Q218" s="49"/>
    </row>
    <row r="219" spans="5:17">
      <c r="E219" s="70"/>
      <c r="F219" s="93"/>
      <c r="G219" s="49"/>
      <c r="J219" s="164"/>
      <c r="K219" s="164"/>
      <c r="L219" s="164"/>
      <c r="M219" s="164"/>
      <c r="N219" s="100"/>
      <c r="O219" s="70"/>
      <c r="P219" s="93"/>
      <c r="Q219" s="49"/>
    </row>
    <row r="220" spans="5:17">
      <c r="E220" s="70"/>
      <c r="F220" s="93"/>
      <c r="G220" s="49"/>
      <c r="J220" s="164"/>
      <c r="K220" s="164"/>
      <c r="L220" s="164"/>
      <c r="M220" s="164"/>
      <c r="N220" s="100"/>
      <c r="O220" s="70"/>
      <c r="P220" s="93"/>
      <c r="Q220" s="49"/>
    </row>
    <row r="221" spans="5:17">
      <c r="E221" s="70"/>
      <c r="F221" s="93"/>
      <c r="G221" s="49"/>
      <c r="J221" s="164"/>
      <c r="K221" s="164"/>
      <c r="L221" s="164"/>
      <c r="M221" s="164"/>
      <c r="N221" s="100"/>
      <c r="O221" s="70"/>
      <c r="P221" s="93"/>
      <c r="Q221" s="49"/>
    </row>
    <row r="222" spans="5:17">
      <c r="E222" s="70"/>
      <c r="F222" s="93"/>
      <c r="G222" s="49"/>
      <c r="J222" s="164"/>
      <c r="K222" s="164"/>
      <c r="L222" s="164"/>
      <c r="M222" s="164"/>
      <c r="N222" s="100"/>
      <c r="O222" s="70"/>
      <c r="P222" s="93"/>
      <c r="Q222" s="49"/>
    </row>
    <row r="223" spans="5:17">
      <c r="E223" s="70"/>
      <c r="F223" s="93"/>
      <c r="G223" s="49"/>
      <c r="J223" s="164"/>
      <c r="K223" s="164"/>
      <c r="L223" s="164"/>
      <c r="M223" s="164"/>
      <c r="N223" s="100"/>
      <c r="O223" s="70"/>
      <c r="P223" s="93"/>
      <c r="Q223" s="49"/>
    </row>
    <row r="224" spans="5:17">
      <c r="E224" s="70"/>
      <c r="F224" s="93"/>
      <c r="G224" s="49"/>
      <c r="J224" s="164"/>
      <c r="K224" s="164"/>
      <c r="L224" s="164"/>
      <c r="M224" s="164"/>
      <c r="N224" s="100"/>
      <c r="O224" s="70"/>
      <c r="P224" s="93"/>
      <c r="Q224" s="49"/>
    </row>
    <row r="225" spans="5:17">
      <c r="E225" s="70"/>
      <c r="F225" s="93"/>
      <c r="G225" s="49"/>
      <c r="J225" s="164"/>
      <c r="K225" s="164"/>
      <c r="L225" s="164"/>
      <c r="M225" s="164"/>
      <c r="N225" s="100"/>
      <c r="O225" s="70"/>
      <c r="P225" s="93"/>
      <c r="Q225" s="49"/>
    </row>
    <row r="226" spans="5:17">
      <c r="E226" s="70"/>
      <c r="F226" s="93"/>
      <c r="G226" s="49"/>
      <c r="J226" s="164"/>
      <c r="K226" s="164"/>
      <c r="L226" s="164"/>
      <c r="M226" s="164"/>
      <c r="N226" s="100"/>
      <c r="O226" s="70"/>
      <c r="P226" s="93"/>
      <c r="Q226" s="49"/>
    </row>
    <row r="227" spans="5:17">
      <c r="E227" s="70"/>
      <c r="F227" s="93"/>
      <c r="G227" s="49"/>
      <c r="J227" s="164"/>
      <c r="K227" s="164"/>
      <c r="L227" s="164"/>
      <c r="M227" s="164"/>
      <c r="N227" s="100"/>
      <c r="O227" s="70"/>
      <c r="P227" s="93"/>
      <c r="Q227" s="49"/>
    </row>
    <row r="228" spans="5:17">
      <c r="E228" s="70"/>
      <c r="F228" s="93"/>
      <c r="G228" s="49"/>
      <c r="J228" s="164"/>
      <c r="K228" s="164"/>
      <c r="L228" s="164"/>
      <c r="M228" s="164"/>
      <c r="N228" s="100"/>
      <c r="O228" s="70"/>
      <c r="P228" s="93"/>
      <c r="Q228" s="49"/>
    </row>
    <row r="229" spans="5:17">
      <c r="E229" s="70"/>
      <c r="F229" s="93"/>
      <c r="G229" s="49"/>
      <c r="J229" s="164"/>
      <c r="K229" s="164"/>
      <c r="L229" s="164"/>
      <c r="M229" s="164"/>
      <c r="N229" s="100"/>
      <c r="O229" s="70"/>
      <c r="P229" s="93"/>
      <c r="Q229" s="49"/>
    </row>
    <row r="230" spans="5:17">
      <c r="E230" s="70"/>
      <c r="F230" s="93"/>
      <c r="G230" s="49"/>
      <c r="J230" s="164"/>
      <c r="K230" s="164"/>
      <c r="L230" s="164"/>
      <c r="M230" s="164"/>
      <c r="N230" s="100"/>
      <c r="O230" s="70"/>
      <c r="P230" s="93"/>
      <c r="Q230" s="49"/>
    </row>
    <row r="231" spans="5:17">
      <c r="E231" s="70"/>
      <c r="F231" s="93"/>
      <c r="G231" s="49"/>
      <c r="J231" s="164"/>
      <c r="K231" s="164"/>
      <c r="L231" s="164"/>
      <c r="M231" s="164"/>
      <c r="N231" s="100"/>
      <c r="O231" s="70"/>
      <c r="P231" s="93"/>
      <c r="Q231" s="49"/>
    </row>
    <row r="232" spans="5:17">
      <c r="E232" s="70"/>
      <c r="F232" s="93"/>
      <c r="G232" s="49"/>
      <c r="J232" s="164"/>
      <c r="K232" s="164"/>
      <c r="L232" s="164"/>
      <c r="M232" s="164"/>
      <c r="N232" s="100"/>
      <c r="O232" s="70"/>
      <c r="P232" s="93"/>
      <c r="Q232" s="49"/>
    </row>
    <row r="233" spans="5:17">
      <c r="E233" s="70"/>
      <c r="F233" s="93"/>
      <c r="G233" s="49"/>
      <c r="J233" s="164"/>
      <c r="K233" s="164"/>
      <c r="L233" s="164"/>
      <c r="M233" s="164"/>
      <c r="N233" s="100"/>
      <c r="O233" s="70"/>
      <c r="P233" s="93"/>
      <c r="Q233" s="49"/>
    </row>
    <row r="234" spans="5:17">
      <c r="E234" s="70"/>
      <c r="F234" s="93"/>
      <c r="G234" s="49"/>
      <c r="J234" s="164"/>
      <c r="K234" s="164"/>
      <c r="L234" s="164"/>
      <c r="M234" s="164"/>
      <c r="N234" s="100"/>
      <c r="O234" s="70"/>
      <c r="P234" s="93"/>
      <c r="Q234" s="49"/>
    </row>
    <row r="235" spans="5:17">
      <c r="E235" s="70"/>
      <c r="F235" s="93"/>
      <c r="G235" s="49"/>
      <c r="J235" s="164"/>
      <c r="K235" s="164"/>
      <c r="L235" s="164"/>
      <c r="M235" s="164"/>
      <c r="N235" s="100"/>
      <c r="O235" s="70"/>
      <c r="P235" s="93"/>
      <c r="Q235" s="49"/>
    </row>
    <row r="236" spans="5:17">
      <c r="E236" s="70"/>
      <c r="F236" s="93"/>
      <c r="G236" s="49"/>
      <c r="J236" s="164"/>
      <c r="K236" s="164"/>
      <c r="L236" s="164"/>
      <c r="M236" s="164"/>
      <c r="N236" s="100"/>
      <c r="O236" s="70"/>
      <c r="P236" s="93"/>
      <c r="Q236" s="49"/>
    </row>
    <row r="237" spans="5:17">
      <c r="E237" s="70"/>
      <c r="F237" s="93"/>
      <c r="G237" s="49"/>
      <c r="J237" s="164"/>
      <c r="K237" s="164"/>
      <c r="L237" s="164"/>
      <c r="M237" s="164"/>
      <c r="N237" s="100"/>
      <c r="O237" s="70"/>
      <c r="P237" s="93"/>
      <c r="Q237" s="49"/>
    </row>
    <row r="238" spans="5:17">
      <c r="E238" s="70"/>
      <c r="F238" s="93"/>
      <c r="G238" s="49"/>
      <c r="J238" s="164"/>
      <c r="K238" s="164"/>
      <c r="L238" s="164"/>
      <c r="M238" s="164"/>
      <c r="N238" s="100"/>
      <c r="O238" s="70"/>
      <c r="P238" s="93"/>
      <c r="Q238" s="49"/>
    </row>
    <row r="239" spans="5:17">
      <c r="E239" s="70"/>
      <c r="F239" s="93"/>
      <c r="G239" s="49"/>
      <c r="J239" s="164"/>
      <c r="K239" s="164"/>
      <c r="L239" s="164"/>
      <c r="M239" s="164"/>
      <c r="N239" s="100"/>
      <c r="O239" s="70"/>
      <c r="P239" s="93"/>
      <c r="Q239" s="49"/>
    </row>
    <row r="240" spans="5:17">
      <c r="E240" s="70"/>
      <c r="F240" s="93"/>
      <c r="G240" s="49"/>
      <c r="J240" s="164"/>
      <c r="K240" s="164"/>
      <c r="L240" s="164"/>
      <c r="M240" s="164"/>
      <c r="N240" s="100"/>
      <c r="O240" s="70"/>
      <c r="P240" s="93"/>
      <c r="Q240" s="49"/>
    </row>
    <row r="241" spans="5:17">
      <c r="E241" s="70"/>
      <c r="F241" s="93"/>
      <c r="G241" s="49"/>
      <c r="J241" s="164"/>
      <c r="K241" s="164"/>
      <c r="L241" s="164"/>
      <c r="M241" s="164"/>
      <c r="N241" s="100"/>
      <c r="O241" s="70"/>
      <c r="P241" s="93"/>
      <c r="Q241" s="49"/>
    </row>
    <row r="242" spans="5:17">
      <c r="E242" s="70"/>
      <c r="F242" s="93"/>
      <c r="G242" s="49"/>
      <c r="J242" s="164"/>
      <c r="K242" s="164"/>
      <c r="L242" s="164"/>
      <c r="M242" s="164"/>
      <c r="N242" s="100"/>
      <c r="O242" s="70"/>
      <c r="P242" s="93"/>
      <c r="Q242" s="49"/>
    </row>
    <row r="243" spans="5:17">
      <c r="E243" s="70"/>
      <c r="F243" s="93"/>
      <c r="G243" s="49"/>
      <c r="J243" s="164"/>
      <c r="K243" s="164"/>
      <c r="L243" s="164"/>
      <c r="M243" s="164"/>
      <c r="N243" s="100"/>
      <c r="O243" s="70"/>
      <c r="P243" s="93"/>
      <c r="Q243" s="49"/>
    </row>
    <row r="244" spans="5:17">
      <c r="E244" s="70"/>
      <c r="F244" s="93"/>
      <c r="G244" s="49"/>
      <c r="J244" s="164"/>
      <c r="K244" s="164"/>
      <c r="L244" s="164"/>
      <c r="M244" s="164"/>
      <c r="N244" s="100"/>
      <c r="O244" s="70"/>
      <c r="P244" s="93"/>
      <c r="Q244" s="49"/>
    </row>
    <row r="245" spans="5:17">
      <c r="E245" s="70"/>
      <c r="F245" s="93"/>
      <c r="G245" s="49"/>
      <c r="J245" s="164"/>
      <c r="K245" s="164"/>
      <c r="L245" s="164"/>
      <c r="M245" s="164"/>
      <c r="N245" s="100"/>
      <c r="O245" s="70"/>
      <c r="P245" s="93"/>
      <c r="Q245" s="49"/>
    </row>
    <row r="246" spans="5:17">
      <c r="E246" s="70"/>
      <c r="F246" s="93"/>
      <c r="G246" s="49"/>
      <c r="J246" s="164"/>
      <c r="K246" s="164"/>
      <c r="L246" s="164"/>
      <c r="M246" s="164"/>
      <c r="N246" s="100"/>
      <c r="O246" s="70"/>
      <c r="P246" s="93"/>
      <c r="Q246" s="49"/>
    </row>
    <row r="247" spans="5:17">
      <c r="E247" s="70"/>
      <c r="F247" s="93"/>
      <c r="G247" s="49"/>
      <c r="J247" s="164"/>
      <c r="K247" s="164"/>
      <c r="L247" s="164"/>
      <c r="M247" s="164"/>
      <c r="N247" s="100"/>
      <c r="O247" s="70"/>
      <c r="P247" s="93"/>
      <c r="Q247" s="49"/>
    </row>
    <row r="248" spans="5:17">
      <c r="E248" s="70"/>
      <c r="F248" s="93"/>
      <c r="G248" s="49"/>
      <c r="J248" s="164"/>
      <c r="K248" s="164"/>
      <c r="L248" s="164"/>
      <c r="M248" s="164"/>
      <c r="N248" s="100"/>
      <c r="O248" s="70"/>
      <c r="P248" s="93"/>
      <c r="Q248" s="49"/>
    </row>
    <row r="249" spans="5:17">
      <c r="E249" s="70"/>
      <c r="F249" s="93"/>
      <c r="G249" s="49"/>
      <c r="J249" s="164"/>
      <c r="K249" s="164"/>
      <c r="L249" s="164"/>
      <c r="M249" s="164"/>
      <c r="N249" s="100"/>
      <c r="O249" s="70"/>
      <c r="P249" s="93"/>
      <c r="Q249" s="49"/>
    </row>
    <row r="250" spans="5:17">
      <c r="E250" s="70"/>
      <c r="F250" s="93"/>
      <c r="G250" s="49"/>
      <c r="J250" s="164"/>
      <c r="K250" s="164"/>
      <c r="L250" s="164"/>
      <c r="M250" s="164"/>
      <c r="N250" s="100"/>
      <c r="O250" s="70"/>
      <c r="P250" s="93"/>
      <c r="Q250" s="49"/>
    </row>
    <row r="251" spans="5:17">
      <c r="E251" s="70"/>
      <c r="F251" s="93"/>
      <c r="G251" s="49"/>
      <c r="J251" s="164"/>
      <c r="K251" s="164"/>
      <c r="L251" s="164"/>
      <c r="M251" s="164"/>
      <c r="N251" s="100"/>
      <c r="O251" s="70"/>
      <c r="P251" s="93"/>
      <c r="Q251" s="49"/>
    </row>
    <row r="252" spans="5:17">
      <c r="E252" s="70"/>
      <c r="F252" s="93"/>
      <c r="G252" s="49"/>
      <c r="J252" s="164"/>
      <c r="K252" s="164"/>
      <c r="L252" s="164"/>
      <c r="M252" s="164"/>
      <c r="N252" s="100"/>
      <c r="O252" s="70"/>
      <c r="P252" s="93"/>
      <c r="Q252" s="49"/>
    </row>
    <row r="253" spans="5:17">
      <c r="E253" s="70"/>
      <c r="F253" s="93"/>
      <c r="G253" s="49"/>
      <c r="J253" s="164"/>
      <c r="K253" s="164"/>
      <c r="L253" s="164"/>
      <c r="M253" s="164"/>
      <c r="N253" s="100"/>
      <c r="O253" s="70"/>
      <c r="P253" s="93"/>
      <c r="Q253" s="49"/>
    </row>
    <row r="254" spans="5:17">
      <c r="E254" s="70"/>
      <c r="F254" s="93"/>
      <c r="G254" s="49"/>
      <c r="J254" s="164"/>
      <c r="K254" s="164"/>
      <c r="L254" s="164"/>
      <c r="M254" s="164"/>
      <c r="N254" s="100"/>
      <c r="O254" s="70"/>
      <c r="P254" s="93"/>
      <c r="Q254" s="49"/>
    </row>
    <row r="255" spans="5:17">
      <c r="E255" s="70"/>
      <c r="F255" s="93"/>
      <c r="G255" s="49"/>
      <c r="J255" s="164"/>
      <c r="K255" s="164"/>
      <c r="L255" s="164"/>
      <c r="M255" s="164"/>
      <c r="N255" s="100"/>
      <c r="O255" s="70"/>
      <c r="P255" s="93"/>
      <c r="Q255" s="49"/>
    </row>
    <row r="256" spans="5:17">
      <c r="E256" s="70"/>
      <c r="F256" s="93"/>
      <c r="G256" s="49"/>
      <c r="J256" s="164"/>
      <c r="K256" s="164"/>
      <c r="L256" s="164"/>
      <c r="M256" s="164"/>
      <c r="N256" s="100"/>
      <c r="O256" s="70"/>
      <c r="P256" s="93"/>
      <c r="Q256" s="49"/>
    </row>
    <row r="257" spans="5:17">
      <c r="E257" s="70"/>
      <c r="F257" s="93"/>
      <c r="G257" s="49"/>
      <c r="J257" s="164"/>
      <c r="K257" s="164"/>
      <c r="L257" s="164"/>
      <c r="M257" s="164"/>
      <c r="N257" s="100"/>
      <c r="O257" s="70"/>
      <c r="P257" s="93"/>
      <c r="Q257" s="49"/>
    </row>
    <row r="258" spans="5:17">
      <c r="E258" s="70"/>
      <c r="F258" s="93"/>
      <c r="G258" s="49"/>
      <c r="J258" s="164"/>
      <c r="K258" s="164"/>
      <c r="L258" s="164"/>
      <c r="M258" s="164"/>
      <c r="N258" s="100"/>
      <c r="O258" s="70"/>
      <c r="P258" s="93"/>
      <c r="Q258" s="49"/>
    </row>
    <row r="259" spans="5:17">
      <c r="E259" s="70"/>
      <c r="F259" s="93"/>
      <c r="G259" s="49"/>
      <c r="J259" s="164"/>
      <c r="K259" s="164"/>
      <c r="L259" s="164"/>
      <c r="M259" s="164"/>
      <c r="N259" s="100"/>
      <c r="O259" s="70"/>
      <c r="P259" s="93"/>
      <c r="Q259" s="49"/>
    </row>
    <row r="260" spans="5:17">
      <c r="E260" s="70"/>
      <c r="F260" s="93"/>
      <c r="G260" s="49"/>
      <c r="J260" s="164"/>
      <c r="K260" s="164"/>
      <c r="L260" s="164"/>
      <c r="M260" s="164"/>
      <c r="N260" s="100"/>
      <c r="O260" s="70"/>
      <c r="P260" s="93"/>
      <c r="Q260" s="49"/>
    </row>
    <row r="261" spans="5:17">
      <c r="E261" s="70"/>
      <c r="F261" s="93"/>
      <c r="G261" s="49"/>
      <c r="J261" s="164"/>
      <c r="K261" s="164"/>
      <c r="L261" s="164"/>
      <c r="M261" s="164"/>
      <c r="N261" s="100"/>
      <c r="O261" s="70"/>
      <c r="P261" s="93"/>
      <c r="Q261" s="49"/>
    </row>
    <row r="262" spans="5:17">
      <c r="E262" s="70"/>
      <c r="F262" s="93"/>
      <c r="G262" s="49"/>
      <c r="J262" s="164"/>
      <c r="K262" s="164"/>
      <c r="L262" s="164"/>
      <c r="M262" s="164"/>
      <c r="N262" s="100"/>
      <c r="O262" s="70"/>
      <c r="P262" s="93"/>
      <c r="Q262" s="49"/>
    </row>
    <row r="263" spans="5:17">
      <c r="E263" s="70"/>
      <c r="F263" s="93"/>
      <c r="G263" s="49"/>
      <c r="J263" s="164"/>
      <c r="K263" s="164"/>
      <c r="L263" s="164"/>
      <c r="M263" s="164"/>
      <c r="N263" s="100"/>
      <c r="O263" s="70"/>
      <c r="P263" s="93"/>
      <c r="Q263" s="49"/>
    </row>
    <row r="264" spans="5:17">
      <c r="E264" s="70"/>
      <c r="F264" s="93"/>
      <c r="G264" s="49"/>
      <c r="J264" s="164"/>
      <c r="K264" s="164"/>
      <c r="L264" s="164"/>
      <c r="M264" s="164"/>
      <c r="N264" s="100"/>
      <c r="O264" s="70"/>
      <c r="P264" s="93"/>
      <c r="Q264" s="49"/>
    </row>
    <row r="265" spans="5:17">
      <c r="E265" s="70"/>
      <c r="F265" s="93"/>
      <c r="G265" s="49"/>
      <c r="J265" s="164"/>
      <c r="K265" s="164"/>
      <c r="L265" s="164"/>
      <c r="M265" s="164"/>
      <c r="N265" s="100"/>
      <c r="O265" s="70"/>
      <c r="P265" s="93"/>
      <c r="Q265" s="49"/>
    </row>
    <row r="266" spans="5:17">
      <c r="E266" s="70"/>
      <c r="F266" s="93"/>
      <c r="G266" s="49"/>
      <c r="J266" s="164"/>
      <c r="K266" s="164"/>
      <c r="L266" s="164"/>
      <c r="M266" s="164"/>
      <c r="N266" s="100"/>
      <c r="O266" s="70"/>
      <c r="P266" s="93"/>
      <c r="Q266" s="49"/>
    </row>
    <row r="267" spans="5:17">
      <c r="E267" s="70"/>
      <c r="F267" s="93"/>
      <c r="G267" s="49"/>
      <c r="J267" s="164"/>
      <c r="K267" s="164"/>
      <c r="L267" s="164"/>
      <c r="M267" s="164"/>
      <c r="N267" s="100"/>
      <c r="O267" s="70"/>
      <c r="P267" s="93"/>
      <c r="Q267" s="49"/>
    </row>
    <row r="268" spans="5:17">
      <c r="E268" s="70"/>
      <c r="F268" s="93"/>
      <c r="G268" s="49"/>
      <c r="J268" s="164"/>
      <c r="K268" s="164"/>
      <c r="L268" s="164"/>
      <c r="M268" s="164"/>
      <c r="N268" s="100"/>
      <c r="O268" s="70"/>
      <c r="P268" s="93"/>
      <c r="Q268" s="49"/>
    </row>
    <row r="269" spans="5:17">
      <c r="E269" s="70"/>
      <c r="F269" s="93"/>
      <c r="G269" s="49"/>
      <c r="J269" s="164"/>
      <c r="K269" s="164"/>
      <c r="L269" s="164"/>
      <c r="M269" s="164"/>
      <c r="N269" s="100"/>
      <c r="O269" s="70"/>
      <c r="P269" s="93"/>
      <c r="Q269" s="49"/>
    </row>
    <row r="270" spans="5:17">
      <c r="E270" s="70"/>
      <c r="F270" s="93"/>
      <c r="G270" s="49"/>
      <c r="J270" s="164"/>
      <c r="K270" s="164"/>
      <c r="L270" s="164"/>
      <c r="M270" s="164"/>
      <c r="N270" s="100"/>
      <c r="O270" s="70"/>
      <c r="P270" s="93"/>
      <c r="Q270" s="49"/>
    </row>
    <row r="271" spans="5:17">
      <c r="E271" s="70"/>
      <c r="F271" s="93"/>
      <c r="G271" s="49"/>
      <c r="J271" s="164"/>
      <c r="K271" s="164"/>
      <c r="L271" s="164"/>
      <c r="M271" s="164"/>
      <c r="N271" s="100"/>
      <c r="O271" s="70"/>
      <c r="P271" s="93"/>
      <c r="Q271" s="49"/>
    </row>
    <row r="272" spans="5:17">
      <c r="E272" s="70"/>
      <c r="F272" s="93"/>
      <c r="G272" s="49"/>
      <c r="J272" s="164"/>
      <c r="K272" s="164"/>
      <c r="L272" s="164"/>
      <c r="M272" s="164"/>
      <c r="N272" s="100"/>
      <c r="O272" s="70"/>
      <c r="P272" s="93"/>
      <c r="Q272" s="49"/>
    </row>
    <row r="273" spans="5:17">
      <c r="E273" s="70"/>
      <c r="F273" s="93"/>
      <c r="G273" s="49"/>
      <c r="J273" s="164"/>
      <c r="K273" s="164"/>
      <c r="L273" s="164"/>
      <c r="M273" s="164"/>
      <c r="N273" s="100"/>
      <c r="O273" s="70"/>
      <c r="P273" s="93"/>
      <c r="Q273" s="49"/>
    </row>
    <row r="274" spans="5:17">
      <c r="E274" s="70"/>
      <c r="F274" s="93"/>
      <c r="G274" s="49"/>
      <c r="J274" s="164"/>
      <c r="K274" s="164"/>
      <c r="L274" s="164"/>
      <c r="M274" s="164"/>
      <c r="N274" s="100"/>
      <c r="O274" s="70"/>
      <c r="P274" s="93"/>
      <c r="Q274" s="49"/>
    </row>
    <row r="275" spans="5:17">
      <c r="E275" s="70"/>
      <c r="F275" s="93"/>
      <c r="G275" s="49"/>
      <c r="J275" s="164"/>
      <c r="K275" s="164"/>
      <c r="L275" s="164"/>
      <c r="M275" s="164"/>
      <c r="N275" s="100"/>
      <c r="O275" s="70"/>
      <c r="P275" s="93"/>
      <c r="Q275" s="49"/>
    </row>
    <row r="276" spans="5:17">
      <c r="E276" s="70"/>
      <c r="F276" s="93"/>
      <c r="G276" s="49"/>
      <c r="J276" s="164"/>
      <c r="K276" s="164"/>
      <c r="L276" s="164"/>
      <c r="M276" s="164"/>
      <c r="N276" s="100"/>
      <c r="O276" s="70"/>
      <c r="P276" s="93"/>
      <c r="Q276" s="49"/>
    </row>
    <row r="277" spans="5:17">
      <c r="E277" s="70"/>
      <c r="F277" s="93"/>
      <c r="G277" s="49"/>
      <c r="J277" s="164"/>
      <c r="K277" s="164"/>
      <c r="L277" s="164"/>
      <c r="M277" s="164"/>
      <c r="N277" s="100"/>
      <c r="O277" s="70"/>
      <c r="P277" s="93"/>
      <c r="Q277" s="49"/>
    </row>
    <row r="278" spans="5:17">
      <c r="E278" s="70"/>
      <c r="F278" s="93"/>
      <c r="G278" s="49"/>
      <c r="J278" s="164"/>
      <c r="K278" s="164"/>
      <c r="L278" s="164"/>
      <c r="M278" s="164"/>
      <c r="N278" s="100"/>
      <c r="O278" s="70"/>
      <c r="P278" s="93"/>
      <c r="Q278" s="49"/>
    </row>
    <row r="279" spans="5:17">
      <c r="E279" s="70"/>
      <c r="F279" s="93"/>
      <c r="G279" s="49"/>
      <c r="J279" s="164"/>
      <c r="K279" s="164"/>
      <c r="L279" s="164"/>
      <c r="M279" s="164"/>
      <c r="N279" s="100"/>
      <c r="O279" s="70"/>
      <c r="P279" s="93"/>
      <c r="Q279" s="49"/>
    </row>
    <row r="280" spans="5:17">
      <c r="E280" s="70"/>
      <c r="F280" s="93"/>
      <c r="G280" s="49"/>
      <c r="J280" s="164"/>
      <c r="K280" s="164"/>
      <c r="L280" s="164"/>
      <c r="M280" s="164"/>
      <c r="N280" s="100"/>
      <c r="O280" s="70"/>
      <c r="P280" s="93"/>
      <c r="Q280" s="49"/>
    </row>
    <row r="281" spans="5:17">
      <c r="E281" s="70"/>
      <c r="F281" s="93"/>
      <c r="G281" s="49"/>
      <c r="J281" s="164"/>
      <c r="K281" s="164"/>
      <c r="L281" s="164"/>
      <c r="M281" s="164"/>
      <c r="N281" s="100"/>
      <c r="O281" s="70"/>
      <c r="P281" s="93"/>
      <c r="Q281" s="49"/>
    </row>
    <row r="282" spans="5:17">
      <c r="E282" s="70"/>
      <c r="F282" s="93"/>
      <c r="G282" s="49"/>
      <c r="J282" s="164"/>
      <c r="K282" s="164"/>
      <c r="L282" s="164"/>
      <c r="M282" s="164"/>
      <c r="N282" s="100"/>
      <c r="O282" s="70"/>
      <c r="P282" s="93"/>
      <c r="Q282" s="49"/>
    </row>
    <row r="283" spans="5:17">
      <c r="E283" s="70"/>
      <c r="F283" s="93"/>
      <c r="G283" s="49"/>
      <c r="J283" s="164"/>
      <c r="K283" s="164"/>
      <c r="L283" s="164"/>
      <c r="M283" s="164"/>
      <c r="N283" s="100"/>
      <c r="O283" s="70"/>
      <c r="P283" s="93"/>
      <c r="Q283" s="49"/>
    </row>
    <row r="284" spans="5:17">
      <c r="E284" s="70"/>
      <c r="F284" s="93"/>
      <c r="G284" s="49"/>
      <c r="J284" s="164"/>
      <c r="K284" s="164"/>
      <c r="L284" s="164"/>
      <c r="M284" s="164"/>
      <c r="N284" s="100"/>
      <c r="O284" s="70"/>
      <c r="P284" s="93"/>
      <c r="Q284" s="49"/>
    </row>
    <row r="285" spans="5:17">
      <c r="E285" s="70"/>
      <c r="F285" s="93"/>
      <c r="G285" s="49"/>
      <c r="J285" s="164"/>
      <c r="K285" s="164"/>
      <c r="L285" s="164"/>
      <c r="M285" s="164"/>
      <c r="N285" s="100"/>
      <c r="O285" s="70"/>
      <c r="P285" s="93"/>
      <c r="Q285" s="49"/>
    </row>
    <row r="286" spans="5:17">
      <c r="E286" s="70"/>
      <c r="F286" s="93"/>
      <c r="G286" s="49"/>
      <c r="J286" s="164"/>
      <c r="K286" s="164"/>
      <c r="L286" s="164"/>
      <c r="M286" s="164"/>
      <c r="N286" s="100"/>
      <c r="O286" s="70"/>
      <c r="P286" s="93"/>
      <c r="Q286" s="49"/>
    </row>
    <row r="287" spans="5:17">
      <c r="E287" s="70"/>
      <c r="F287" s="93"/>
      <c r="G287" s="49"/>
      <c r="J287" s="164"/>
      <c r="K287" s="164"/>
      <c r="L287" s="164"/>
      <c r="M287" s="164"/>
      <c r="N287" s="100"/>
      <c r="O287" s="70"/>
      <c r="P287" s="93"/>
      <c r="Q287" s="49"/>
    </row>
    <row r="288" spans="5:17">
      <c r="E288" s="70"/>
      <c r="F288" s="93"/>
      <c r="G288" s="49"/>
      <c r="J288" s="164"/>
      <c r="K288" s="164"/>
      <c r="L288" s="164"/>
      <c r="M288" s="164"/>
      <c r="N288" s="100"/>
      <c r="O288" s="70"/>
      <c r="P288" s="93"/>
      <c r="Q288" s="49"/>
    </row>
    <row r="289" spans="5:17">
      <c r="E289" s="70"/>
      <c r="F289" s="93"/>
      <c r="G289" s="49"/>
      <c r="J289" s="164"/>
      <c r="K289" s="164"/>
      <c r="L289" s="164"/>
      <c r="M289" s="164"/>
      <c r="N289" s="100"/>
      <c r="O289" s="70"/>
      <c r="P289" s="93"/>
      <c r="Q289" s="49"/>
    </row>
    <row r="290" spans="5:17">
      <c r="E290" s="70"/>
      <c r="F290" s="93"/>
      <c r="G290" s="49"/>
      <c r="J290" s="164"/>
      <c r="K290" s="164"/>
      <c r="L290" s="164"/>
      <c r="M290" s="164"/>
      <c r="N290" s="100"/>
      <c r="O290" s="70"/>
      <c r="P290" s="93"/>
      <c r="Q290" s="49"/>
    </row>
    <row r="291" spans="5:17">
      <c r="E291" s="70"/>
      <c r="F291" s="93"/>
      <c r="G291" s="49"/>
      <c r="J291" s="164"/>
      <c r="K291" s="164"/>
      <c r="L291" s="164"/>
      <c r="M291" s="164"/>
      <c r="N291" s="100"/>
      <c r="O291" s="70"/>
      <c r="P291" s="93"/>
      <c r="Q291" s="49"/>
    </row>
    <row r="292" spans="5:17">
      <c r="E292" s="70"/>
      <c r="F292" s="93"/>
      <c r="G292" s="49"/>
      <c r="J292" s="164"/>
      <c r="K292" s="164"/>
      <c r="L292" s="164"/>
      <c r="M292" s="164"/>
      <c r="N292" s="100"/>
      <c r="O292" s="70"/>
      <c r="P292" s="93"/>
      <c r="Q292" s="49"/>
    </row>
    <row r="293" spans="5:17">
      <c r="E293" s="70"/>
      <c r="F293" s="93"/>
      <c r="G293" s="49"/>
      <c r="J293" s="164"/>
      <c r="K293" s="164"/>
      <c r="L293" s="164"/>
      <c r="M293" s="164"/>
      <c r="N293" s="100"/>
      <c r="O293" s="70"/>
      <c r="P293" s="93"/>
      <c r="Q293" s="49"/>
    </row>
    <row r="294" spans="5:17">
      <c r="E294" s="70"/>
      <c r="F294" s="93"/>
      <c r="G294" s="49"/>
      <c r="J294" s="164"/>
      <c r="K294" s="164"/>
      <c r="L294" s="164"/>
      <c r="M294" s="164"/>
      <c r="N294" s="100"/>
      <c r="O294" s="70"/>
      <c r="P294" s="93"/>
      <c r="Q294" s="49"/>
    </row>
    <row r="295" spans="5:17">
      <c r="E295" s="70"/>
      <c r="F295" s="93"/>
      <c r="G295" s="49"/>
      <c r="J295" s="164"/>
      <c r="K295" s="164"/>
      <c r="L295" s="164"/>
      <c r="M295" s="164"/>
      <c r="N295" s="100"/>
      <c r="O295" s="70"/>
      <c r="P295" s="93"/>
      <c r="Q295" s="49"/>
    </row>
    <row r="296" spans="5:17">
      <c r="E296" s="70"/>
      <c r="F296" s="93"/>
      <c r="G296" s="49"/>
      <c r="J296" s="164"/>
      <c r="K296" s="164"/>
      <c r="L296" s="164"/>
      <c r="M296" s="164"/>
      <c r="N296" s="100"/>
      <c r="O296" s="70"/>
      <c r="P296" s="93"/>
      <c r="Q296" s="49"/>
    </row>
    <row r="297" spans="5:17">
      <c r="E297" s="70"/>
      <c r="F297" s="93"/>
      <c r="G297" s="49"/>
      <c r="J297" s="164"/>
      <c r="K297" s="164"/>
      <c r="L297" s="164"/>
      <c r="M297" s="164"/>
      <c r="N297" s="100"/>
      <c r="O297" s="70"/>
      <c r="P297" s="93"/>
      <c r="Q297" s="49"/>
    </row>
    <row r="298" spans="5:17">
      <c r="E298" s="70"/>
      <c r="F298" s="93"/>
      <c r="G298" s="49"/>
      <c r="J298" s="164"/>
      <c r="K298" s="164"/>
      <c r="L298" s="164"/>
      <c r="M298" s="164"/>
      <c r="N298" s="100"/>
      <c r="O298" s="70"/>
      <c r="P298" s="93"/>
      <c r="Q298" s="49"/>
    </row>
    <row r="299" spans="5:17">
      <c r="E299" s="70"/>
      <c r="F299" s="93"/>
      <c r="G299" s="49"/>
      <c r="J299" s="164"/>
      <c r="K299" s="164"/>
      <c r="L299" s="164"/>
      <c r="M299" s="164"/>
      <c r="N299" s="100"/>
      <c r="O299" s="70"/>
      <c r="P299" s="93"/>
      <c r="Q299" s="49"/>
    </row>
    <row r="300" spans="5:17">
      <c r="E300" s="70"/>
      <c r="F300" s="93"/>
      <c r="G300" s="49"/>
      <c r="J300" s="164"/>
      <c r="K300" s="164"/>
      <c r="L300" s="164"/>
      <c r="M300" s="164"/>
      <c r="N300" s="100"/>
      <c r="O300" s="70"/>
      <c r="P300" s="93"/>
      <c r="Q300" s="49"/>
    </row>
    <row r="301" spans="5:17">
      <c r="E301" s="70"/>
      <c r="F301" s="93"/>
      <c r="G301" s="49"/>
      <c r="J301" s="164"/>
      <c r="K301" s="164"/>
      <c r="L301" s="164"/>
      <c r="M301" s="164"/>
      <c r="N301" s="100"/>
      <c r="O301" s="70"/>
      <c r="P301" s="93"/>
      <c r="Q301" s="49"/>
    </row>
    <row r="302" spans="5:17">
      <c r="E302" s="70"/>
      <c r="F302" s="93"/>
      <c r="G302" s="49"/>
      <c r="J302" s="164"/>
      <c r="K302" s="164"/>
      <c r="L302" s="164"/>
      <c r="M302" s="164"/>
      <c r="N302" s="100"/>
      <c r="O302" s="70"/>
      <c r="P302" s="93"/>
      <c r="Q302" s="49"/>
    </row>
    <row r="303" spans="5:17">
      <c r="E303" s="70"/>
      <c r="F303" s="93"/>
      <c r="G303" s="49"/>
      <c r="J303" s="164"/>
      <c r="K303" s="164"/>
      <c r="L303" s="164"/>
      <c r="M303" s="164"/>
      <c r="N303" s="100"/>
      <c r="O303" s="70"/>
      <c r="P303" s="93"/>
      <c r="Q303" s="49"/>
    </row>
    <row r="304" spans="5:17">
      <c r="E304" s="70"/>
      <c r="F304" s="93"/>
      <c r="G304" s="49"/>
      <c r="J304" s="164"/>
      <c r="K304" s="164"/>
      <c r="L304" s="164"/>
      <c r="M304" s="164"/>
      <c r="N304" s="100"/>
      <c r="O304" s="70"/>
      <c r="P304" s="93"/>
      <c r="Q304" s="49"/>
    </row>
    <row r="305" spans="5:17">
      <c r="E305" s="70"/>
      <c r="F305" s="93"/>
      <c r="G305" s="49"/>
      <c r="J305" s="164"/>
      <c r="K305" s="164"/>
      <c r="L305" s="164"/>
      <c r="M305" s="164"/>
      <c r="N305" s="100"/>
      <c r="O305" s="70"/>
      <c r="P305" s="93"/>
      <c r="Q305" s="49"/>
    </row>
    <row r="306" spans="5:17">
      <c r="E306" s="70"/>
      <c r="F306" s="93"/>
      <c r="G306" s="49"/>
      <c r="J306" s="164"/>
      <c r="K306" s="164"/>
      <c r="L306" s="164"/>
      <c r="M306" s="164"/>
      <c r="N306" s="100"/>
      <c r="O306" s="70"/>
      <c r="P306" s="93"/>
      <c r="Q306" s="49"/>
    </row>
    <row r="307" spans="5:17">
      <c r="E307" s="70"/>
      <c r="F307" s="93"/>
      <c r="G307" s="49"/>
      <c r="J307" s="164"/>
      <c r="K307" s="164"/>
      <c r="L307" s="164"/>
      <c r="M307" s="164"/>
      <c r="N307" s="100"/>
      <c r="O307" s="70"/>
      <c r="P307" s="93"/>
      <c r="Q307" s="49"/>
    </row>
    <row r="308" spans="5:17">
      <c r="E308" s="70"/>
      <c r="F308" s="93"/>
      <c r="G308" s="49"/>
      <c r="J308" s="164"/>
      <c r="K308" s="164"/>
      <c r="L308" s="164"/>
      <c r="M308" s="164"/>
      <c r="N308" s="100"/>
      <c r="O308" s="70"/>
      <c r="P308" s="93"/>
      <c r="Q308" s="49"/>
    </row>
    <row r="309" spans="5:17">
      <c r="E309" s="70"/>
      <c r="F309" s="93"/>
      <c r="G309" s="49"/>
      <c r="J309" s="164"/>
      <c r="K309" s="164"/>
      <c r="L309" s="164"/>
      <c r="M309" s="164"/>
      <c r="N309" s="100"/>
      <c r="O309" s="70"/>
      <c r="P309" s="93"/>
      <c r="Q309" s="49"/>
    </row>
    <row r="310" spans="5:17">
      <c r="E310" s="70"/>
      <c r="F310" s="93"/>
      <c r="G310" s="49"/>
      <c r="J310" s="164"/>
      <c r="K310" s="164"/>
      <c r="L310" s="164"/>
      <c r="M310" s="164"/>
      <c r="N310" s="100"/>
      <c r="O310" s="70"/>
      <c r="P310" s="93"/>
      <c r="Q310" s="49"/>
    </row>
    <row r="311" spans="5:17">
      <c r="E311" s="70"/>
      <c r="F311" s="93"/>
      <c r="G311" s="49"/>
      <c r="J311" s="164"/>
      <c r="K311" s="164"/>
      <c r="L311" s="164"/>
      <c r="M311" s="164"/>
      <c r="N311" s="100"/>
      <c r="O311" s="70"/>
      <c r="P311" s="93"/>
      <c r="Q311" s="49"/>
    </row>
    <row r="312" spans="5:17">
      <c r="E312" s="70"/>
      <c r="F312" s="93"/>
      <c r="G312" s="49"/>
      <c r="J312" s="164"/>
      <c r="K312" s="164"/>
      <c r="L312" s="164"/>
      <c r="M312" s="164"/>
      <c r="N312" s="100"/>
      <c r="O312" s="70"/>
      <c r="P312" s="93"/>
      <c r="Q312" s="49"/>
    </row>
    <row r="313" spans="5:17">
      <c r="E313" s="70"/>
      <c r="F313" s="93"/>
      <c r="G313" s="49"/>
      <c r="J313" s="164"/>
      <c r="K313" s="164"/>
      <c r="L313" s="164"/>
      <c r="M313" s="164"/>
      <c r="N313" s="100"/>
      <c r="O313" s="70"/>
      <c r="P313" s="93"/>
      <c r="Q313" s="49"/>
    </row>
    <row r="314" spans="5:17">
      <c r="E314" s="70"/>
      <c r="F314" s="93"/>
      <c r="G314" s="49"/>
      <c r="J314" s="164"/>
      <c r="K314" s="164"/>
      <c r="L314" s="164"/>
      <c r="M314" s="164"/>
      <c r="N314" s="100"/>
      <c r="O314" s="70"/>
      <c r="P314" s="93"/>
      <c r="Q314" s="49"/>
    </row>
    <row r="315" spans="5:17">
      <c r="E315" s="70"/>
      <c r="F315" s="93"/>
      <c r="G315" s="49"/>
      <c r="J315" s="164"/>
      <c r="K315" s="164"/>
      <c r="L315" s="164"/>
      <c r="M315" s="164"/>
      <c r="N315" s="100"/>
      <c r="O315" s="70"/>
      <c r="P315" s="93"/>
      <c r="Q315" s="49"/>
    </row>
    <row r="316" spans="5:17">
      <c r="E316" s="70"/>
      <c r="F316" s="93"/>
      <c r="G316" s="49"/>
      <c r="J316" s="164"/>
      <c r="K316" s="164"/>
      <c r="L316" s="164"/>
      <c r="M316" s="164"/>
      <c r="N316" s="100"/>
      <c r="O316" s="70"/>
      <c r="P316" s="93"/>
      <c r="Q316" s="49"/>
    </row>
    <row r="317" spans="5:17">
      <c r="E317" s="70"/>
      <c r="F317" s="93"/>
      <c r="G317" s="49"/>
      <c r="J317" s="164"/>
      <c r="K317" s="164"/>
      <c r="L317" s="164"/>
      <c r="M317" s="164"/>
      <c r="N317" s="100"/>
      <c r="O317" s="70"/>
      <c r="P317" s="93"/>
      <c r="Q317" s="49"/>
    </row>
    <row r="318" spans="5:17">
      <c r="E318" s="70"/>
      <c r="F318" s="93"/>
      <c r="G318" s="49"/>
      <c r="J318" s="164"/>
      <c r="K318" s="164"/>
      <c r="L318" s="164"/>
      <c r="M318" s="164"/>
      <c r="N318" s="100"/>
      <c r="O318" s="70"/>
      <c r="P318" s="93"/>
      <c r="Q318" s="49"/>
    </row>
    <row r="319" spans="5:17">
      <c r="E319" s="70"/>
      <c r="F319" s="93"/>
      <c r="G319" s="49"/>
      <c r="J319" s="164"/>
      <c r="K319" s="164"/>
      <c r="L319" s="164"/>
      <c r="M319" s="164"/>
      <c r="N319" s="100"/>
      <c r="O319" s="70"/>
      <c r="P319" s="93"/>
      <c r="Q319" s="49"/>
    </row>
    <row r="320" spans="5:17">
      <c r="E320" s="70"/>
      <c r="F320" s="93"/>
      <c r="G320" s="49"/>
      <c r="J320" s="164"/>
      <c r="K320" s="164"/>
      <c r="L320" s="164"/>
      <c r="M320" s="164"/>
      <c r="N320" s="100"/>
      <c r="O320" s="70"/>
      <c r="P320" s="93"/>
      <c r="Q320" s="49"/>
    </row>
    <row r="321" spans="5:17">
      <c r="E321" s="70"/>
      <c r="F321" s="93"/>
      <c r="G321" s="49"/>
      <c r="J321" s="164"/>
      <c r="K321" s="164"/>
      <c r="L321" s="164"/>
      <c r="M321" s="164"/>
      <c r="N321" s="100"/>
      <c r="O321" s="70"/>
      <c r="P321" s="93"/>
      <c r="Q321" s="49"/>
    </row>
    <row r="322" spans="5:17">
      <c r="E322" s="70"/>
      <c r="F322" s="93"/>
      <c r="G322" s="49"/>
      <c r="J322" s="164"/>
      <c r="K322" s="164"/>
      <c r="L322" s="164"/>
      <c r="M322" s="164"/>
      <c r="N322" s="100"/>
      <c r="O322" s="70"/>
      <c r="P322" s="93"/>
      <c r="Q322" s="49"/>
    </row>
    <row r="323" spans="5:17">
      <c r="E323" s="70"/>
      <c r="F323" s="93"/>
      <c r="G323" s="49"/>
      <c r="J323" s="164"/>
      <c r="K323" s="164"/>
      <c r="L323" s="164"/>
      <c r="M323" s="164"/>
      <c r="N323" s="100"/>
      <c r="O323" s="70"/>
      <c r="P323" s="93"/>
      <c r="Q323" s="49"/>
    </row>
    <row r="324" spans="5:17">
      <c r="E324" s="70"/>
      <c r="F324" s="93"/>
      <c r="G324" s="49"/>
      <c r="J324" s="164"/>
      <c r="K324" s="164"/>
      <c r="L324" s="164"/>
      <c r="M324" s="164"/>
      <c r="N324" s="100"/>
      <c r="O324" s="70"/>
      <c r="P324" s="93"/>
      <c r="Q324" s="49"/>
    </row>
    <row r="325" spans="5:17">
      <c r="E325" s="70"/>
      <c r="F325" s="93"/>
      <c r="G325" s="49"/>
      <c r="J325" s="164"/>
      <c r="K325" s="164"/>
      <c r="L325" s="164"/>
      <c r="M325" s="164"/>
      <c r="N325" s="100"/>
      <c r="O325" s="70"/>
      <c r="P325" s="93"/>
      <c r="Q325" s="49"/>
    </row>
    <row r="326" spans="5:17">
      <c r="E326" s="70"/>
      <c r="F326" s="93"/>
      <c r="G326" s="49"/>
      <c r="J326" s="164"/>
      <c r="K326" s="164"/>
      <c r="L326" s="164"/>
      <c r="M326" s="164"/>
      <c r="N326" s="100"/>
      <c r="O326" s="70"/>
      <c r="P326" s="93"/>
      <c r="Q326" s="49"/>
    </row>
    <row r="327" spans="5:17">
      <c r="E327" s="70"/>
      <c r="F327" s="93"/>
      <c r="G327" s="49"/>
      <c r="J327" s="164"/>
      <c r="K327" s="164"/>
      <c r="L327" s="164"/>
      <c r="M327" s="164"/>
      <c r="N327" s="100"/>
      <c r="O327" s="70"/>
      <c r="P327" s="93"/>
      <c r="Q327" s="49"/>
    </row>
    <row r="328" spans="5:17">
      <c r="E328" s="70"/>
      <c r="F328" s="93"/>
      <c r="G328" s="49"/>
      <c r="J328" s="164"/>
      <c r="K328" s="164"/>
      <c r="L328" s="164"/>
      <c r="M328" s="164"/>
      <c r="N328" s="100"/>
      <c r="O328" s="70"/>
      <c r="P328" s="93"/>
      <c r="Q328" s="49"/>
    </row>
    <row r="329" spans="5:17">
      <c r="E329" s="70"/>
      <c r="F329" s="93"/>
      <c r="G329" s="49"/>
      <c r="J329" s="164"/>
      <c r="K329" s="164"/>
      <c r="L329" s="164"/>
      <c r="M329" s="164"/>
      <c r="N329" s="100"/>
      <c r="O329" s="70"/>
      <c r="P329" s="93"/>
      <c r="Q329" s="49"/>
    </row>
    <row r="330" spans="5:17">
      <c r="E330" s="70"/>
      <c r="F330" s="93"/>
      <c r="G330" s="49"/>
      <c r="J330" s="164"/>
      <c r="K330" s="164"/>
      <c r="L330" s="164"/>
      <c r="M330" s="164"/>
      <c r="N330" s="100"/>
      <c r="O330" s="70"/>
      <c r="P330" s="93"/>
      <c r="Q330" s="49"/>
    </row>
    <row r="331" spans="5:17">
      <c r="E331" s="70"/>
      <c r="F331" s="93"/>
      <c r="G331" s="49"/>
      <c r="J331" s="164"/>
      <c r="K331" s="164"/>
      <c r="L331" s="164"/>
      <c r="M331" s="164"/>
      <c r="N331" s="100"/>
      <c r="O331" s="70"/>
      <c r="P331" s="93"/>
      <c r="Q331" s="49"/>
    </row>
    <row r="332" spans="5:17">
      <c r="E332" s="70"/>
      <c r="F332" s="93"/>
      <c r="G332" s="49"/>
      <c r="J332" s="164"/>
      <c r="K332" s="164"/>
      <c r="L332" s="164"/>
      <c r="M332" s="164"/>
      <c r="N332" s="100"/>
      <c r="O332" s="70"/>
      <c r="P332" s="93"/>
      <c r="Q332" s="49"/>
    </row>
    <row r="333" spans="5:17">
      <c r="E333" s="70"/>
      <c r="F333" s="93"/>
      <c r="G333" s="49"/>
      <c r="J333" s="164"/>
      <c r="K333" s="164"/>
      <c r="L333" s="164"/>
      <c r="M333" s="164"/>
      <c r="N333" s="100"/>
      <c r="O333" s="70"/>
      <c r="P333" s="93"/>
      <c r="Q333" s="49"/>
    </row>
    <row r="334" spans="5:17">
      <c r="E334" s="70"/>
      <c r="F334" s="93"/>
      <c r="G334" s="49"/>
      <c r="J334" s="164"/>
      <c r="K334" s="164"/>
      <c r="L334" s="164"/>
      <c r="M334" s="164"/>
      <c r="N334" s="100"/>
      <c r="O334" s="70"/>
      <c r="P334" s="93"/>
      <c r="Q334" s="49"/>
    </row>
    <row r="335" spans="5:17">
      <c r="E335" s="70"/>
      <c r="F335" s="93"/>
      <c r="G335" s="49"/>
      <c r="J335" s="164"/>
      <c r="K335" s="164"/>
      <c r="L335" s="164"/>
      <c r="M335" s="164"/>
      <c r="N335" s="100"/>
      <c r="O335" s="70"/>
      <c r="P335" s="93"/>
      <c r="Q335" s="49"/>
    </row>
    <row r="336" spans="5:17">
      <c r="E336" s="70"/>
      <c r="F336" s="93"/>
      <c r="G336" s="49"/>
      <c r="J336" s="164"/>
      <c r="K336" s="164"/>
      <c r="L336" s="164"/>
      <c r="M336" s="164"/>
      <c r="N336" s="100"/>
      <c r="O336" s="70"/>
      <c r="P336" s="93"/>
      <c r="Q336" s="49"/>
    </row>
    <row r="337" spans="5:17">
      <c r="E337" s="70"/>
      <c r="F337" s="93"/>
      <c r="G337" s="49"/>
      <c r="J337" s="164"/>
      <c r="K337" s="164"/>
      <c r="L337" s="164"/>
      <c r="M337" s="164"/>
      <c r="N337" s="100"/>
      <c r="O337" s="70"/>
      <c r="P337" s="93"/>
      <c r="Q337" s="49"/>
    </row>
    <row r="338" spans="5:17">
      <c r="E338" s="70"/>
      <c r="F338" s="93"/>
      <c r="G338" s="49"/>
      <c r="J338" s="164"/>
      <c r="K338" s="164"/>
      <c r="L338" s="164"/>
      <c r="M338" s="164"/>
      <c r="N338" s="100"/>
      <c r="O338" s="70"/>
      <c r="P338" s="93"/>
      <c r="Q338" s="49"/>
    </row>
    <row r="339" spans="5:17">
      <c r="E339" s="70"/>
      <c r="F339" s="93"/>
      <c r="G339" s="49"/>
      <c r="J339" s="164"/>
      <c r="K339" s="164"/>
      <c r="L339" s="164"/>
      <c r="M339" s="164"/>
      <c r="N339" s="100"/>
      <c r="O339" s="70"/>
      <c r="P339" s="93"/>
      <c r="Q339" s="49"/>
    </row>
    <row r="340" spans="5:17">
      <c r="E340" s="70"/>
      <c r="F340" s="93"/>
      <c r="G340" s="49"/>
      <c r="J340" s="164"/>
      <c r="K340" s="164"/>
      <c r="L340" s="164"/>
      <c r="M340" s="164"/>
      <c r="N340" s="100"/>
      <c r="O340" s="70"/>
      <c r="P340" s="93"/>
      <c r="Q340" s="49"/>
    </row>
    <row r="341" spans="5:17">
      <c r="E341" s="70"/>
      <c r="F341" s="93"/>
      <c r="G341" s="49"/>
      <c r="J341" s="164"/>
      <c r="K341" s="164"/>
      <c r="L341" s="164"/>
      <c r="M341" s="164"/>
      <c r="N341" s="100"/>
      <c r="O341" s="70"/>
      <c r="P341" s="93"/>
      <c r="Q341" s="49"/>
    </row>
    <row r="342" spans="5:17">
      <c r="E342" s="70"/>
      <c r="F342" s="93"/>
      <c r="G342" s="49"/>
      <c r="J342" s="164"/>
      <c r="K342" s="164"/>
      <c r="L342" s="164"/>
      <c r="M342" s="164"/>
      <c r="N342" s="100"/>
      <c r="O342" s="70"/>
      <c r="P342" s="93"/>
      <c r="Q342" s="49"/>
    </row>
    <row r="343" spans="5:17">
      <c r="E343" s="70"/>
      <c r="F343" s="93"/>
      <c r="G343" s="49"/>
      <c r="J343" s="164"/>
      <c r="K343" s="164"/>
      <c r="L343" s="164"/>
      <c r="M343" s="164"/>
      <c r="N343" s="100"/>
      <c r="O343" s="70"/>
      <c r="P343" s="93"/>
      <c r="Q343" s="49"/>
    </row>
    <row r="344" spans="5:17">
      <c r="E344" s="70"/>
      <c r="F344" s="93"/>
      <c r="G344" s="49"/>
      <c r="J344" s="164"/>
      <c r="K344" s="164"/>
      <c r="L344" s="164"/>
      <c r="M344" s="164"/>
      <c r="N344" s="100"/>
      <c r="O344" s="70"/>
      <c r="P344" s="93"/>
      <c r="Q344" s="49"/>
    </row>
    <row r="345" spans="5:17">
      <c r="E345" s="70"/>
      <c r="F345" s="93"/>
      <c r="G345" s="49"/>
      <c r="J345" s="164"/>
      <c r="K345" s="164"/>
      <c r="L345" s="164"/>
      <c r="M345" s="164"/>
      <c r="N345" s="100"/>
      <c r="O345" s="70"/>
      <c r="P345" s="93"/>
      <c r="Q345" s="49"/>
    </row>
    <row r="346" spans="5:17">
      <c r="E346" s="70"/>
      <c r="F346" s="93"/>
      <c r="G346" s="49"/>
      <c r="J346" s="164"/>
      <c r="K346" s="164"/>
      <c r="L346" s="164"/>
      <c r="M346" s="164"/>
      <c r="N346" s="100"/>
      <c r="O346" s="70"/>
      <c r="P346" s="93"/>
      <c r="Q346" s="49"/>
    </row>
    <row r="347" spans="5:17">
      <c r="E347" s="70"/>
      <c r="F347" s="93"/>
      <c r="G347" s="49"/>
      <c r="J347" s="164"/>
      <c r="K347" s="164"/>
      <c r="L347" s="164"/>
      <c r="M347" s="164"/>
      <c r="N347" s="100"/>
      <c r="O347" s="70"/>
      <c r="P347" s="93"/>
      <c r="Q347" s="49"/>
    </row>
    <row r="348" spans="5:17">
      <c r="E348" s="70"/>
      <c r="F348" s="93"/>
      <c r="G348" s="49"/>
      <c r="J348" s="164"/>
      <c r="K348" s="164"/>
      <c r="L348" s="164"/>
      <c r="M348" s="164"/>
      <c r="N348" s="100"/>
      <c r="O348" s="70"/>
      <c r="P348" s="93"/>
      <c r="Q348" s="49"/>
    </row>
    <row r="349" spans="5:17">
      <c r="E349" s="70"/>
      <c r="F349" s="93"/>
      <c r="G349" s="49"/>
      <c r="J349" s="164"/>
      <c r="K349" s="164"/>
      <c r="L349" s="164"/>
      <c r="M349" s="164"/>
      <c r="N349" s="100"/>
      <c r="O349" s="70"/>
      <c r="P349" s="93"/>
      <c r="Q349" s="49"/>
    </row>
    <row r="350" spans="5:17">
      <c r="E350" s="70"/>
      <c r="F350" s="93"/>
      <c r="G350" s="49"/>
      <c r="J350" s="164"/>
      <c r="K350" s="164"/>
      <c r="L350" s="164"/>
      <c r="M350" s="164"/>
      <c r="N350" s="100"/>
      <c r="O350" s="70"/>
      <c r="P350" s="93"/>
      <c r="Q350" s="49"/>
    </row>
    <row r="351" spans="5:17">
      <c r="E351" s="70"/>
      <c r="F351" s="93"/>
      <c r="G351" s="49"/>
      <c r="J351" s="164"/>
      <c r="K351" s="164"/>
      <c r="L351" s="164"/>
      <c r="M351" s="164"/>
      <c r="N351" s="100"/>
      <c r="O351" s="70"/>
      <c r="P351" s="93"/>
      <c r="Q351" s="49"/>
    </row>
    <row r="352" spans="5:17">
      <c r="E352" s="70"/>
      <c r="F352" s="93"/>
      <c r="G352" s="49"/>
      <c r="J352" s="164"/>
      <c r="K352" s="164"/>
      <c r="L352" s="164"/>
      <c r="M352" s="164"/>
      <c r="N352" s="100"/>
      <c r="O352" s="70"/>
      <c r="P352" s="93"/>
      <c r="Q352" s="49"/>
    </row>
    <row r="353" spans="5:17">
      <c r="E353" s="70"/>
      <c r="F353" s="93"/>
      <c r="G353" s="49"/>
      <c r="J353" s="164"/>
      <c r="K353" s="164"/>
      <c r="L353" s="164"/>
      <c r="M353" s="164"/>
      <c r="N353" s="100"/>
      <c r="O353" s="70"/>
      <c r="P353" s="93"/>
      <c r="Q353" s="49"/>
    </row>
    <row r="354" spans="5:17">
      <c r="E354" s="70"/>
      <c r="F354" s="93"/>
      <c r="G354" s="49"/>
      <c r="J354" s="164"/>
      <c r="K354" s="164"/>
      <c r="L354" s="164"/>
      <c r="M354" s="164"/>
      <c r="N354" s="100"/>
      <c r="O354" s="70"/>
      <c r="P354" s="93"/>
      <c r="Q354" s="49"/>
    </row>
    <row r="355" spans="5:17">
      <c r="E355" s="70"/>
      <c r="F355" s="93"/>
      <c r="G355" s="49"/>
      <c r="J355" s="164"/>
      <c r="K355" s="164"/>
      <c r="L355" s="164"/>
      <c r="M355" s="164"/>
      <c r="N355" s="100"/>
      <c r="O355" s="70"/>
      <c r="P355" s="93"/>
      <c r="Q355" s="49"/>
    </row>
    <row r="356" spans="5:17">
      <c r="E356" s="70"/>
      <c r="F356" s="93"/>
      <c r="G356" s="49"/>
      <c r="J356" s="164"/>
      <c r="K356" s="164"/>
      <c r="L356" s="164"/>
      <c r="M356" s="164"/>
      <c r="N356" s="100"/>
      <c r="O356" s="70"/>
      <c r="P356" s="93"/>
      <c r="Q356" s="49"/>
    </row>
    <row r="357" spans="5:17">
      <c r="E357" s="70"/>
      <c r="F357" s="93"/>
      <c r="G357" s="49"/>
      <c r="J357" s="164"/>
      <c r="K357" s="164"/>
      <c r="L357" s="164"/>
      <c r="M357" s="164"/>
      <c r="N357" s="100"/>
      <c r="O357" s="70"/>
      <c r="P357" s="93"/>
      <c r="Q357" s="49"/>
    </row>
    <row r="358" spans="5:17">
      <c r="E358" s="70"/>
      <c r="F358" s="93"/>
      <c r="G358" s="49"/>
      <c r="J358" s="164"/>
      <c r="K358" s="164"/>
      <c r="L358" s="164"/>
      <c r="M358" s="164"/>
      <c r="N358" s="100"/>
      <c r="O358" s="70"/>
      <c r="P358" s="93"/>
      <c r="Q358" s="49"/>
    </row>
    <row r="359" spans="5:17">
      <c r="E359" s="70"/>
      <c r="F359" s="93"/>
      <c r="G359" s="49"/>
      <c r="J359" s="164"/>
      <c r="K359" s="164"/>
      <c r="L359" s="164"/>
      <c r="M359" s="164"/>
      <c r="N359" s="100"/>
      <c r="O359" s="70"/>
      <c r="P359" s="93"/>
      <c r="Q359" s="49"/>
    </row>
    <row r="360" spans="5:17">
      <c r="E360" s="70"/>
      <c r="F360" s="93"/>
      <c r="G360" s="49"/>
      <c r="J360" s="164"/>
      <c r="K360" s="164"/>
      <c r="L360" s="164"/>
      <c r="M360" s="164"/>
      <c r="N360" s="100"/>
      <c r="O360" s="70"/>
      <c r="P360" s="93"/>
      <c r="Q360" s="49"/>
    </row>
    <row r="361" spans="5:17">
      <c r="E361" s="70"/>
      <c r="F361" s="93"/>
      <c r="G361" s="49"/>
      <c r="J361" s="164"/>
      <c r="K361" s="164"/>
      <c r="L361" s="164"/>
      <c r="M361" s="164"/>
      <c r="N361" s="100"/>
      <c r="O361" s="70"/>
      <c r="P361" s="93"/>
      <c r="Q361" s="49"/>
    </row>
    <row r="362" spans="5:17">
      <c r="E362" s="70"/>
      <c r="F362" s="93"/>
      <c r="G362" s="49"/>
      <c r="J362" s="164"/>
      <c r="K362" s="164"/>
      <c r="L362" s="164"/>
      <c r="M362" s="164"/>
      <c r="N362" s="100"/>
      <c r="O362" s="70"/>
      <c r="P362" s="93"/>
      <c r="Q362" s="49"/>
    </row>
    <row r="363" spans="5:17">
      <c r="E363" s="70"/>
      <c r="F363" s="93"/>
      <c r="G363" s="49"/>
      <c r="J363" s="164"/>
      <c r="K363" s="164"/>
      <c r="L363" s="164"/>
      <c r="M363" s="164"/>
      <c r="N363" s="100"/>
      <c r="O363" s="70"/>
      <c r="P363" s="93"/>
      <c r="Q363" s="49"/>
    </row>
    <row r="364" spans="5:17">
      <c r="E364" s="70"/>
      <c r="F364" s="93"/>
      <c r="G364" s="49"/>
      <c r="J364" s="164"/>
      <c r="K364" s="164"/>
      <c r="L364" s="164"/>
      <c r="M364" s="164"/>
      <c r="N364" s="100"/>
      <c r="O364" s="70"/>
      <c r="P364" s="93"/>
      <c r="Q364" s="49"/>
    </row>
    <row r="365" spans="5:17">
      <c r="E365" s="70"/>
      <c r="F365" s="93"/>
      <c r="G365" s="49"/>
      <c r="J365" s="164"/>
      <c r="K365" s="164"/>
      <c r="L365" s="164"/>
      <c r="M365" s="164"/>
      <c r="N365" s="100"/>
      <c r="O365" s="70"/>
      <c r="P365" s="93"/>
      <c r="Q365" s="49"/>
    </row>
    <row r="366" spans="5:17">
      <c r="E366" s="70"/>
      <c r="F366" s="93"/>
      <c r="G366" s="49"/>
      <c r="J366" s="164"/>
      <c r="K366" s="164"/>
      <c r="L366" s="164"/>
      <c r="M366" s="164"/>
      <c r="N366" s="100"/>
      <c r="O366" s="70"/>
      <c r="P366" s="93"/>
      <c r="Q366" s="49"/>
    </row>
    <row r="367" spans="5:17">
      <c r="E367" s="70"/>
      <c r="F367" s="93"/>
      <c r="G367" s="49"/>
      <c r="J367" s="164"/>
      <c r="K367" s="164"/>
      <c r="L367" s="164"/>
      <c r="M367" s="164"/>
      <c r="N367" s="100"/>
      <c r="O367" s="70"/>
      <c r="P367" s="93"/>
      <c r="Q367" s="49"/>
    </row>
    <row r="368" spans="5:17">
      <c r="E368" s="70"/>
      <c r="F368" s="93"/>
      <c r="G368" s="49"/>
      <c r="J368" s="164"/>
      <c r="K368" s="164"/>
      <c r="L368" s="164"/>
      <c r="M368" s="164"/>
      <c r="N368" s="100"/>
      <c r="O368" s="70"/>
      <c r="P368" s="93"/>
      <c r="Q368" s="49"/>
    </row>
    <row r="369" spans="5:17">
      <c r="E369" s="70"/>
      <c r="F369" s="93"/>
      <c r="G369" s="49"/>
      <c r="J369" s="164"/>
      <c r="K369" s="164"/>
      <c r="L369" s="164"/>
      <c r="M369" s="164"/>
      <c r="N369" s="100"/>
      <c r="O369" s="70"/>
      <c r="P369" s="93"/>
      <c r="Q369" s="49"/>
    </row>
    <row r="370" spans="5:17">
      <c r="E370" s="70"/>
      <c r="F370" s="93"/>
      <c r="G370" s="49"/>
      <c r="J370" s="164"/>
      <c r="K370" s="164"/>
      <c r="L370" s="164"/>
      <c r="M370" s="164"/>
      <c r="N370" s="100"/>
      <c r="O370" s="70"/>
      <c r="P370" s="93"/>
      <c r="Q370" s="49"/>
    </row>
    <row r="371" spans="5:17">
      <c r="E371" s="70"/>
      <c r="F371" s="93"/>
      <c r="G371" s="49"/>
      <c r="J371" s="164"/>
      <c r="K371" s="164"/>
      <c r="L371" s="164"/>
      <c r="M371" s="164"/>
      <c r="N371" s="100"/>
      <c r="O371" s="70"/>
      <c r="P371" s="93"/>
      <c r="Q371" s="49"/>
    </row>
    <row r="372" spans="5:17">
      <c r="E372" s="70"/>
      <c r="F372" s="93"/>
      <c r="G372" s="49"/>
      <c r="J372" s="164"/>
      <c r="K372" s="164"/>
      <c r="L372" s="164"/>
      <c r="M372" s="164"/>
      <c r="N372" s="100"/>
      <c r="O372" s="70"/>
      <c r="P372" s="93"/>
      <c r="Q372" s="49"/>
    </row>
    <row r="373" spans="5:17">
      <c r="E373" s="70"/>
      <c r="F373" s="93"/>
      <c r="G373" s="49"/>
      <c r="J373" s="164"/>
      <c r="K373" s="164"/>
      <c r="L373" s="164"/>
      <c r="M373" s="164"/>
      <c r="N373" s="100"/>
      <c r="O373" s="70"/>
      <c r="P373" s="93"/>
      <c r="Q373" s="49"/>
    </row>
    <row r="374" spans="5:17">
      <c r="E374" s="70"/>
      <c r="F374" s="93"/>
      <c r="G374" s="49"/>
      <c r="J374" s="164"/>
      <c r="K374" s="164"/>
      <c r="L374" s="164"/>
      <c r="M374" s="164"/>
      <c r="N374" s="100"/>
      <c r="O374" s="70"/>
      <c r="P374" s="93"/>
      <c r="Q374" s="49"/>
    </row>
    <row r="375" spans="5:17">
      <c r="E375" s="70"/>
      <c r="F375" s="93"/>
      <c r="G375" s="49"/>
      <c r="J375" s="164"/>
      <c r="K375" s="164"/>
      <c r="L375" s="164"/>
      <c r="M375" s="164"/>
      <c r="N375" s="100"/>
      <c r="O375" s="70"/>
      <c r="P375" s="93"/>
      <c r="Q375" s="49"/>
    </row>
    <row r="376" spans="5:17">
      <c r="E376" s="70"/>
      <c r="F376" s="93"/>
      <c r="G376" s="49"/>
      <c r="J376" s="164"/>
      <c r="K376" s="164"/>
      <c r="L376" s="164"/>
      <c r="M376" s="164"/>
      <c r="N376" s="100"/>
      <c r="O376" s="70"/>
      <c r="P376" s="93"/>
      <c r="Q376" s="49"/>
    </row>
    <row r="377" spans="5:17">
      <c r="E377" s="70"/>
      <c r="F377" s="93"/>
      <c r="G377" s="49"/>
      <c r="J377" s="164"/>
      <c r="K377" s="164"/>
      <c r="L377" s="164"/>
      <c r="M377" s="164"/>
      <c r="N377" s="100"/>
      <c r="O377" s="70"/>
      <c r="P377" s="93"/>
      <c r="Q377" s="49"/>
    </row>
    <row r="378" spans="5:17">
      <c r="E378" s="70"/>
      <c r="F378" s="93"/>
      <c r="G378" s="49"/>
      <c r="J378" s="164"/>
      <c r="K378" s="164"/>
      <c r="L378" s="164"/>
      <c r="M378" s="164"/>
      <c r="N378" s="100"/>
      <c r="O378" s="70"/>
      <c r="P378" s="93"/>
      <c r="Q378" s="49"/>
    </row>
    <row r="379" spans="5:17">
      <c r="E379" s="70"/>
      <c r="F379" s="93"/>
      <c r="G379" s="49"/>
      <c r="J379" s="164"/>
      <c r="K379" s="164"/>
      <c r="L379" s="164"/>
      <c r="M379" s="164"/>
      <c r="N379" s="100"/>
      <c r="O379" s="70"/>
      <c r="P379" s="93"/>
      <c r="Q379" s="49"/>
    </row>
    <row r="380" spans="5:17">
      <c r="E380" s="70"/>
      <c r="F380" s="93"/>
      <c r="G380" s="49"/>
      <c r="J380" s="164"/>
      <c r="K380" s="164"/>
      <c r="L380" s="164"/>
      <c r="M380" s="164"/>
      <c r="N380" s="100"/>
      <c r="O380" s="70"/>
      <c r="P380" s="93"/>
      <c r="Q380" s="49"/>
    </row>
    <row r="381" spans="5:17">
      <c r="E381" s="70"/>
      <c r="F381" s="93"/>
      <c r="G381" s="49"/>
      <c r="J381" s="164"/>
      <c r="K381" s="164"/>
      <c r="L381" s="164"/>
      <c r="M381" s="164"/>
      <c r="N381" s="100"/>
      <c r="O381" s="70"/>
      <c r="P381" s="93"/>
      <c r="Q381" s="49"/>
    </row>
    <row r="382" spans="5:17">
      <c r="E382" s="70"/>
      <c r="F382" s="93"/>
      <c r="G382" s="49"/>
      <c r="J382" s="164"/>
      <c r="K382" s="164"/>
      <c r="L382" s="164"/>
      <c r="M382" s="164"/>
      <c r="N382" s="100"/>
      <c r="O382" s="70"/>
      <c r="P382" s="93"/>
      <c r="Q382" s="49"/>
    </row>
    <row r="383" spans="5:17">
      <c r="E383" s="70"/>
      <c r="F383" s="93"/>
      <c r="G383" s="49"/>
      <c r="J383" s="164"/>
      <c r="K383" s="164"/>
      <c r="L383" s="164"/>
      <c r="M383" s="164"/>
      <c r="N383" s="100"/>
      <c r="O383" s="70"/>
      <c r="P383" s="93"/>
      <c r="Q383" s="49"/>
    </row>
    <row r="384" spans="5:17">
      <c r="E384" s="70"/>
      <c r="F384" s="93"/>
      <c r="G384" s="49"/>
      <c r="J384" s="164"/>
      <c r="K384" s="164"/>
      <c r="L384" s="164"/>
      <c r="M384" s="164"/>
      <c r="N384" s="100"/>
      <c r="O384" s="70"/>
      <c r="P384" s="93"/>
      <c r="Q384" s="49"/>
    </row>
    <row r="385" spans="5:17">
      <c r="E385" s="70"/>
      <c r="F385" s="93"/>
      <c r="G385" s="49"/>
      <c r="J385" s="164"/>
      <c r="K385" s="164"/>
      <c r="L385" s="164"/>
      <c r="M385" s="164"/>
      <c r="N385" s="100"/>
      <c r="O385" s="70"/>
      <c r="P385" s="93"/>
      <c r="Q385" s="49"/>
    </row>
    <row r="386" spans="5:17">
      <c r="E386" s="70"/>
      <c r="F386" s="93"/>
      <c r="G386" s="49"/>
      <c r="J386" s="164"/>
      <c r="K386" s="164"/>
      <c r="L386" s="164"/>
      <c r="M386" s="164"/>
      <c r="N386" s="100"/>
      <c r="O386" s="70"/>
      <c r="P386" s="93"/>
      <c r="Q386" s="49"/>
    </row>
    <row r="387" spans="5:17">
      <c r="E387" s="70"/>
      <c r="F387" s="93"/>
      <c r="G387" s="49"/>
      <c r="J387" s="164"/>
      <c r="K387" s="164"/>
      <c r="L387" s="164"/>
      <c r="M387" s="164"/>
      <c r="N387" s="100"/>
      <c r="O387" s="70"/>
      <c r="P387" s="93"/>
      <c r="Q387" s="49"/>
    </row>
    <row r="388" spans="5:17">
      <c r="E388" s="70"/>
      <c r="F388" s="93"/>
      <c r="G388" s="49"/>
      <c r="J388" s="164"/>
      <c r="K388" s="164"/>
      <c r="L388" s="164"/>
      <c r="M388" s="164"/>
      <c r="N388" s="100"/>
      <c r="O388" s="70"/>
      <c r="P388" s="93"/>
      <c r="Q388" s="49"/>
    </row>
    <row r="389" spans="5:17">
      <c r="E389" s="70"/>
      <c r="F389" s="93"/>
      <c r="G389" s="49"/>
      <c r="J389" s="164"/>
      <c r="K389" s="164"/>
      <c r="L389" s="164"/>
      <c r="M389" s="164"/>
      <c r="N389" s="100"/>
      <c r="O389" s="70"/>
      <c r="P389" s="93"/>
      <c r="Q389" s="49"/>
    </row>
    <row r="390" spans="5:17">
      <c r="E390" s="70"/>
      <c r="F390" s="93"/>
      <c r="G390" s="49"/>
      <c r="J390" s="164"/>
      <c r="K390" s="164"/>
      <c r="L390" s="164"/>
      <c r="M390" s="164"/>
      <c r="N390" s="100"/>
      <c r="O390" s="70"/>
      <c r="P390" s="93"/>
      <c r="Q390" s="49"/>
    </row>
    <row r="391" spans="5:17">
      <c r="E391" s="70"/>
      <c r="F391" s="93"/>
      <c r="G391" s="49"/>
      <c r="J391" s="164"/>
      <c r="K391" s="164"/>
      <c r="L391" s="164"/>
      <c r="M391" s="164"/>
      <c r="N391" s="100"/>
      <c r="O391" s="70"/>
      <c r="P391" s="93"/>
      <c r="Q391" s="49"/>
    </row>
    <row r="392" spans="5:17">
      <c r="E392" s="70"/>
      <c r="F392" s="93"/>
      <c r="G392" s="49"/>
      <c r="J392" s="164"/>
      <c r="K392" s="164"/>
      <c r="L392" s="164"/>
      <c r="M392" s="164"/>
      <c r="N392" s="100"/>
      <c r="O392" s="70"/>
      <c r="P392" s="93"/>
      <c r="Q392" s="49"/>
    </row>
    <row r="393" spans="5:17">
      <c r="E393" s="70"/>
      <c r="F393" s="93"/>
      <c r="G393" s="49"/>
      <c r="J393" s="164"/>
      <c r="K393" s="164"/>
      <c r="L393" s="164"/>
      <c r="M393" s="164"/>
      <c r="N393" s="100"/>
      <c r="O393" s="70"/>
      <c r="P393" s="93"/>
      <c r="Q393" s="49"/>
    </row>
    <row r="394" spans="5:17">
      <c r="E394" s="70"/>
      <c r="F394" s="93"/>
      <c r="G394" s="49"/>
      <c r="J394" s="164"/>
      <c r="K394" s="164"/>
      <c r="L394" s="164"/>
      <c r="M394" s="164"/>
      <c r="N394" s="100"/>
      <c r="O394" s="70"/>
      <c r="P394" s="93"/>
      <c r="Q394" s="49"/>
    </row>
    <row r="395" spans="5:17">
      <c r="E395" s="70"/>
      <c r="F395" s="93"/>
      <c r="G395" s="49"/>
      <c r="J395" s="164"/>
      <c r="K395" s="164"/>
      <c r="L395" s="164"/>
      <c r="M395" s="164"/>
      <c r="N395" s="100"/>
      <c r="O395" s="70"/>
      <c r="P395" s="93"/>
      <c r="Q395" s="49"/>
    </row>
    <row r="396" spans="5:17">
      <c r="E396" s="70"/>
      <c r="F396" s="93"/>
      <c r="G396" s="49"/>
      <c r="J396" s="164"/>
      <c r="K396" s="164"/>
      <c r="L396" s="164"/>
      <c r="M396" s="164"/>
      <c r="N396" s="100"/>
      <c r="O396" s="70"/>
      <c r="P396" s="93"/>
      <c r="Q396" s="49"/>
    </row>
    <row r="397" spans="5:17">
      <c r="E397" s="70"/>
      <c r="F397" s="93"/>
      <c r="G397" s="49"/>
      <c r="J397" s="164"/>
      <c r="K397" s="164"/>
      <c r="L397" s="164"/>
      <c r="M397" s="164"/>
      <c r="N397" s="100"/>
      <c r="O397" s="70"/>
      <c r="P397" s="93"/>
      <c r="Q397" s="49"/>
    </row>
    <row r="398" spans="5:17">
      <c r="E398" s="70"/>
      <c r="F398" s="93"/>
      <c r="G398" s="49"/>
      <c r="J398" s="164"/>
      <c r="K398" s="164"/>
      <c r="L398" s="164"/>
      <c r="M398" s="164"/>
      <c r="N398" s="100"/>
      <c r="O398" s="70"/>
      <c r="P398" s="93"/>
      <c r="Q398" s="49"/>
    </row>
    <row r="399" spans="5:17">
      <c r="E399" s="70"/>
      <c r="F399" s="93"/>
      <c r="G399" s="49"/>
      <c r="J399" s="164"/>
      <c r="K399" s="164"/>
      <c r="L399" s="164"/>
      <c r="M399" s="164"/>
      <c r="N399" s="100"/>
      <c r="O399" s="70"/>
      <c r="P399" s="93"/>
      <c r="Q399" s="49"/>
    </row>
    <row r="400" spans="5:17">
      <c r="E400" s="70"/>
      <c r="F400" s="93"/>
      <c r="G400" s="49"/>
      <c r="J400" s="164"/>
      <c r="K400" s="164"/>
      <c r="L400" s="164"/>
      <c r="M400" s="164"/>
      <c r="N400" s="100"/>
      <c r="O400" s="70"/>
      <c r="P400" s="93"/>
      <c r="Q400" s="49"/>
    </row>
    <row r="401" spans="5:17">
      <c r="E401" s="70"/>
      <c r="F401" s="93"/>
      <c r="G401" s="49"/>
      <c r="J401" s="164"/>
      <c r="K401" s="164"/>
      <c r="L401" s="164"/>
      <c r="M401" s="164"/>
      <c r="N401" s="100"/>
      <c r="O401" s="70"/>
      <c r="P401" s="93"/>
      <c r="Q401" s="49"/>
    </row>
    <row r="402" spans="5:17">
      <c r="E402" s="70"/>
      <c r="F402" s="93"/>
      <c r="G402" s="49"/>
      <c r="J402" s="164"/>
      <c r="K402" s="164"/>
      <c r="L402" s="164"/>
      <c r="M402" s="164"/>
      <c r="N402" s="100"/>
      <c r="O402" s="70"/>
      <c r="P402" s="93"/>
      <c r="Q402" s="49"/>
    </row>
    <row r="403" spans="5:17">
      <c r="E403" s="70"/>
      <c r="F403" s="93"/>
      <c r="G403" s="49"/>
      <c r="J403" s="164"/>
      <c r="K403" s="164"/>
      <c r="L403" s="164"/>
      <c r="M403" s="164"/>
      <c r="N403" s="100"/>
      <c r="O403" s="70"/>
      <c r="P403" s="93"/>
      <c r="Q403" s="49"/>
    </row>
    <row r="404" spans="5:17">
      <c r="E404" s="70"/>
      <c r="F404" s="93"/>
      <c r="G404" s="49"/>
      <c r="J404" s="164"/>
      <c r="K404" s="164"/>
      <c r="L404" s="164"/>
      <c r="M404" s="164"/>
      <c r="N404" s="100"/>
      <c r="O404" s="70"/>
      <c r="P404" s="93"/>
      <c r="Q404" s="49"/>
    </row>
    <row r="405" spans="5:17">
      <c r="E405" s="70"/>
      <c r="F405" s="93"/>
      <c r="G405" s="49"/>
      <c r="J405" s="164"/>
      <c r="K405" s="164"/>
      <c r="L405" s="164"/>
      <c r="M405" s="164"/>
      <c r="N405" s="100"/>
      <c r="O405" s="70"/>
      <c r="P405" s="93"/>
      <c r="Q405" s="49"/>
    </row>
    <row r="406" spans="5:17">
      <c r="E406" s="70"/>
      <c r="F406" s="93"/>
      <c r="G406" s="49"/>
      <c r="J406" s="164"/>
      <c r="K406" s="164"/>
      <c r="L406" s="164"/>
      <c r="M406" s="164"/>
      <c r="N406" s="100"/>
      <c r="O406" s="70"/>
      <c r="P406" s="93"/>
      <c r="Q406" s="49"/>
    </row>
    <row r="407" spans="5:17">
      <c r="E407" s="70"/>
      <c r="F407" s="93"/>
      <c r="G407" s="49"/>
      <c r="J407" s="164"/>
      <c r="K407" s="164"/>
      <c r="L407" s="164"/>
      <c r="M407" s="164"/>
      <c r="N407" s="100"/>
      <c r="O407" s="70"/>
      <c r="P407" s="93"/>
      <c r="Q407" s="49"/>
    </row>
    <row r="408" spans="5:17">
      <c r="E408" s="70"/>
      <c r="F408" s="93"/>
      <c r="G408" s="49"/>
      <c r="J408" s="164"/>
      <c r="K408" s="164"/>
      <c r="L408" s="164"/>
      <c r="M408" s="164"/>
      <c r="N408" s="100"/>
      <c r="O408" s="70"/>
      <c r="P408" s="93"/>
      <c r="Q408" s="49"/>
    </row>
    <row r="409" spans="5:17">
      <c r="E409" s="70"/>
      <c r="F409" s="93"/>
      <c r="G409" s="49"/>
      <c r="J409" s="164"/>
      <c r="K409" s="164"/>
      <c r="L409" s="164"/>
      <c r="M409" s="164"/>
      <c r="N409" s="100"/>
      <c r="O409" s="70"/>
      <c r="P409" s="93"/>
      <c r="Q409" s="49"/>
    </row>
    <row r="410" spans="5:17">
      <c r="E410" s="70"/>
      <c r="F410" s="93"/>
      <c r="G410" s="49"/>
      <c r="J410" s="164"/>
      <c r="K410" s="164"/>
      <c r="L410" s="164"/>
      <c r="M410" s="164"/>
      <c r="N410" s="100"/>
      <c r="O410" s="70"/>
      <c r="P410" s="93"/>
      <c r="Q410" s="49"/>
    </row>
    <row r="411" spans="5:17">
      <c r="E411" s="70"/>
      <c r="F411" s="93"/>
      <c r="G411" s="49"/>
      <c r="J411" s="164"/>
      <c r="K411" s="164"/>
      <c r="L411" s="164"/>
      <c r="M411" s="164"/>
      <c r="N411" s="100"/>
      <c r="O411" s="70"/>
      <c r="P411" s="93"/>
      <c r="Q411" s="49"/>
    </row>
    <row r="412" spans="5:17">
      <c r="E412" s="70"/>
      <c r="F412" s="93"/>
      <c r="G412" s="49"/>
      <c r="J412" s="164"/>
      <c r="K412" s="164"/>
      <c r="L412" s="164"/>
      <c r="M412" s="164"/>
      <c r="N412" s="100"/>
      <c r="O412" s="70"/>
      <c r="P412" s="93"/>
      <c r="Q412" s="49"/>
    </row>
    <row r="413" spans="5:17">
      <c r="E413" s="70"/>
      <c r="F413" s="93"/>
      <c r="G413" s="49"/>
      <c r="J413" s="164"/>
      <c r="K413" s="164"/>
      <c r="L413" s="164"/>
      <c r="M413" s="164"/>
      <c r="N413" s="100"/>
      <c r="O413" s="70"/>
      <c r="P413" s="93"/>
      <c r="Q413" s="49"/>
    </row>
    <row r="414" spans="5:17">
      <c r="E414" s="70"/>
      <c r="F414" s="93"/>
      <c r="G414" s="49"/>
      <c r="J414" s="164"/>
      <c r="K414" s="164"/>
      <c r="L414" s="164"/>
      <c r="M414" s="164"/>
      <c r="N414" s="100"/>
      <c r="O414" s="70"/>
      <c r="P414" s="93"/>
      <c r="Q414" s="49"/>
    </row>
    <row r="415" spans="5:17">
      <c r="E415" s="70"/>
      <c r="F415" s="93"/>
      <c r="G415" s="49"/>
      <c r="J415" s="164"/>
      <c r="K415" s="164"/>
      <c r="L415" s="164"/>
      <c r="M415" s="164"/>
      <c r="N415" s="100"/>
      <c r="O415" s="70"/>
      <c r="P415" s="93"/>
      <c r="Q415" s="49"/>
    </row>
    <row r="416" spans="5:17">
      <c r="E416" s="70"/>
      <c r="F416" s="93"/>
      <c r="G416" s="49"/>
      <c r="J416" s="164"/>
      <c r="K416" s="164"/>
      <c r="L416" s="164"/>
      <c r="M416" s="164"/>
      <c r="N416" s="100"/>
      <c r="O416" s="70"/>
      <c r="P416" s="93"/>
      <c r="Q416" s="49"/>
    </row>
    <row r="417" spans="5:17">
      <c r="E417" s="70"/>
      <c r="F417" s="93"/>
      <c r="G417" s="49"/>
      <c r="J417" s="164"/>
      <c r="K417" s="164"/>
      <c r="L417" s="164"/>
      <c r="M417" s="164"/>
      <c r="N417" s="100"/>
      <c r="O417" s="70"/>
      <c r="P417" s="93"/>
      <c r="Q417" s="49"/>
    </row>
    <row r="418" spans="5:17">
      <c r="E418" s="70"/>
      <c r="F418" s="93"/>
      <c r="G418" s="49"/>
      <c r="J418" s="164"/>
      <c r="K418" s="164"/>
      <c r="L418" s="164"/>
      <c r="M418" s="164"/>
      <c r="N418" s="100"/>
      <c r="O418" s="70"/>
      <c r="P418" s="93"/>
      <c r="Q418" s="49"/>
    </row>
    <row r="419" spans="5:17">
      <c r="E419" s="70"/>
      <c r="F419" s="93"/>
      <c r="G419" s="49"/>
      <c r="J419" s="164"/>
      <c r="K419" s="164"/>
      <c r="L419" s="164"/>
      <c r="M419" s="164"/>
      <c r="N419" s="100"/>
      <c r="O419" s="70"/>
      <c r="P419" s="93"/>
      <c r="Q419" s="49"/>
    </row>
    <row r="420" spans="5:17">
      <c r="E420" s="70"/>
      <c r="F420" s="93"/>
      <c r="G420" s="49"/>
      <c r="J420" s="164"/>
      <c r="K420" s="164"/>
      <c r="L420" s="164"/>
      <c r="M420" s="164"/>
      <c r="N420" s="100"/>
      <c r="O420" s="70"/>
      <c r="P420" s="93"/>
      <c r="Q420" s="49"/>
    </row>
    <row r="421" spans="5:17">
      <c r="E421" s="70"/>
      <c r="F421" s="93"/>
      <c r="G421" s="49"/>
      <c r="J421" s="164"/>
      <c r="K421" s="164"/>
      <c r="L421" s="164"/>
      <c r="M421" s="164"/>
      <c r="N421" s="100"/>
      <c r="O421" s="70"/>
      <c r="P421" s="93"/>
      <c r="Q421" s="49"/>
    </row>
    <row r="422" spans="5:17">
      <c r="E422" s="70"/>
      <c r="F422" s="93"/>
      <c r="G422" s="49"/>
      <c r="J422" s="164"/>
      <c r="K422" s="164"/>
      <c r="L422" s="164"/>
      <c r="M422" s="164"/>
      <c r="N422" s="100"/>
      <c r="O422" s="70"/>
      <c r="P422" s="93"/>
      <c r="Q422" s="49"/>
    </row>
    <row r="423" spans="5:17">
      <c r="E423" s="70"/>
      <c r="F423" s="93"/>
      <c r="G423" s="49"/>
      <c r="J423" s="164"/>
      <c r="K423" s="164"/>
      <c r="L423" s="164"/>
      <c r="M423" s="164"/>
      <c r="N423" s="100"/>
      <c r="O423" s="70"/>
      <c r="P423" s="93"/>
      <c r="Q423" s="49"/>
    </row>
    <row r="424" spans="5:17">
      <c r="E424" s="70"/>
      <c r="F424" s="93"/>
      <c r="G424" s="49"/>
      <c r="J424" s="164"/>
      <c r="K424" s="164"/>
      <c r="L424" s="164"/>
      <c r="M424" s="164"/>
      <c r="N424" s="100"/>
      <c r="O424" s="70"/>
      <c r="P424" s="93"/>
      <c r="Q424" s="49"/>
    </row>
    <row r="425" spans="5:17">
      <c r="E425" s="70"/>
      <c r="F425" s="93"/>
      <c r="G425" s="49"/>
      <c r="J425" s="164"/>
      <c r="K425" s="164"/>
      <c r="L425" s="164"/>
      <c r="M425" s="164"/>
      <c r="N425" s="100"/>
      <c r="O425" s="70"/>
      <c r="P425" s="93"/>
      <c r="Q425" s="49"/>
    </row>
    <row r="426" spans="5:17">
      <c r="E426" s="70"/>
      <c r="F426" s="93"/>
      <c r="G426" s="49"/>
      <c r="J426" s="164"/>
      <c r="K426" s="164"/>
      <c r="L426" s="164"/>
      <c r="M426" s="164"/>
      <c r="N426" s="100"/>
      <c r="O426" s="70"/>
      <c r="P426" s="93"/>
      <c r="Q426" s="49"/>
    </row>
    <row r="427" spans="5:17">
      <c r="E427" s="70"/>
      <c r="F427" s="93"/>
      <c r="G427" s="49"/>
      <c r="J427" s="164"/>
      <c r="K427" s="164"/>
      <c r="L427" s="164"/>
      <c r="M427" s="164"/>
      <c r="N427" s="100"/>
      <c r="O427" s="70"/>
      <c r="P427" s="93"/>
      <c r="Q427" s="49"/>
    </row>
    <row r="428" spans="5:17">
      <c r="E428" s="70"/>
      <c r="F428" s="93"/>
      <c r="G428" s="49"/>
      <c r="J428" s="164"/>
      <c r="K428" s="164"/>
      <c r="L428" s="164"/>
      <c r="M428" s="164"/>
      <c r="N428" s="100"/>
      <c r="O428" s="70"/>
      <c r="P428" s="93"/>
      <c r="Q428" s="49"/>
    </row>
    <row r="429" spans="5:17">
      <c r="E429" s="70"/>
      <c r="F429" s="93"/>
      <c r="G429" s="49"/>
      <c r="J429" s="164"/>
      <c r="K429" s="164"/>
      <c r="L429" s="164"/>
      <c r="M429" s="164"/>
      <c r="N429" s="100"/>
      <c r="O429" s="70"/>
      <c r="P429" s="93"/>
      <c r="Q429" s="49"/>
    </row>
    <row r="430" spans="5:17">
      <c r="E430" s="70"/>
      <c r="F430" s="93"/>
      <c r="G430" s="49"/>
      <c r="J430" s="164"/>
      <c r="K430" s="164"/>
      <c r="L430" s="164"/>
      <c r="M430" s="164"/>
      <c r="N430" s="100"/>
      <c r="O430" s="70"/>
      <c r="P430" s="93"/>
      <c r="Q430" s="49"/>
    </row>
    <row r="431" spans="5:17">
      <c r="E431" s="70"/>
      <c r="F431" s="93"/>
      <c r="G431" s="49"/>
      <c r="J431" s="164"/>
      <c r="K431" s="164"/>
      <c r="L431" s="164"/>
      <c r="M431" s="164"/>
      <c r="N431" s="100"/>
      <c r="O431" s="70"/>
      <c r="P431" s="93"/>
      <c r="Q431" s="49"/>
    </row>
    <row r="432" spans="5:17">
      <c r="E432" s="70"/>
      <c r="F432" s="93"/>
      <c r="G432" s="49"/>
      <c r="J432" s="164"/>
      <c r="K432" s="164"/>
      <c r="L432" s="164"/>
      <c r="M432" s="164"/>
      <c r="N432" s="100"/>
      <c r="O432" s="70"/>
      <c r="P432" s="93"/>
      <c r="Q432" s="49"/>
    </row>
    <row r="433" spans="5:17">
      <c r="E433" s="70"/>
      <c r="F433" s="93"/>
      <c r="G433" s="49"/>
      <c r="J433" s="164"/>
      <c r="K433" s="164"/>
      <c r="L433" s="164"/>
      <c r="M433" s="164"/>
      <c r="N433" s="100"/>
      <c r="O433" s="70"/>
      <c r="P433" s="93"/>
      <c r="Q433" s="49"/>
    </row>
    <row r="434" spans="5:17">
      <c r="E434" s="70"/>
      <c r="F434" s="93"/>
      <c r="G434" s="49"/>
      <c r="J434" s="164"/>
      <c r="K434" s="164"/>
      <c r="L434" s="164"/>
      <c r="M434" s="164"/>
      <c r="N434" s="100"/>
      <c r="O434" s="70"/>
      <c r="P434" s="93"/>
      <c r="Q434" s="49"/>
    </row>
    <row r="435" spans="5:17">
      <c r="E435" s="70"/>
      <c r="F435" s="93"/>
      <c r="G435" s="49"/>
      <c r="J435" s="164"/>
      <c r="K435" s="164"/>
      <c r="L435" s="164"/>
      <c r="M435" s="164"/>
      <c r="N435" s="100"/>
      <c r="O435" s="70"/>
      <c r="P435" s="93"/>
      <c r="Q435" s="49"/>
    </row>
    <row r="436" spans="5:17">
      <c r="E436" s="70"/>
      <c r="F436" s="93"/>
      <c r="G436" s="49"/>
      <c r="J436" s="164"/>
      <c r="K436" s="164"/>
      <c r="L436" s="164"/>
      <c r="M436" s="164"/>
      <c r="N436" s="100"/>
      <c r="O436" s="70"/>
      <c r="P436" s="93"/>
      <c r="Q436" s="49"/>
    </row>
    <row r="437" spans="5:17">
      <c r="E437" s="70"/>
      <c r="F437" s="93"/>
      <c r="G437" s="49"/>
      <c r="J437" s="164"/>
      <c r="K437" s="164"/>
      <c r="L437" s="164"/>
      <c r="M437" s="164"/>
      <c r="N437" s="100"/>
      <c r="O437" s="70"/>
      <c r="P437" s="93"/>
      <c r="Q437" s="49"/>
    </row>
    <row r="438" spans="5:17">
      <c r="E438" s="70"/>
      <c r="F438" s="93"/>
      <c r="G438" s="49"/>
      <c r="J438" s="164"/>
      <c r="K438" s="164"/>
      <c r="L438" s="164"/>
      <c r="M438" s="164"/>
      <c r="N438" s="100"/>
      <c r="O438" s="70"/>
      <c r="P438" s="93"/>
      <c r="Q438" s="49"/>
    </row>
    <row r="439" spans="5:17">
      <c r="E439" s="70"/>
      <c r="F439" s="93"/>
      <c r="G439" s="49"/>
      <c r="J439" s="164"/>
      <c r="K439" s="164"/>
      <c r="L439" s="164"/>
      <c r="M439" s="164"/>
      <c r="N439" s="100"/>
      <c r="O439" s="70"/>
      <c r="P439" s="93"/>
      <c r="Q439" s="49"/>
    </row>
    <row r="440" spans="5:17">
      <c r="E440" s="70"/>
      <c r="F440" s="93"/>
      <c r="G440" s="49"/>
      <c r="J440" s="164"/>
      <c r="K440" s="164"/>
      <c r="L440" s="164"/>
      <c r="M440" s="164"/>
      <c r="N440" s="100"/>
      <c r="O440" s="70"/>
      <c r="P440" s="93"/>
      <c r="Q440" s="49"/>
    </row>
    <row r="441" spans="5:17">
      <c r="E441" s="70"/>
      <c r="F441" s="93"/>
      <c r="G441" s="49"/>
      <c r="J441" s="164"/>
      <c r="K441" s="164"/>
      <c r="L441" s="164"/>
      <c r="M441" s="164"/>
      <c r="N441" s="100"/>
      <c r="O441" s="70"/>
      <c r="P441" s="93"/>
      <c r="Q441" s="49"/>
    </row>
    <row r="442" spans="5:17">
      <c r="E442" s="70"/>
      <c r="F442" s="93"/>
      <c r="G442" s="49"/>
      <c r="J442" s="164"/>
      <c r="K442" s="164"/>
      <c r="L442" s="164"/>
      <c r="M442" s="164"/>
      <c r="N442" s="100"/>
      <c r="O442" s="70"/>
      <c r="P442" s="93"/>
      <c r="Q442" s="49"/>
    </row>
    <row r="443" spans="5:17">
      <c r="E443" s="70"/>
      <c r="F443" s="93"/>
      <c r="G443" s="49"/>
      <c r="J443" s="164"/>
      <c r="K443" s="164"/>
      <c r="L443" s="164"/>
      <c r="M443" s="164"/>
      <c r="N443" s="100"/>
      <c r="O443" s="70"/>
      <c r="P443" s="93"/>
      <c r="Q443" s="49"/>
    </row>
    <row r="444" spans="5:17">
      <c r="E444" s="70"/>
      <c r="F444" s="93"/>
      <c r="G444" s="49"/>
      <c r="J444" s="164"/>
      <c r="K444" s="164"/>
      <c r="L444" s="164"/>
      <c r="M444" s="164"/>
      <c r="N444" s="100"/>
      <c r="O444" s="70"/>
      <c r="P444" s="93"/>
      <c r="Q444" s="49"/>
    </row>
    <row r="445" spans="5:17">
      <c r="E445" s="70"/>
      <c r="F445" s="93"/>
      <c r="G445" s="49"/>
      <c r="J445" s="164"/>
      <c r="K445" s="164"/>
      <c r="L445" s="164"/>
      <c r="M445" s="164"/>
      <c r="N445" s="100"/>
      <c r="O445" s="70"/>
      <c r="P445" s="93"/>
      <c r="Q445" s="49"/>
    </row>
    <row r="446" spans="5:17">
      <c r="E446" s="70"/>
      <c r="F446" s="93"/>
      <c r="G446" s="49"/>
      <c r="J446" s="164"/>
      <c r="K446" s="164"/>
      <c r="L446" s="164"/>
      <c r="M446" s="164"/>
      <c r="N446" s="100"/>
      <c r="O446" s="70"/>
      <c r="P446" s="93"/>
      <c r="Q446" s="49"/>
    </row>
    <row r="447" spans="5:17">
      <c r="E447" s="70"/>
      <c r="F447" s="93"/>
      <c r="G447" s="49"/>
      <c r="J447" s="164"/>
      <c r="K447" s="164"/>
      <c r="L447" s="164"/>
      <c r="M447" s="164"/>
      <c r="N447" s="100"/>
      <c r="O447" s="70"/>
      <c r="P447" s="93"/>
      <c r="Q447" s="49"/>
    </row>
    <row r="448" spans="5:17">
      <c r="E448" s="70"/>
      <c r="F448" s="93"/>
      <c r="G448" s="49"/>
      <c r="J448" s="164"/>
      <c r="K448" s="164"/>
      <c r="L448" s="164"/>
      <c r="M448" s="164"/>
      <c r="N448" s="100"/>
      <c r="O448" s="70"/>
      <c r="P448" s="93"/>
      <c r="Q448" s="49"/>
    </row>
    <row r="449" spans="5:17">
      <c r="E449" s="70"/>
      <c r="F449" s="93"/>
      <c r="G449" s="49"/>
      <c r="J449" s="164"/>
      <c r="K449" s="164"/>
      <c r="L449" s="164"/>
      <c r="M449" s="164"/>
      <c r="N449" s="100"/>
      <c r="O449" s="70"/>
      <c r="P449" s="93"/>
      <c r="Q449" s="49"/>
    </row>
    <row r="450" spans="5:17">
      <c r="E450" s="70"/>
      <c r="F450" s="93"/>
      <c r="G450" s="49"/>
      <c r="J450" s="164"/>
      <c r="K450" s="164"/>
      <c r="L450" s="164"/>
      <c r="M450" s="164"/>
      <c r="N450" s="100"/>
      <c r="O450" s="70"/>
      <c r="P450" s="93"/>
      <c r="Q450" s="49"/>
    </row>
    <row r="451" spans="5:17">
      <c r="E451" s="70"/>
      <c r="F451" s="93"/>
      <c r="G451" s="49"/>
      <c r="J451" s="164"/>
      <c r="K451" s="164"/>
      <c r="L451" s="164"/>
      <c r="M451" s="164"/>
      <c r="N451" s="100"/>
      <c r="O451" s="70"/>
      <c r="P451" s="93"/>
      <c r="Q451" s="49"/>
    </row>
    <row r="452" spans="5:17">
      <c r="E452" s="70"/>
      <c r="F452" s="93"/>
      <c r="G452" s="49"/>
      <c r="J452" s="164"/>
      <c r="K452" s="164"/>
      <c r="L452" s="164"/>
      <c r="M452" s="164"/>
      <c r="N452" s="100"/>
      <c r="O452" s="70"/>
      <c r="P452" s="93"/>
      <c r="Q452" s="49"/>
    </row>
    <row r="453" spans="5:17">
      <c r="E453" s="70"/>
      <c r="F453" s="93"/>
      <c r="G453" s="49"/>
      <c r="J453" s="164"/>
      <c r="K453" s="164"/>
      <c r="L453" s="164"/>
      <c r="M453" s="164"/>
      <c r="N453" s="100"/>
      <c r="O453" s="70"/>
      <c r="P453" s="93"/>
      <c r="Q453" s="49"/>
    </row>
    <row r="454" spans="5:17">
      <c r="E454" s="70"/>
      <c r="F454" s="93"/>
      <c r="G454" s="49"/>
      <c r="J454" s="164"/>
      <c r="K454" s="164"/>
      <c r="L454" s="164"/>
      <c r="M454" s="164"/>
      <c r="N454" s="100"/>
      <c r="O454" s="70"/>
      <c r="P454" s="93"/>
      <c r="Q454" s="49"/>
    </row>
    <row r="455" spans="5:17">
      <c r="E455" s="70"/>
      <c r="F455" s="93"/>
      <c r="G455" s="49"/>
      <c r="J455" s="164"/>
      <c r="K455" s="164"/>
      <c r="L455" s="164"/>
      <c r="M455" s="164"/>
      <c r="N455" s="100"/>
      <c r="O455" s="70"/>
      <c r="P455" s="93"/>
      <c r="Q455" s="49"/>
    </row>
    <row r="456" spans="5:17">
      <c r="E456" s="70"/>
      <c r="F456" s="93"/>
      <c r="G456" s="49"/>
      <c r="J456" s="164"/>
      <c r="K456" s="164"/>
      <c r="L456" s="164"/>
      <c r="M456" s="164"/>
      <c r="N456" s="100"/>
      <c r="O456" s="70"/>
      <c r="P456" s="93"/>
      <c r="Q456" s="49"/>
    </row>
    <row r="457" spans="5:17">
      <c r="E457" s="70"/>
      <c r="F457" s="93"/>
      <c r="G457" s="49"/>
      <c r="J457" s="164"/>
      <c r="K457" s="164"/>
      <c r="L457" s="164"/>
      <c r="M457" s="164"/>
      <c r="N457" s="100"/>
      <c r="O457" s="70"/>
      <c r="P457" s="93"/>
      <c r="Q457" s="49"/>
    </row>
    <row r="458" spans="5:17">
      <c r="E458" s="70"/>
      <c r="F458" s="93"/>
      <c r="G458" s="49"/>
      <c r="J458" s="164"/>
      <c r="K458" s="164"/>
      <c r="L458" s="164"/>
      <c r="M458" s="164"/>
      <c r="N458" s="100"/>
      <c r="O458" s="70"/>
      <c r="P458" s="93"/>
      <c r="Q458" s="49"/>
    </row>
    <row r="459" spans="5:17">
      <c r="E459" s="70"/>
      <c r="F459" s="93"/>
      <c r="G459" s="49"/>
      <c r="J459" s="164"/>
      <c r="K459" s="164"/>
      <c r="L459" s="164"/>
      <c r="M459" s="164"/>
      <c r="N459" s="100"/>
      <c r="O459" s="70"/>
      <c r="P459" s="93"/>
      <c r="Q459" s="49"/>
    </row>
    <row r="460" spans="5:17">
      <c r="E460" s="70"/>
      <c r="F460" s="93"/>
      <c r="G460" s="49"/>
      <c r="J460" s="164"/>
      <c r="K460" s="164"/>
      <c r="L460" s="164"/>
      <c r="M460" s="164"/>
      <c r="N460" s="100"/>
      <c r="O460" s="70"/>
      <c r="P460" s="93"/>
      <c r="Q460" s="49"/>
    </row>
    <row r="461" spans="5:17">
      <c r="E461" s="70"/>
      <c r="F461" s="93"/>
      <c r="G461" s="49"/>
      <c r="J461" s="164"/>
      <c r="K461" s="164"/>
      <c r="L461" s="164"/>
      <c r="M461" s="164"/>
      <c r="N461" s="100"/>
      <c r="O461" s="70"/>
      <c r="P461" s="93"/>
      <c r="Q461" s="49"/>
    </row>
    <row r="462" spans="5:17">
      <c r="E462" s="70"/>
      <c r="F462" s="93"/>
      <c r="G462" s="49"/>
      <c r="J462" s="164"/>
      <c r="K462" s="164"/>
      <c r="L462" s="164"/>
      <c r="M462" s="164"/>
      <c r="N462" s="100"/>
      <c r="O462" s="70"/>
      <c r="P462" s="93"/>
      <c r="Q462" s="49"/>
    </row>
    <row r="463" spans="5:17">
      <c r="E463" s="70"/>
      <c r="F463" s="93"/>
      <c r="G463" s="49"/>
      <c r="J463" s="164"/>
      <c r="K463" s="164"/>
      <c r="L463" s="164"/>
      <c r="M463" s="164"/>
      <c r="N463" s="100"/>
      <c r="O463" s="70"/>
      <c r="P463" s="93"/>
      <c r="Q463" s="49"/>
    </row>
    <row r="464" spans="5:17">
      <c r="E464" s="70"/>
      <c r="F464" s="93"/>
      <c r="G464" s="49"/>
      <c r="J464" s="164"/>
      <c r="K464" s="164"/>
      <c r="L464" s="164"/>
      <c r="M464" s="164"/>
      <c r="N464" s="100"/>
      <c r="O464" s="70"/>
      <c r="P464" s="93"/>
      <c r="Q464" s="49"/>
    </row>
    <row r="465" spans="5:17">
      <c r="E465" s="70"/>
      <c r="F465" s="93"/>
      <c r="G465" s="49"/>
      <c r="J465" s="164"/>
      <c r="K465" s="164"/>
      <c r="L465" s="164"/>
      <c r="M465" s="164"/>
      <c r="N465" s="100"/>
      <c r="O465" s="70"/>
      <c r="P465" s="93"/>
      <c r="Q465" s="49"/>
    </row>
    <row r="466" spans="5:17">
      <c r="E466" s="70"/>
      <c r="F466" s="93"/>
      <c r="G466" s="49"/>
      <c r="J466" s="164"/>
      <c r="K466" s="164"/>
      <c r="L466" s="164"/>
      <c r="M466" s="164"/>
      <c r="N466" s="100"/>
      <c r="O466" s="70"/>
      <c r="P466" s="93"/>
      <c r="Q466" s="49"/>
    </row>
    <row r="467" spans="5:17">
      <c r="E467" s="70"/>
      <c r="F467" s="93"/>
      <c r="G467" s="49"/>
      <c r="J467" s="164"/>
      <c r="K467" s="164"/>
      <c r="L467" s="164"/>
      <c r="M467" s="164"/>
      <c r="N467" s="100"/>
      <c r="O467" s="70"/>
      <c r="P467" s="93"/>
      <c r="Q467" s="49"/>
    </row>
    <row r="468" spans="5:17">
      <c r="E468" s="70"/>
      <c r="F468" s="93"/>
      <c r="G468" s="49"/>
      <c r="J468" s="164"/>
      <c r="K468" s="164"/>
      <c r="L468" s="164"/>
      <c r="M468" s="164"/>
      <c r="N468" s="100"/>
      <c r="O468" s="70"/>
      <c r="P468" s="93"/>
      <c r="Q468" s="49"/>
    </row>
    <row r="469" spans="5:17">
      <c r="E469" s="70"/>
      <c r="F469" s="93"/>
      <c r="G469" s="49"/>
      <c r="J469" s="164"/>
      <c r="K469" s="164"/>
      <c r="L469" s="164"/>
      <c r="M469" s="164"/>
      <c r="N469" s="100"/>
      <c r="O469" s="70"/>
      <c r="P469" s="93"/>
      <c r="Q469" s="49"/>
    </row>
    <row r="470" spans="5:17">
      <c r="E470" s="70"/>
      <c r="F470" s="93"/>
      <c r="G470" s="49"/>
      <c r="J470" s="164"/>
      <c r="K470" s="164"/>
      <c r="L470" s="164"/>
      <c r="M470" s="164"/>
      <c r="N470" s="100"/>
      <c r="O470" s="70"/>
      <c r="P470" s="93"/>
      <c r="Q470" s="49"/>
    </row>
    <row r="471" spans="5:17">
      <c r="E471" s="70"/>
      <c r="F471" s="93"/>
      <c r="G471" s="49"/>
      <c r="J471" s="164"/>
      <c r="K471" s="164"/>
      <c r="L471" s="164"/>
      <c r="M471" s="164"/>
      <c r="N471" s="100"/>
      <c r="O471" s="70"/>
      <c r="P471" s="93"/>
      <c r="Q471" s="49"/>
    </row>
    <row r="472" spans="5:17">
      <c r="E472" s="70"/>
      <c r="F472" s="93"/>
      <c r="G472" s="49"/>
      <c r="J472" s="164"/>
      <c r="K472" s="164"/>
      <c r="L472" s="164"/>
      <c r="M472" s="164"/>
      <c r="N472" s="100"/>
      <c r="O472" s="70"/>
      <c r="P472" s="93"/>
      <c r="Q472" s="49"/>
    </row>
    <row r="473" spans="5:17">
      <c r="E473" s="70"/>
      <c r="F473" s="93"/>
      <c r="G473" s="49"/>
      <c r="J473" s="164"/>
      <c r="K473" s="164"/>
      <c r="L473" s="164"/>
      <c r="M473" s="164"/>
      <c r="N473" s="100"/>
      <c r="O473" s="70"/>
      <c r="P473" s="93"/>
      <c r="Q473" s="49"/>
    </row>
    <row r="474" spans="5:17">
      <c r="E474" s="70"/>
      <c r="F474" s="93"/>
      <c r="G474" s="49"/>
      <c r="J474" s="164"/>
      <c r="K474" s="164"/>
      <c r="L474" s="164"/>
      <c r="M474" s="164"/>
      <c r="N474" s="100"/>
      <c r="O474" s="70"/>
      <c r="P474" s="93"/>
      <c r="Q474" s="49"/>
    </row>
    <row r="475" spans="5:17">
      <c r="E475" s="70"/>
      <c r="F475" s="93"/>
      <c r="G475" s="49"/>
      <c r="J475" s="164"/>
      <c r="K475" s="164"/>
      <c r="L475" s="164"/>
      <c r="M475" s="164"/>
      <c r="N475" s="100"/>
      <c r="O475" s="70"/>
      <c r="P475" s="93"/>
      <c r="Q475" s="49"/>
    </row>
    <row r="476" spans="5:17">
      <c r="E476" s="70"/>
      <c r="F476" s="93"/>
      <c r="G476" s="49"/>
      <c r="J476" s="164"/>
      <c r="K476" s="164"/>
      <c r="L476" s="164"/>
      <c r="M476" s="164"/>
      <c r="N476" s="100"/>
      <c r="O476" s="70"/>
      <c r="P476" s="93"/>
      <c r="Q476" s="49"/>
    </row>
    <row r="477" spans="5:17">
      <c r="E477" s="70"/>
      <c r="F477" s="93"/>
      <c r="G477" s="49"/>
      <c r="J477" s="164"/>
      <c r="K477" s="164"/>
      <c r="L477" s="164"/>
      <c r="M477" s="164"/>
      <c r="N477" s="100"/>
      <c r="O477" s="70"/>
      <c r="P477" s="93"/>
      <c r="Q477" s="49"/>
    </row>
    <row r="478" spans="5:17">
      <c r="E478" s="70"/>
      <c r="F478" s="93"/>
      <c r="G478" s="49"/>
      <c r="J478" s="164"/>
      <c r="K478" s="164"/>
      <c r="L478" s="164"/>
      <c r="M478" s="164"/>
      <c r="N478" s="100"/>
      <c r="O478" s="70"/>
      <c r="P478" s="93"/>
      <c r="Q478" s="49"/>
    </row>
    <row r="479" spans="5:17">
      <c r="E479" s="70"/>
      <c r="F479" s="93"/>
      <c r="G479" s="49"/>
      <c r="J479" s="164"/>
      <c r="K479" s="164"/>
      <c r="L479" s="164"/>
      <c r="M479" s="164"/>
      <c r="N479" s="100"/>
      <c r="O479" s="70"/>
      <c r="P479" s="93"/>
      <c r="Q479" s="49"/>
    </row>
    <row r="480" spans="5:17">
      <c r="E480" s="70"/>
      <c r="F480" s="93"/>
      <c r="G480" s="49"/>
      <c r="J480" s="164"/>
      <c r="K480" s="164"/>
      <c r="L480" s="164"/>
      <c r="M480" s="164"/>
      <c r="N480" s="100"/>
      <c r="O480" s="70"/>
      <c r="P480" s="93"/>
      <c r="Q480" s="49"/>
    </row>
    <row r="481" spans="5:17">
      <c r="E481" s="70"/>
      <c r="F481" s="93"/>
      <c r="G481" s="49"/>
      <c r="J481" s="164"/>
      <c r="K481" s="164"/>
      <c r="L481" s="164"/>
      <c r="M481" s="164"/>
      <c r="N481" s="100"/>
      <c r="O481" s="70"/>
      <c r="P481" s="93"/>
      <c r="Q481" s="49"/>
    </row>
    <row r="482" spans="5:17">
      <c r="E482" s="70"/>
      <c r="F482" s="93"/>
      <c r="G482" s="49"/>
      <c r="J482" s="164"/>
      <c r="K482" s="164"/>
      <c r="L482" s="164"/>
      <c r="M482" s="164"/>
      <c r="N482" s="100"/>
      <c r="O482" s="70"/>
      <c r="P482" s="93"/>
      <c r="Q482" s="49"/>
    </row>
    <row r="483" spans="5:17">
      <c r="E483" s="70"/>
      <c r="F483" s="93"/>
      <c r="G483" s="49"/>
      <c r="J483" s="164"/>
      <c r="K483" s="164"/>
      <c r="L483" s="164"/>
      <c r="M483" s="164"/>
      <c r="N483" s="100"/>
      <c r="O483" s="70"/>
      <c r="P483" s="93"/>
      <c r="Q483" s="49"/>
    </row>
    <row r="484" spans="5:17">
      <c r="E484" s="70"/>
      <c r="F484" s="93"/>
      <c r="G484" s="49"/>
      <c r="J484" s="164"/>
      <c r="K484" s="164"/>
      <c r="L484" s="164"/>
      <c r="M484" s="164"/>
      <c r="N484" s="100"/>
      <c r="O484" s="70"/>
      <c r="P484" s="93"/>
      <c r="Q484" s="49"/>
    </row>
    <row r="485" spans="5:17">
      <c r="E485" s="70"/>
      <c r="F485" s="93"/>
      <c r="G485" s="49"/>
      <c r="J485" s="164"/>
      <c r="K485" s="164"/>
      <c r="L485" s="164"/>
      <c r="M485" s="164"/>
      <c r="N485" s="100"/>
      <c r="O485" s="70"/>
      <c r="P485" s="93"/>
      <c r="Q485" s="49"/>
    </row>
    <row r="486" spans="5:17">
      <c r="E486" s="70"/>
      <c r="F486" s="93"/>
      <c r="G486" s="49"/>
      <c r="J486" s="164"/>
      <c r="K486" s="164"/>
      <c r="L486" s="164"/>
      <c r="M486" s="164"/>
      <c r="N486" s="100"/>
      <c r="O486" s="70"/>
      <c r="P486" s="93"/>
      <c r="Q486" s="49"/>
    </row>
    <row r="487" spans="5:17">
      <c r="E487" s="70"/>
      <c r="F487" s="93"/>
      <c r="G487" s="49"/>
      <c r="J487" s="164"/>
      <c r="K487" s="164"/>
      <c r="L487" s="164"/>
      <c r="M487" s="164"/>
      <c r="N487" s="100"/>
      <c r="O487" s="70"/>
      <c r="P487" s="93"/>
      <c r="Q487" s="49"/>
    </row>
    <row r="488" spans="5:17">
      <c r="E488" s="70"/>
      <c r="F488" s="93"/>
      <c r="G488" s="49"/>
      <c r="J488" s="164"/>
      <c r="K488" s="164"/>
      <c r="L488" s="164"/>
      <c r="M488" s="164"/>
      <c r="N488" s="100"/>
      <c r="O488" s="70"/>
      <c r="P488" s="93"/>
      <c r="Q488" s="49"/>
    </row>
    <row r="489" spans="5:17">
      <c r="E489" s="70"/>
      <c r="F489" s="93"/>
      <c r="G489" s="49"/>
      <c r="J489" s="164"/>
      <c r="K489" s="164"/>
      <c r="L489" s="164"/>
      <c r="M489" s="164"/>
      <c r="N489" s="100"/>
      <c r="O489" s="70"/>
      <c r="P489" s="93"/>
      <c r="Q489" s="49"/>
    </row>
    <row r="490" spans="5:17">
      <c r="E490" s="70"/>
      <c r="F490" s="93"/>
      <c r="G490" s="49"/>
      <c r="J490" s="164"/>
      <c r="K490" s="164"/>
      <c r="L490" s="164"/>
      <c r="M490" s="164"/>
      <c r="N490" s="100"/>
      <c r="O490" s="70"/>
      <c r="P490" s="93"/>
      <c r="Q490" s="49"/>
    </row>
    <row r="491" spans="5:17">
      <c r="E491" s="70"/>
      <c r="F491" s="93"/>
      <c r="G491" s="49"/>
      <c r="J491" s="164"/>
      <c r="K491" s="164"/>
      <c r="L491" s="164"/>
      <c r="M491" s="164"/>
      <c r="N491" s="100"/>
      <c r="O491" s="70"/>
      <c r="P491" s="93"/>
      <c r="Q491" s="49"/>
    </row>
    <row r="492" spans="5:17">
      <c r="E492" s="70"/>
      <c r="F492" s="93"/>
      <c r="G492" s="49"/>
      <c r="J492" s="164"/>
      <c r="K492" s="164"/>
      <c r="L492" s="164"/>
      <c r="M492" s="164"/>
      <c r="N492" s="100"/>
      <c r="O492" s="70"/>
      <c r="P492" s="93"/>
      <c r="Q492" s="49"/>
    </row>
    <row r="493" spans="5:17">
      <c r="E493" s="70"/>
      <c r="F493" s="93"/>
      <c r="G493" s="49"/>
      <c r="J493" s="164"/>
      <c r="K493" s="164"/>
      <c r="L493" s="164"/>
      <c r="M493" s="164"/>
      <c r="N493" s="100"/>
      <c r="O493" s="70"/>
      <c r="P493" s="93"/>
      <c r="Q493" s="49"/>
    </row>
    <row r="494" spans="5:17">
      <c r="E494" s="70"/>
      <c r="F494" s="93"/>
      <c r="G494" s="49"/>
      <c r="J494" s="164"/>
      <c r="K494" s="164"/>
      <c r="L494" s="164"/>
      <c r="M494" s="164"/>
      <c r="N494" s="100"/>
      <c r="O494" s="70"/>
      <c r="P494" s="93"/>
      <c r="Q494" s="49"/>
    </row>
    <row r="495" spans="5:17">
      <c r="E495" s="70"/>
      <c r="F495" s="93"/>
      <c r="G495" s="49"/>
      <c r="J495" s="164"/>
      <c r="K495" s="164"/>
      <c r="L495" s="164"/>
      <c r="M495" s="164"/>
      <c r="N495" s="100"/>
      <c r="O495" s="70"/>
      <c r="P495" s="93"/>
      <c r="Q495" s="49"/>
    </row>
    <row r="496" spans="5:17">
      <c r="E496" s="70"/>
      <c r="F496" s="93"/>
      <c r="G496" s="49"/>
      <c r="J496" s="164"/>
      <c r="K496" s="164"/>
      <c r="L496" s="164"/>
      <c r="M496" s="164"/>
      <c r="N496" s="100"/>
      <c r="O496" s="70"/>
      <c r="P496" s="93"/>
      <c r="Q496" s="49"/>
    </row>
    <row r="497" spans="5:17">
      <c r="E497" s="70"/>
      <c r="F497" s="93"/>
      <c r="G497" s="49"/>
      <c r="J497" s="164"/>
      <c r="K497" s="164"/>
      <c r="L497" s="164"/>
      <c r="M497" s="164"/>
      <c r="N497" s="100"/>
      <c r="O497" s="70"/>
      <c r="P497" s="93"/>
      <c r="Q497" s="49"/>
    </row>
    <row r="498" spans="5:17">
      <c r="E498" s="70"/>
      <c r="F498" s="93"/>
      <c r="G498" s="49"/>
      <c r="J498" s="164"/>
      <c r="K498" s="164"/>
      <c r="L498" s="164"/>
      <c r="M498" s="164"/>
      <c r="N498" s="100"/>
      <c r="O498" s="70"/>
      <c r="P498" s="93"/>
      <c r="Q498" s="49"/>
    </row>
    <row r="499" spans="5:17">
      <c r="E499" s="70"/>
      <c r="F499" s="93"/>
      <c r="G499" s="49"/>
      <c r="J499" s="164"/>
      <c r="K499" s="164"/>
      <c r="L499" s="164"/>
      <c r="M499" s="164"/>
      <c r="N499" s="100"/>
      <c r="O499" s="70"/>
      <c r="P499" s="93"/>
      <c r="Q499" s="49"/>
    </row>
    <row r="500" spans="5:17">
      <c r="E500" s="70"/>
      <c r="F500" s="93"/>
      <c r="G500" s="49"/>
      <c r="J500" s="164"/>
      <c r="K500" s="164"/>
      <c r="L500" s="164"/>
      <c r="M500" s="164"/>
      <c r="N500" s="100"/>
      <c r="O500" s="70"/>
      <c r="P500" s="93"/>
      <c r="Q500" s="49"/>
    </row>
    <row r="501" spans="5:17">
      <c r="E501" s="70"/>
      <c r="F501" s="93"/>
      <c r="G501" s="49"/>
      <c r="J501" s="164"/>
      <c r="K501" s="164"/>
      <c r="L501" s="164"/>
      <c r="M501" s="164"/>
      <c r="N501" s="100"/>
      <c r="O501" s="70"/>
      <c r="P501" s="93"/>
      <c r="Q501" s="49"/>
    </row>
    <row r="502" spans="5:17">
      <c r="E502" s="70"/>
      <c r="F502" s="93"/>
      <c r="G502" s="49"/>
      <c r="J502" s="164"/>
      <c r="K502" s="164"/>
      <c r="L502" s="164"/>
      <c r="M502" s="164"/>
      <c r="N502" s="100"/>
      <c r="O502" s="70"/>
      <c r="P502" s="93"/>
      <c r="Q502" s="49"/>
    </row>
    <row r="503" spans="5:17">
      <c r="E503" s="70"/>
      <c r="F503" s="93"/>
      <c r="G503" s="49"/>
      <c r="J503" s="164"/>
      <c r="K503" s="164"/>
      <c r="L503" s="164"/>
      <c r="M503" s="164"/>
      <c r="N503" s="100"/>
      <c r="O503" s="70"/>
      <c r="P503" s="93"/>
      <c r="Q503" s="49"/>
    </row>
    <row r="504" spans="5:17">
      <c r="E504" s="70"/>
      <c r="F504" s="93"/>
      <c r="G504" s="49"/>
      <c r="J504" s="164"/>
      <c r="K504" s="164"/>
      <c r="L504" s="164"/>
      <c r="M504" s="164"/>
      <c r="N504" s="100"/>
      <c r="O504" s="70"/>
      <c r="P504" s="93"/>
      <c r="Q504" s="49"/>
    </row>
    <row r="505" spans="5:17">
      <c r="E505" s="70"/>
      <c r="F505" s="93"/>
      <c r="G505" s="49"/>
      <c r="J505" s="164"/>
      <c r="K505" s="164"/>
      <c r="L505" s="164"/>
      <c r="M505" s="164"/>
      <c r="N505" s="100"/>
      <c r="O505" s="70"/>
      <c r="P505" s="93"/>
      <c r="Q505" s="49"/>
    </row>
    <row r="506" spans="5:17">
      <c r="E506" s="70"/>
      <c r="F506" s="93"/>
      <c r="G506" s="49"/>
      <c r="J506" s="164"/>
      <c r="K506" s="164"/>
      <c r="L506" s="164"/>
      <c r="M506" s="164"/>
      <c r="N506" s="100"/>
      <c r="O506" s="70"/>
      <c r="P506" s="93"/>
      <c r="Q506" s="49"/>
    </row>
    <row r="507" spans="5:17">
      <c r="E507" s="70"/>
      <c r="F507" s="93"/>
      <c r="G507" s="49"/>
      <c r="J507" s="164"/>
      <c r="K507" s="164"/>
      <c r="L507" s="164"/>
      <c r="M507" s="164"/>
      <c r="N507" s="100"/>
      <c r="O507" s="70"/>
      <c r="P507" s="93"/>
      <c r="Q507" s="49"/>
    </row>
    <row r="508" spans="5:17">
      <c r="E508" s="70"/>
      <c r="F508" s="93"/>
      <c r="G508" s="49"/>
      <c r="J508" s="164"/>
      <c r="K508" s="164"/>
      <c r="L508" s="164"/>
      <c r="M508" s="164"/>
      <c r="N508" s="100"/>
      <c r="O508" s="70"/>
      <c r="P508" s="93"/>
      <c r="Q508" s="49"/>
    </row>
    <row r="509" spans="5:17">
      <c r="E509" s="70"/>
      <c r="F509" s="93"/>
      <c r="G509" s="49"/>
      <c r="J509" s="164"/>
      <c r="K509" s="164"/>
      <c r="L509" s="164"/>
      <c r="M509" s="164"/>
      <c r="N509" s="100"/>
      <c r="O509" s="70"/>
      <c r="P509" s="93"/>
      <c r="Q509" s="49"/>
    </row>
    <row r="510" spans="5:17">
      <c r="E510" s="70"/>
      <c r="F510" s="93"/>
      <c r="G510" s="49"/>
      <c r="J510" s="164"/>
      <c r="K510" s="164"/>
      <c r="L510" s="164"/>
      <c r="M510" s="164"/>
      <c r="N510" s="100"/>
      <c r="O510" s="70"/>
      <c r="P510" s="93"/>
      <c r="Q510" s="49"/>
    </row>
    <row r="511" spans="5:17">
      <c r="E511" s="70"/>
      <c r="F511" s="93"/>
      <c r="G511" s="49"/>
      <c r="J511" s="164"/>
      <c r="K511" s="164"/>
      <c r="L511" s="164"/>
      <c r="M511" s="164"/>
      <c r="N511" s="100"/>
      <c r="O511" s="70"/>
      <c r="P511" s="93"/>
      <c r="Q511" s="49"/>
    </row>
    <row r="512" spans="5:17">
      <c r="E512" s="70"/>
      <c r="F512" s="93"/>
      <c r="G512" s="49"/>
      <c r="J512" s="164"/>
      <c r="K512" s="164"/>
      <c r="L512" s="164"/>
      <c r="M512" s="164"/>
      <c r="N512" s="100"/>
      <c r="O512" s="70"/>
      <c r="P512" s="93"/>
      <c r="Q512" s="49"/>
    </row>
    <row r="513" spans="5:17">
      <c r="E513" s="70"/>
      <c r="F513" s="93"/>
      <c r="G513" s="49"/>
      <c r="J513" s="164"/>
      <c r="K513" s="164"/>
      <c r="L513" s="164"/>
      <c r="M513" s="164"/>
      <c r="N513" s="100"/>
      <c r="O513" s="70"/>
      <c r="P513" s="93"/>
      <c r="Q513" s="49"/>
    </row>
    <row r="514" spans="5:17">
      <c r="E514" s="70"/>
      <c r="F514" s="93"/>
      <c r="G514" s="49"/>
      <c r="J514" s="164"/>
      <c r="K514" s="164"/>
      <c r="L514" s="164"/>
      <c r="M514" s="164"/>
      <c r="N514" s="100"/>
      <c r="O514" s="70"/>
      <c r="P514" s="93"/>
      <c r="Q514" s="49"/>
    </row>
    <row r="515" spans="5:17">
      <c r="E515" s="70"/>
      <c r="F515" s="93"/>
      <c r="G515" s="49"/>
      <c r="J515" s="164"/>
      <c r="K515" s="164"/>
      <c r="L515" s="164"/>
      <c r="M515" s="164"/>
      <c r="N515" s="100"/>
      <c r="O515" s="70"/>
      <c r="P515" s="93"/>
      <c r="Q515" s="49"/>
    </row>
    <row r="516" spans="5:17">
      <c r="E516" s="70"/>
      <c r="F516" s="93"/>
      <c r="G516" s="49"/>
      <c r="J516" s="164"/>
      <c r="K516" s="164"/>
      <c r="L516" s="164"/>
      <c r="M516" s="164"/>
      <c r="N516" s="100"/>
      <c r="O516" s="70"/>
      <c r="P516" s="93"/>
      <c r="Q516" s="49"/>
    </row>
    <row r="517" spans="5:17">
      <c r="E517" s="70"/>
      <c r="F517" s="93"/>
      <c r="G517" s="49"/>
      <c r="J517" s="164"/>
      <c r="K517" s="164"/>
      <c r="L517" s="164"/>
      <c r="M517" s="164"/>
      <c r="N517" s="100"/>
      <c r="O517" s="70"/>
      <c r="P517" s="93"/>
      <c r="Q517" s="49"/>
    </row>
    <row r="518" spans="5:17">
      <c r="E518" s="70"/>
      <c r="F518" s="93"/>
      <c r="G518" s="49"/>
      <c r="J518" s="164"/>
      <c r="K518" s="164"/>
      <c r="L518" s="164"/>
      <c r="M518" s="164"/>
      <c r="N518" s="100"/>
      <c r="O518" s="70"/>
      <c r="P518" s="93"/>
      <c r="Q518" s="49"/>
    </row>
    <row r="519" spans="5:17">
      <c r="E519" s="70"/>
      <c r="F519" s="93"/>
      <c r="G519" s="49"/>
      <c r="J519" s="164"/>
      <c r="K519" s="164"/>
      <c r="L519" s="164"/>
      <c r="M519" s="164"/>
      <c r="N519" s="100"/>
      <c r="O519" s="70"/>
      <c r="P519" s="93"/>
      <c r="Q519" s="49"/>
    </row>
    <row r="520" spans="5:17">
      <c r="E520" s="70"/>
      <c r="F520" s="93"/>
      <c r="G520" s="49"/>
      <c r="J520" s="164"/>
      <c r="K520" s="164"/>
      <c r="L520" s="164"/>
      <c r="M520" s="164"/>
      <c r="N520" s="100"/>
      <c r="O520" s="70"/>
      <c r="P520" s="93"/>
      <c r="Q520" s="49"/>
    </row>
    <row r="521" spans="5:17">
      <c r="E521" s="70"/>
      <c r="F521" s="93"/>
      <c r="G521" s="49"/>
      <c r="J521" s="164"/>
      <c r="K521" s="164"/>
      <c r="L521" s="164"/>
      <c r="M521" s="164"/>
      <c r="N521" s="100"/>
      <c r="O521" s="70"/>
      <c r="P521" s="93"/>
      <c r="Q521" s="49"/>
    </row>
    <row r="522" spans="5:17">
      <c r="E522" s="70"/>
      <c r="F522" s="93"/>
      <c r="G522" s="49"/>
      <c r="J522" s="164"/>
      <c r="K522" s="164"/>
      <c r="L522" s="164"/>
      <c r="M522" s="164"/>
      <c r="N522" s="100"/>
      <c r="O522" s="70"/>
      <c r="P522" s="93"/>
      <c r="Q522" s="49"/>
    </row>
    <row r="523" spans="5:17">
      <c r="E523" s="70"/>
      <c r="F523" s="93"/>
      <c r="G523" s="49"/>
      <c r="J523" s="164"/>
      <c r="K523" s="164"/>
      <c r="L523" s="164"/>
      <c r="M523" s="164"/>
      <c r="N523" s="100"/>
      <c r="O523" s="70"/>
      <c r="P523" s="93"/>
      <c r="Q523" s="49"/>
    </row>
    <row r="524" spans="5:17">
      <c r="E524" s="70"/>
      <c r="F524" s="93"/>
      <c r="G524" s="49"/>
      <c r="J524" s="164"/>
      <c r="K524" s="164"/>
      <c r="L524" s="164"/>
      <c r="M524" s="164"/>
      <c r="N524" s="100"/>
      <c r="O524" s="70"/>
      <c r="P524" s="93"/>
      <c r="Q524" s="49"/>
    </row>
    <row r="525" spans="5:17">
      <c r="E525" s="70"/>
      <c r="F525" s="93"/>
      <c r="G525" s="49"/>
      <c r="J525" s="164"/>
      <c r="K525" s="164"/>
      <c r="L525" s="164"/>
      <c r="M525" s="164"/>
      <c r="N525" s="100"/>
      <c r="O525" s="70"/>
      <c r="P525" s="93"/>
      <c r="Q525" s="49"/>
    </row>
    <row r="526" spans="5:17">
      <c r="E526" s="70"/>
      <c r="F526" s="93"/>
      <c r="G526" s="49"/>
      <c r="J526" s="164"/>
      <c r="K526" s="164"/>
      <c r="L526" s="164"/>
      <c r="M526" s="164"/>
      <c r="N526" s="100"/>
      <c r="O526" s="70"/>
      <c r="P526" s="93"/>
      <c r="Q526" s="49"/>
    </row>
    <row r="527" spans="5:17">
      <c r="E527" s="70"/>
      <c r="F527" s="93"/>
      <c r="G527" s="49"/>
      <c r="J527" s="164"/>
      <c r="K527" s="164"/>
      <c r="L527" s="164"/>
      <c r="M527" s="164"/>
      <c r="N527" s="100"/>
      <c r="O527" s="70"/>
      <c r="P527" s="93"/>
      <c r="Q527" s="49"/>
    </row>
    <row r="528" spans="5:17">
      <c r="E528" s="70"/>
      <c r="F528" s="93"/>
      <c r="G528" s="49"/>
      <c r="J528" s="164"/>
      <c r="K528" s="164"/>
      <c r="L528" s="164"/>
      <c r="M528" s="164"/>
      <c r="N528" s="100"/>
      <c r="O528" s="70"/>
      <c r="P528" s="93"/>
      <c r="Q528" s="49"/>
    </row>
    <row r="529" spans="5:17">
      <c r="E529" s="70"/>
      <c r="F529" s="93"/>
      <c r="G529" s="49"/>
      <c r="J529" s="164"/>
      <c r="K529" s="164"/>
      <c r="L529" s="164"/>
      <c r="M529" s="164"/>
      <c r="N529" s="100"/>
      <c r="O529" s="70"/>
      <c r="P529" s="93"/>
      <c r="Q529" s="49"/>
    </row>
    <row r="530" spans="5:17">
      <c r="E530" s="70"/>
      <c r="F530" s="93"/>
      <c r="G530" s="49"/>
      <c r="J530" s="164"/>
      <c r="K530" s="164"/>
      <c r="L530" s="164"/>
      <c r="M530" s="164"/>
      <c r="N530" s="100"/>
      <c r="O530" s="70"/>
      <c r="P530" s="93"/>
      <c r="Q530" s="49"/>
    </row>
    <row r="531" spans="5:17">
      <c r="E531" s="70"/>
      <c r="F531" s="93"/>
      <c r="G531" s="49"/>
      <c r="J531" s="164"/>
      <c r="K531" s="164"/>
      <c r="L531" s="164"/>
      <c r="M531" s="164"/>
      <c r="N531" s="100"/>
      <c r="O531" s="70"/>
      <c r="P531" s="93"/>
      <c r="Q531" s="49"/>
    </row>
    <row r="532" spans="5:17">
      <c r="E532" s="70"/>
      <c r="F532" s="93"/>
      <c r="G532" s="49"/>
      <c r="J532" s="164"/>
      <c r="K532" s="164"/>
      <c r="L532" s="164"/>
      <c r="M532" s="164"/>
      <c r="N532" s="100"/>
      <c r="O532" s="70"/>
      <c r="P532" s="93"/>
      <c r="Q532" s="49"/>
    </row>
    <row r="533" spans="5:17">
      <c r="E533" s="70"/>
      <c r="F533" s="93"/>
      <c r="G533" s="49"/>
      <c r="J533" s="164"/>
      <c r="K533" s="164"/>
      <c r="L533" s="164"/>
      <c r="M533" s="164"/>
      <c r="N533" s="100"/>
      <c r="O533" s="70"/>
      <c r="P533" s="93"/>
      <c r="Q533" s="49"/>
    </row>
    <row r="534" spans="5:17">
      <c r="E534" s="70"/>
      <c r="F534" s="93"/>
      <c r="G534" s="49"/>
      <c r="J534" s="164"/>
      <c r="K534" s="164"/>
      <c r="L534" s="164"/>
      <c r="M534" s="164"/>
      <c r="N534" s="100"/>
      <c r="O534" s="70"/>
      <c r="P534" s="93"/>
      <c r="Q534" s="49"/>
    </row>
    <row r="535" spans="5:17">
      <c r="E535" s="70"/>
      <c r="F535" s="93"/>
      <c r="G535" s="49"/>
      <c r="J535" s="164"/>
      <c r="K535" s="164"/>
      <c r="L535" s="164"/>
      <c r="M535" s="164"/>
      <c r="N535" s="100"/>
      <c r="O535" s="70"/>
      <c r="P535" s="93"/>
      <c r="Q535" s="49"/>
    </row>
    <row r="536" spans="5:17">
      <c r="E536" s="70"/>
      <c r="F536" s="93"/>
      <c r="G536" s="49"/>
      <c r="J536" s="164"/>
      <c r="K536" s="164"/>
      <c r="L536" s="164"/>
      <c r="M536" s="164"/>
      <c r="N536" s="100"/>
      <c r="O536" s="70"/>
      <c r="P536" s="93"/>
      <c r="Q536" s="49"/>
    </row>
    <row r="537" spans="5:17">
      <c r="E537" s="70"/>
      <c r="F537" s="93"/>
      <c r="G537" s="49"/>
      <c r="J537" s="164"/>
      <c r="K537" s="164"/>
      <c r="L537" s="164"/>
      <c r="M537" s="164"/>
      <c r="N537" s="100"/>
      <c r="O537" s="70"/>
      <c r="P537" s="93"/>
      <c r="Q537" s="49"/>
    </row>
    <row r="538" spans="5:17">
      <c r="E538" s="70"/>
      <c r="F538" s="93"/>
      <c r="G538" s="49"/>
      <c r="J538" s="164"/>
      <c r="K538" s="164"/>
      <c r="L538" s="164"/>
      <c r="M538" s="164"/>
      <c r="N538" s="100"/>
      <c r="O538" s="70"/>
      <c r="P538" s="93"/>
      <c r="Q538" s="49"/>
    </row>
    <row r="539" spans="5:17">
      <c r="E539" s="70"/>
      <c r="F539" s="93"/>
      <c r="G539" s="49"/>
      <c r="J539" s="164"/>
      <c r="K539" s="164"/>
      <c r="L539" s="164"/>
      <c r="M539" s="164"/>
      <c r="N539" s="100"/>
      <c r="O539" s="70"/>
      <c r="P539" s="93"/>
      <c r="Q539" s="49"/>
    </row>
    <row r="540" spans="5:17">
      <c r="E540" s="70"/>
      <c r="F540" s="93"/>
      <c r="G540" s="49"/>
      <c r="J540" s="164"/>
      <c r="K540" s="164"/>
      <c r="L540" s="164"/>
      <c r="M540" s="164"/>
      <c r="N540" s="100"/>
      <c r="O540" s="70"/>
      <c r="P540" s="93"/>
      <c r="Q540" s="49"/>
    </row>
    <row r="541" spans="5:17">
      <c r="E541" s="70"/>
      <c r="F541" s="93"/>
      <c r="G541" s="49"/>
      <c r="J541" s="164"/>
      <c r="K541" s="164"/>
      <c r="L541" s="164"/>
      <c r="M541" s="164"/>
      <c r="N541" s="100"/>
      <c r="O541" s="70"/>
      <c r="P541" s="93"/>
      <c r="Q541" s="49"/>
    </row>
    <row r="542" spans="5:17">
      <c r="E542" s="70"/>
      <c r="F542" s="93"/>
      <c r="G542" s="49"/>
      <c r="J542" s="164"/>
      <c r="K542" s="164"/>
      <c r="L542" s="164"/>
      <c r="M542" s="164"/>
      <c r="N542" s="100"/>
      <c r="O542" s="70"/>
      <c r="P542" s="93"/>
      <c r="Q542" s="49"/>
    </row>
    <row r="543" spans="5:17">
      <c r="E543" s="70"/>
      <c r="F543" s="93"/>
      <c r="G543" s="49"/>
      <c r="J543" s="164"/>
      <c r="K543" s="164"/>
      <c r="L543" s="164"/>
      <c r="M543" s="164"/>
      <c r="N543" s="100"/>
      <c r="O543" s="70"/>
      <c r="P543" s="93"/>
      <c r="Q543" s="49"/>
    </row>
    <row r="544" spans="5:17">
      <c r="E544" s="70"/>
      <c r="F544" s="93"/>
      <c r="G544" s="49"/>
      <c r="J544" s="164"/>
      <c r="K544" s="164"/>
      <c r="L544" s="164"/>
      <c r="M544" s="164"/>
      <c r="N544" s="100"/>
      <c r="O544" s="70"/>
      <c r="P544" s="93"/>
      <c r="Q544" s="49"/>
    </row>
    <row r="545" spans="5:17">
      <c r="E545" s="70"/>
      <c r="F545" s="93"/>
      <c r="G545" s="49"/>
      <c r="J545" s="164"/>
      <c r="K545" s="164"/>
      <c r="L545" s="164"/>
      <c r="M545" s="164"/>
      <c r="N545" s="100"/>
      <c r="O545" s="70"/>
      <c r="P545" s="93"/>
      <c r="Q545" s="49"/>
    </row>
    <row r="546" spans="5:17">
      <c r="E546" s="70"/>
      <c r="F546" s="93"/>
      <c r="G546" s="49"/>
      <c r="J546" s="164"/>
      <c r="K546" s="164"/>
      <c r="L546" s="164"/>
      <c r="M546" s="164"/>
      <c r="N546" s="100"/>
      <c r="O546" s="70"/>
      <c r="P546" s="93"/>
      <c r="Q546" s="49"/>
    </row>
    <row r="547" spans="5:17">
      <c r="E547" s="70"/>
      <c r="F547" s="93"/>
      <c r="G547" s="49"/>
      <c r="J547" s="164"/>
      <c r="K547" s="164"/>
      <c r="L547" s="164"/>
      <c r="M547" s="164"/>
      <c r="N547" s="100"/>
      <c r="O547" s="70"/>
      <c r="P547" s="93"/>
      <c r="Q547" s="49"/>
    </row>
    <row r="548" spans="5:17">
      <c r="E548" s="70"/>
      <c r="F548" s="93"/>
      <c r="G548" s="49"/>
      <c r="J548" s="164"/>
      <c r="K548" s="164"/>
      <c r="L548" s="164"/>
      <c r="M548" s="164"/>
      <c r="N548" s="100"/>
      <c r="O548" s="70"/>
      <c r="P548" s="93"/>
      <c r="Q548" s="49"/>
    </row>
    <row r="549" spans="5:17">
      <c r="E549" s="70"/>
      <c r="F549" s="93"/>
      <c r="G549" s="49"/>
      <c r="J549" s="164"/>
      <c r="K549" s="164"/>
      <c r="L549" s="164"/>
      <c r="M549" s="164"/>
      <c r="N549" s="100"/>
      <c r="O549" s="70"/>
      <c r="P549" s="93"/>
      <c r="Q549" s="49"/>
    </row>
    <row r="550" spans="5:17">
      <c r="E550" s="70"/>
      <c r="F550" s="93"/>
      <c r="G550" s="49"/>
      <c r="J550" s="164"/>
      <c r="K550" s="164"/>
      <c r="L550" s="164"/>
      <c r="M550" s="164"/>
      <c r="N550" s="100"/>
      <c r="O550" s="70"/>
      <c r="P550" s="93"/>
      <c r="Q550" s="49"/>
    </row>
    <row r="551" spans="5:17">
      <c r="E551" s="70"/>
      <c r="F551" s="93"/>
      <c r="G551" s="49"/>
      <c r="J551" s="164"/>
      <c r="K551" s="164"/>
      <c r="L551" s="164"/>
      <c r="M551" s="164"/>
      <c r="N551" s="100"/>
      <c r="O551" s="70"/>
      <c r="P551" s="93"/>
      <c r="Q551" s="49"/>
    </row>
    <row r="552" spans="5:17">
      <c r="E552" s="70"/>
      <c r="F552" s="93"/>
      <c r="G552" s="49"/>
      <c r="J552" s="164"/>
      <c r="K552" s="164"/>
      <c r="L552" s="164"/>
      <c r="M552" s="164"/>
      <c r="N552" s="100"/>
      <c r="O552" s="70"/>
      <c r="P552" s="93"/>
      <c r="Q552" s="49"/>
    </row>
    <row r="553" spans="5:17">
      <c r="E553" s="70"/>
      <c r="F553" s="93"/>
      <c r="G553" s="49"/>
      <c r="J553" s="164"/>
      <c r="K553" s="164"/>
      <c r="L553" s="164"/>
      <c r="M553" s="164"/>
      <c r="N553" s="100"/>
      <c r="O553" s="70"/>
      <c r="P553" s="93"/>
      <c r="Q553" s="49"/>
    </row>
    <row r="554" spans="5:17">
      <c r="E554" s="70"/>
      <c r="F554" s="93"/>
      <c r="G554" s="49"/>
      <c r="J554" s="164"/>
      <c r="K554" s="164"/>
      <c r="L554" s="164"/>
      <c r="M554" s="164"/>
      <c r="N554" s="100"/>
      <c r="O554" s="70"/>
      <c r="P554" s="93"/>
      <c r="Q554" s="49"/>
    </row>
    <row r="555" spans="5:17">
      <c r="E555" s="70"/>
      <c r="F555" s="93"/>
      <c r="G555" s="49"/>
      <c r="J555" s="164"/>
      <c r="K555" s="164"/>
      <c r="L555" s="164"/>
      <c r="M555" s="164"/>
      <c r="N555" s="100"/>
      <c r="O555" s="70"/>
      <c r="P555" s="93"/>
      <c r="Q555" s="49"/>
    </row>
    <row r="556" spans="5:17">
      <c r="E556" s="70"/>
      <c r="F556" s="93"/>
      <c r="G556" s="49"/>
      <c r="J556" s="164"/>
      <c r="K556" s="164"/>
      <c r="L556" s="164"/>
      <c r="M556" s="164"/>
      <c r="N556" s="100"/>
      <c r="O556" s="70"/>
      <c r="P556" s="93"/>
      <c r="Q556" s="49"/>
    </row>
    <row r="557" spans="5:17">
      <c r="E557" s="70"/>
      <c r="F557" s="93"/>
      <c r="G557" s="49"/>
      <c r="J557" s="164"/>
      <c r="K557" s="164"/>
      <c r="L557" s="164"/>
      <c r="M557" s="164"/>
      <c r="N557" s="100"/>
      <c r="O557" s="70"/>
      <c r="P557" s="93"/>
      <c r="Q557" s="49"/>
    </row>
    <row r="558" spans="5:17">
      <c r="E558" s="70"/>
      <c r="F558" s="93"/>
      <c r="G558" s="49"/>
      <c r="J558" s="164"/>
      <c r="K558" s="164"/>
      <c r="L558" s="164"/>
      <c r="M558" s="164"/>
      <c r="N558" s="100"/>
      <c r="O558" s="70"/>
      <c r="P558" s="93"/>
      <c r="Q558" s="49"/>
    </row>
    <row r="559" spans="5:17">
      <c r="E559" s="70"/>
      <c r="F559" s="93"/>
      <c r="G559" s="49"/>
      <c r="J559" s="164"/>
      <c r="K559" s="164"/>
      <c r="L559" s="164"/>
      <c r="M559" s="164"/>
      <c r="N559" s="100"/>
      <c r="O559" s="70"/>
      <c r="P559" s="93"/>
      <c r="Q559" s="49"/>
    </row>
    <row r="560" spans="5:17">
      <c r="E560" s="70"/>
      <c r="F560" s="93"/>
      <c r="G560" s="49"/>
      <c r="J560" s="164"/>
      <c r="K560" s="164"/>
      <c r="L560" s="164"/>
      <c r="M560" s="164"/>
      <c r="N560" s="100"/>
      <c r="O560" s="70"/>
      <c r="P560" s="93"/>
      <c r="Q560" s="49"/>
    </row>
    <row r="561" spans="5:17">
      <c r="E561" s="70"/>
      <c r="F561" s="93"/>
      <c r="G561" s="49"/>
      <c r="J561" s="164"/>
      <c r="K561" s="164"/>
      <c r="L561" s="164"/>
      <c r="M561" s="164"/>
      <c r="N561" s="100"/>
      <c r="O561" s="70"/>
      <c r="P561" s="93"/>
      <c r="Q561" s="49"/>
    </row>
    <row r="562" spans="5:17">
      <c r="E562" s="70"/>
      <c r="F562" s="93"/>
      <c r="G562" s="49"/>
      <c r="J562" s="164"/>
      <c r="K562" s="164"/>
      <c r="L562" s="164"/>
      <c r="M562" s="164"/>
      <c r="N562" s="100"/>
      <c r="O562" s="70"/>
      <c r="P562" s="93"/>
      <c r="Q562" s="49"/>
    </row>
    <row r="563" spans="5:17">
      <c r="E563" s="70"/>
      <c r="F563" s="93"/>
      <c r="G563" s="49"/>
      <c r="J563" s="164"/>
      <c r="K563" s="164"/>
      <c r="L563" s="164"/>
      <c r="M563" s="164"/>
      <c r="N563" s="100"/>
      <c r="O563" s="70"/>
      <c r="P563" s="93"/>
      <c r="Q563" s="49"/>
    </row>
    <row r="564" spans="5:17">
      <c r="E564" s="70"/>
      <c r="F564" s="93"/>
      <c r="G564" s="49"/>
      <c r="J564" s="164"/>
      <c r="K564" s="164"/>
      <c r="L564" s="164"/>
      <c r="M564" s="164"/>
      <c r="N564" s="100"/>
      <c r="O564" s="70"/>
      <c r="P564" s="93"/>
      <c r="Q564" s="49"/>
    </row>
    <row r="565" spans="5:17">
      <c r="E565" s="70"/>
      <c r="F565" s="93"/>
      <c r="G565" s="49"/>
      <c r="J565" s="164"/>
      <c r="K565" s="164"/>
      <c r="L565" s="164"/>
      <c r="M565" s="164"/>
      <c r="N565" s="100"/>
      <c r="O565" s="70"/>
      <c r="P565" s="93"/>
      <c r="Q565" s="49"/>
    </row>
    <row r="566" spans="5:17">
      <c r="E566" s="70"/>
      <c r="F566" s="93"/>
      <c r="G566" s="49"/>
      <c r="J566" s="164"/>
      <c r="K566" s="164"/>
      <c r="L566" s="164"/>
      <c r="M566" s="164"/>
      <c r="N566" s="100"/>
      <c r="O566" s="70"/>
      <c r="P566" s="93"/>
      <c r="Q566" s="49"/>
    </row>
    <row r="567" spans="5:17">
      <c r="E567" s="70"/>
      <c r="F567" s="93"/>
      <c r="G567" s="49"/>
      <c r="J567" s="164"/>
      <c r="K567" s="164"/>
      <c r="L567" s="164"/>
      <c r="M567" s="164"/>
      <c r="N567" s="100"/>
      <c r="O567" s="70"/>
      <c r="P567" s="93"/>
      <c r="Q567" s="49"/>
    </row>
    <row r="568" spans="5:17">
      <c r="E568" s="70"/>
      <c r="F568" s="93"/>
      <c r="G568" s="49"/>
      <c r="J568" s="164"/>
      <c r="K568" s="164"/>
      <c r="L568" s="164"/>
      <c r="M568" s="164"/>
      <c r="N568" s="100"/>
      <c r="O568" s="70"/>
      <c r="P568" s="93"/>
      <c r="Q568" s="49"/>
    </row>
    <row r="569" spans="5:17">
      <c r="E569" s="70"/>
      <c r="F569" s="93"/>
      <c r="G569" s="49"/>
      <c r="J569" s="164"/>
      <c r="K569" s="164"/>
      <c r="L569" s="164"/>
      <c r="M569" s="164"/>
      <c r="N569" s="100"/>
      <c r="O569" s="70"/>
      <c r="P569" s="93"/>
      <c r="Q569" s="49"/>
    </row>
    <row r="570" spans="5:17">
      <c r="E570" s="70"/>
      <c r="F570" s="93"/>
      <c r="G570" s="49"/>
      <c r="J570" s="164"/>
      <c r="K570" s="164"/>
      <c r="L570" s="164"/>
      <c r="M570" s="164"/>
      <c r="N570" s="100"/>
      <c r="O570" s="70"/>
      <c r="P570" s="93"/>
      <c r="Q570" s="49"/>
    </row>
    <row r="571" spans="5:17">
      <c r="E571" s="70"/>
      <c r="F571" s="93"/>
      <c r="G571" s="49"/>
      <c r="J571" s="164"/>
      <c r="K571" s="164"/>
      <c r="L571" s="164"/>
      <c r="M571" s="164"/>
      <c r="N571" s="100"/>
      <c r="O571" s="70"/>
      <c r="P571" s="93"/>
      <c r="Q571" s="49"/>
    </row>
    <row r="572" spans="5:17">
      <c r="E572" s="70"/>
      <c r="F572" s="93"/>
      <c r="G572" s="49"/>
      <c r="J572" s="164"/>
      <c r="K572" s="164"/>
      <c r="L572" s="164"/>
      <c r="M572" s="164"/>
      <c r="N572" s="100"/>
      <c r="O572" s="70"/>
      <c r="P572" s="93"/>
      <c r="Q572" s="49"/>
    </row>
    <row r="573" spans="5:17">
      <c r="E573" s="70"/>
      <c r="F573" s="93"/>
      <c r="G573" s="49"/>
      <c r="J573" s="164"/>
      <c r="K573" s="164"/>
      <c r="L573" s="164"/>
      <c r="M573" s="164"/>
      <c r="N573" s="100"/>
      <c r="O573" s="70"/>
      <c r="P573" s="93"/>
      <c r="Q573" s="49"/>
    </row>
    <row r="574" spans="5:17">
      <c r="E574" s="70"/>
      <c r="F574" s="93"/>
      <c r="G574" s="49"/>
      <c r="J574" s="164"/>
      <c r="K574" s="164"/>
      <c r="L574" s="164"/>
      <c r="M574" s="164"/>
      <c r="N574" s="100"/>
      <c r="O574" s="70"/>
      <c r="P574" s="93"/>
      <c r="Q574" s="49"/>
    </row>
    <row r="575" spans="5:17">
      <c r="E575" s="70"/>
      <c r="F575" s="93"/>
      <c r="G575" s="49"/>
      <c r="J575" s="164"/>
      <c r="K575" s="164"/>
      <c r="L575" s="164"/>
      <c r="M575" s="164"/>
      <c r="N575" s="100"/>
      <c r="O575" s="70"/>
      <c r="P575" s="93"/>
      <c r="Q575" s="49"/>
    </row>
    <row r="576" spans="5:17">
      <c r="E576" s="70"/>
      <c r="F576" s="93"/>
      <c r="G576" s="49"/>
      <c r="J576" s="164"/>
      <c r="K576" s="164"/>
      <c r="L576" s="164"/>
      <c r="M576" s="164"/>
      <c r="N576" s="100"/>
      <c r="O576" s="70"/>
      <c r="P576" s="93"/>
      <c r="Q576" s="49"/>
    </row>
    <row r="577" spans="5:17">
      <c r="E577" s="70"/>
      <c r="F577" s="93"/>
      <c r="G577" s="49"/>
      <c r="J577" s="164"/>
      <c r="K577" s="164"/>
      <c r="L577" s="164"/>
      <c r="M577" s="164"/>
      <c r="N577" s="100"/>
      <c r="O577" s="70"/>
      <c r="P577" s="93"/>
      <c r="Q577" s="49"/>
    </row>
    <row r="578" spans="5:17">
      <c r="E578" s="70"/>
      <c r="F578" s="93"/>
      <c r="G578" s="49"/>
      <c r="J578" s="164"/>
      <c r="K578" s="164"/>
      <c r="L578" s="164"/>
      <c r="M578" s="164"/>
      <c r="N578" s="100"/>
      <c r="O578" s="70"/>
      <c r="P578" s="93"/>
      <c r="Q578" s="49"/>
    </row>
    <row r="579" spans="5:17">
      <c r="E579" s="70"/>
      <c r="F579" s="93"/>
      <c r="G579" s="49"/>
      <c r="J579" s="164"/>
      <c r="K579" s="164"/>
      <c r="L579" s="164"/>
      <c r="M579" s="164"/>
      <c r="N579" s="100"/>
      <c r="O579" s="70"/>
      <c r="P579" s="93"/>
      <c r="Q579" s="49"/>
    </row>
    <row r="580" spans="5:17">
      <c r="E580" s="70"/>
      <c r="F580" s="93"/>
      <c r="G580" s="49"/>
      <c r="J580" s="164"/>
      <c r="K580" s="164"/>
      <c r="L580" s="164"/>
      <c r="M580" s="164"/>
      <c r="N580" s="100"/>
      <c r="O580" s="70"/>
      <c r="P580" s="93"/>
      <c r="Q580" s="49"/>
    </row>
    <row r="581" spans="5:17">
      <c r="E581" s="70"/>
      <c r="F581" s="93"/>
      <c r="G581" s="49"/>
      <c r="J581" s="164"/>
      <c r="K581" s="164"/>
      <c r="L581" s="164"/>
      <c r="M581" s="164"/>
      <c r="N581" s="100"/>
      <c r="O581" s="70"/>
      <c r="P581" s="93"/>
      <c r="Q581" s="49"/>
    </row>
    <row r="582" spans="5:17">
      <c r="E582" s="70"/>
      <c r="F582" s="93"/>
      <c r="G582" s="49"/>
      <c r="J582" s="164"/>
      <c r="K582" s="164"/>
      <c r="L582" s="164"/>
      <c r="M582" s="164"/>
      <c r="N582" s="100"/>
      <c r="O582" s="70"/>
      <c r="P582" s="93"/>
      <c r="Q582" s="49"/>
    </row>
    <row r="583" spans="5:17">
      <c r="E583" s="70"/>
      <c r="F583" s="93"/>
      <c r="G583" s="49"/>
      <c r="J583" s="164"/>
      <c r="K583" s="164"/>
      <c r="L583" s="164"/>
      <c r="M583" s="164"/>
      <c r="N583" s="100"/>
      <c r="O583" s="70"/>
      <c r="P583" s="93"/>
      <c r="Q583" s="49"/>
    </row>
    <row r="584" spans="5:17">
      <c r="E584" s="70"/>
      <c r="F584" s="93"/>
      <c r="G584" s="49"/>
      <c r="J584" s="164"/>
      <c r="K584" s="164"/>
      <c r="L584" s="164"/>
      <c r="M584" s="164"/>
      <c r="N584" s="100"/>
      <c r="O584" s="70"/>
      <c r="P584" s="93"/>
      <c r="Q584" s="49"/>
    </row>
    <row r="585" spans="5:17">
      <c r="E585" s="70"/>
      <c r="F585" s="93"/>
      <c r="G585" s="49"/>
      <c r="J585" s="164"/>
      <c r="K585" s="164"/>
      <c r="L585" s="164"/>
      <c r="M585" s="164"/>
      <c r="N585" s="100"/>
      <c r="O585" s="70"/>
      <c r="P585" s="93"/>
      <c r="Q585" s="49"/>
    </row>
    <row r="586" spans="5:17">
      <c r="E586" s="70"/>
      <c r="F586" s="93"/>
      <c r="G586" s="49"/>
      <c r="J586" s="164"/>
      <c r="K586" s="164"/>
      <c r="L586" s="164"/>
      <c r="M586" s="164"/>
      <c r="N586" s="100"/>
      <c r="O586" s="70"/>
      <c r="P586" s="93"/>
      <c r="Q586" s="49"/>
    </row>
    <row r="587" spans="5:17">
      <c r="E587" s="70"/>
      <c r="F587" s="93"/>
      <c r="G587" s="49"/>
      <c r="J587" s="164"/>
      <c r="K587" s="164"/>
      <c r="L587" s="164"/>
      <c r="M587" s="164"/>
      <c r="N587" s="100"/>
      <c r="O587" s="70"/>
      <c r="P587" s="93"/>
      <c r="Q587" s="49"/>
    </row>
    <row r="588" spans="5:17">
      <c r="E588" s="70"/>
      <c r="F588" s="93"/>
      <c r="G588" s="49"/>
      <c r="J588" s="164"/>
      <c r="K588" s="164"/>
      <c r="L588" s="164"/>
      <c r="M588" s="164"/>
      <c r="N588" s="100"/>
      <c r="O588" s="70"/>
      <c r="P588" s="93"/>
      <c r="Q588" s="49"/>
    </row>
    <row r="589" spans="5:17">
      <c r="E589" s="70"/>
      <c r="F589" s="93"/>
      <c r="G589" s="49"/>
      <c r="J589" s="164"/>
      <c r="K589" s="164"/>
      <c r="L589" s="164"/>
      <c r="M589" s="164"/>
      <c r="N589" s="100"/>
      <c r="O589" s="70"/>
      <c r="P589" s="93"/>
      <c r="Q589" s="49"/>
    </row>
    <row r="590" spans="5:17">
      <c r="E590" s="70"/>
      <c r="F590" s="93"/>
      <c r="G590" s="49"/>
      <c r="J590" s="164"/>
      <c r="K590" s="164"/>
      <c r="L590" s="164"/>
      <c r="M590" s="164"/>
      <c r="N590" s="100"/>
      <c r="O590" s="70"/>
      <c r="P590" s="93"/>
      <c r="Q590" s="49"/>
    </row>
    <row r="591" spans="5:17">
      <c r="E591" s="70"/>
      <c r="F591" s="93"/>
      <c r="G591" s="49"/>
      <c r="J591" s="164"/>
      <c r="K591" s="164"/>
      <c r="L591" s="164"/>
      <c r="M591" s="164"/>
      <c r="N591" s="100"/>
      <c r="O591" s="70"/>
      <c r="P591" s="93"/>
      <c r="Q591" s="49"/>
    </row>
    <row r="592" spans="5:17">
      <c r="E592" s="70"/>
      <c r="F592" s="93"/>
      <c r="G592" s="49"/>
      <c r="J592" s="164"/>
      <c r="K592" s="164"/>
      <c r="L592" s="164"/>
      <c r="M592" s="164"/>
      <c r="N592" s="100"/>
      <c r="O592" s="70"/>
      <c r="P592" s="93"/>
      <c r="Q592" s="49"/>
    </row>
    <row r="593" spans="5:17">
      <c r="E593" s="70"/>
      <c r="F593" s="93"/>
      <c r="G593" s="49"/>
      <c r="J593" s="164"/>
      <c r="K593" s="164"/>
      <c r="L593" s="164"/>
      <c r="M593" s="164"/>
      <c r="N593" s="100"/>
      <c r="O593" s="70"/>
      <c r="P593" s="93"/>
      <c r="Q593" s="49"/>
    </row>
    <row r="594" spans="5:17">
      <c r="E594" s="70"/>
      <c r="F594" s="93"/>
      <c r="G594" s="49"/>
      <c r="J594" s="164"/>
      <c r="K594" s="164"/>
      <c r="L594" s="164"/>
      <c r="M594" s="164"/>
      <c r="N594" s="100"/>
      <c r="O594" s="70"/>
      <c r="P594" s="93"/>
      <c r="Q594" s="49"/>
    </row>
    <row r="595" spans="5:17">
      <c r="E595" s="70"/>
      <c r="F595" s="93"/>
      <c r="G595" s="49"/>
      <c r="J595" s="164"/>
      <c r="K595" s="164"/>
      <c r="L595" s="164"/>
      <c r="M595" s="164"/>
      <c r="N595" s="100"/>
      <c r="O595" s="70"/>
      <c r="P595" s="93"/>
      <c r="Q595" s="49"/>
    </row>
    <row r="596" spans="5:17">
      <c r="E596" s="70"/>
      <c r="F596" s="93"/>
      <c r="G596" s="49"/>
      <c r="J596" s="164"/>
      <c r="K596" s="164"/>
      <c r="L596" s="164"/>
      <c r="M596" s="164"/>
      <c r="N596" s="100"/>
      <c r="O596" s="70"/>
      <c r="P596" s="93"/>
      <c r="Q596" s="49"/>
    </row>
    <row r="597" spans="5:17">
      <c r="E597" s="70"/>
      <c r="F597" s="93"/>
      <c r="G597" s="49"/>
      <c r="J597" s="164"/>
      <c r="K597" s="164"/>
      <c r="L597" s="164"/>
      <c r="M597" s="164"/>
      <c r="N597" s="100"/>
      <c r="O597" s="70"/>
      <c r="P597" s="93"/>
      <c r="Q597" s="49"/>
    </row>
    <row r="598" spans="5:17">
      <c r="E598" s="70"/>
      <c r="F598" s="93"/>
      <c r="G598" s="49"/>
      <c r="J598" s="164"/>
      <c r="K598" s="164"/>
      <c r="L598" s="164"/>
      <c r="M598" s="164"/>
      <c r="N598" s="100"/>
      <c r="O598" s="70"/>
      <c r="P598" s="93"/>
      <c r="Q598" s="49"/>
    </row>
    <row r="599" spans="5:17">
      <c r="E599" s="70"/>
      <c r="F599" s="93"/>
      <c r="G599" s="49"/>
      <c r="J599" s="164"/>
      <c r="K599" s="164"/>
      <c r="L599" s="164"/>
      <c r="M599" s="164"/>
      <c r="N599" s="100"/>
      <c r="O599" s="70"/>
      <c r="P599" s="93"/>
      <c r="Q599" s="49"/>
    </row>
    <row r="600" spans="5:17">
      <c r="E600" s="70"/>
      <c r="F600" s="93"/>
      <c r="G600" s="49"/>
      <c r="J600" s="164"/>
      <c r="K600" s="164"/>
      <c r="L600" s="164"/>
      <c r="M600" s="164"/>
      <c r="N600" s="100"/>
      <c r="O600" s="70"/>
      <c r="P600" s="93"/>
      <c r="Q600" s="49"/>
    </row>
    <row r="601" spans="5:17">
      <c r="E601" s="70"/>
      <c r="F601" s="93"/>
      <c r="G601" s="49"/>
      <c r="J601" s="164"/>
      <c r="K601" s="164"/>
      <c r="L601" s="164"/>
      <c r="M601" s="164"/>
      <c r="N601" s="100"/>
      <c r="O601" s="70"/>
      <c r="P601" s="93"/>
      <c r="Q601" s="49"/>
    </row>
    <row r="602" spans="5:17">
      <c r="E602" s="70"/>
      <c r="F602" s="93"/>
      <c r="G602" s="49"/>
      <c r="J602" s="164"/>
      <c r="K602" s="164"/>
      <c r="L602" s="164"/>
      <c r="M602" s="164"/>
      <c r="N602" s="100"/>
      <c r="O602" s="70"/>
      <c r="P602" s="93"/>
      <c r="Q602" s="49"/>
    </row>
    <row r="603" spans="5:17">
      <c r="E603" s="70"/>
      <c r="F603" s="93"/>
      <c r="G603" s="49"/>
      <c r="J603" s="164"/>
      <c r="K603" s="164"/>
      <c r="L603" s="164"/>
      <c r="M603" s="164"/>
      <c r="N603" s="100"/>
      <c r="O603" s="70"/>
      <c r="P603" s="93"/>
      <c r="Q603" s="49"/>
    </row>
    <row r="604" spans="5:17">
      <c r="E604" s="70"/>
      <c r="F604" s="93"/>
      <c r="G604" s="49"/>
      <c r="J604" s="164"/>
      <c r="K604" s="164"/>
      <c r="L604" s="164"/>
      <c r="M604" s="164"/>
      <c r="N604" s="100"/>
      <c r="O604" s="70"/>
      <c r="P604" s="93"/>
      <c r="Q604" s="49"/>
    </row>
    <row r="605" spans="5:17">
      <c r="E605" s="70"/>
      <c r="F605" s="93"/>
      <c r="G605" s="49"/>
      <c r="J605" s="164"/>
      <c r="K605" s="164"/>
      <c r="L605" s="164"/>
      <c r="M605" s="164"/>
      <c r="N605" s="100"/>
      <c r="O605" s="70"/>
      <c r="P605" s="93"/>
      <c r="Q605" s="49"/>
    </row>
    <row r="606" spans="5:17">
      <c r="E606" s="70"/>
      <c r="F606" s="93"/>
      <c r="G606" s="49"/>
      <c r="J606" s="164"/>
      <c r="K606" s="164"/>
      <c r="L606" s="164"/>
      <c r="M606" s="164"/>
      <c r="N606" s="100"/>
      <c r="O606" s="70"/>
      <c r="P606" s="93"/>
      <c r="Q606" s="49"/>
    </row>
    <row r="607" spans="5:17">
      <c r="E607" s="70"/>
      <c r="F607" s="93"/>
      <c r="G607" s="49"/>
      <c r="J607" s="164"/>
      <c r="K607" s="164"/>
      <c r="L607" s="164"/>
      <c r="M607" s="164"/>
      <c r="N607" s="100"/>
      <c r="O607" s="70"/>
      <c r="P607" s="93"/>
      <c r="Q607" s="49"/>
    </row>
    <row r="608" spans="5:17">
      <c r="E608" s="70"/>
      <c r="F608" s="93"/>
      <c r="G608" s="49"/>
      <c r="J608" s="164"/>
      <c r="K608" s="164"/>
      <c r="L608" s="164"/>
      <c r="M608" s="164"/>
      <c r="N608" s="100"/>
      <c r="O608" s="70"/>
      <c r="P608" s="93"/>
      <c r="Q608" s="49"/>
    </row>
    <row r="609" spans="5:17">
      <c r="E609" s="70"/>
      <c r="F609" s="93"/>
      <c r="G609" s="49"/>
      <c r="J609" s="164"/>
      <c r="K609" s="164"/>
      <c r="L609" s="164"/>
      <c r="M609" s="164"/>
      <c r="N609" s="100"/>
      <c r="O609" s="70"/>
      <c r="P609" s="93"/>
      <c r="Q609" s="49"/>
    </row>
    <row r="610" spans="5:17">
      <c r="E610" s="70"/>
      <c r="F610" s="93"/>
      <c r="G610" s="49"/>
      <c r="J610" s="164"/>
      <c r="K610" s="164"/>
      <c r="L610" s="164"/>
      <c r="M610" s="164"/>
      <c r="N610" s="100"/>
      <c r="O610" s="70"/>
      <c r="P610" s="93"/>
      <c r="Q610" s="49"/>
    </row>
    <row r="611" spans="5:17">
      <c r="E611" s="70"/>
      <c r="F611" s="93"/>
      <c r="G611" s="49"/>
      <c r="J611" s="164"/>
      <c r="K611" s="164"/>
      <c r="L611" s="164"/>
      <c r="M611" s="164"/>
      <c r="N611" s="100"/>
      <c r="O611" s="70"/>
      <c r="P611" s="93"/>
      <c r="Q611" s="49"/>
    </row>
    <row r="612" spans="5:17">
      <c r="E612" s="70"/>
      <c r="F612" s="93"/>
      <c r="G612" s="49"/>
      <c r="J612" s="164"/>
      <c r="K612" s="164"/>
      <c r="L612" s="164"/>
      <c r="M612" s="164"/>
      <c r="N612" s="100"/>
      <c r="O612" s="70"/>
      <c r="P612" s="93"/>
      <c r="Q612" s="49"/>
    </row>
    <row r="613" spans="5:17">
      <c r="E613" s="70"/>
      <c r="F613" s="93"/>
      <c r="G613" s="49"/>
      <c r="J613" s="164"/>
      <c r="K613" s="164"/>
      <c r="L613" s="164"/>
      <c r="M613" s="164"/>
      <c r="N613" s="100"/>
      <c r="O613" s="70"/>
      <c r="P613" s="93"/>
      <c r="Q613" s="49"/>
    </row>
    <row r="614" spans="5:17">
      <c r="E614" s="70"/>
      <c r="F614" s="93"/>
      <c r="G614" s="49"/>
      <c r="J614" s="164"/>
      <c r="K614" s="164"/>
      <c r="L614" s="164"/>
      <c r="M614" s="164"/>
      <c r="N614" s="100"/>
      <c r="O614" s="70"/>
      <c r="P614" s="93"/>
      <c r="Q614" s="49"/>
    </row>
    <row r="615" spans="5:17">
      <c r="E615" s="70"/>
      <c r="F615" s="93"/>
      <c r="G615" s="49"/>
      <c r="J615" s="164"/>
      <c r="K615" s="164"/>
      <c r="L615" s="164"/>
      <c r="M615" s="164"/>
      <c r="N615" s="100"/>
      <c r="O615" s="70"/>
      <c r="P615" s="93"/>
      <c r="Q615" s="49"/>
    </row>
    <row r="616" spans="5:17">
      <c r="E616" s="70"/>
      <c r="F616" s="93"/>
      <c r="G616" s="49"/>
      <c r="J616" s="164"/>
      <c r="K616" s="164"/>
      <c r="L616" s="164"/>
      <c r="M616" s="164"/>
      <c r="N616" s="100"/>
      <c r="O616" s="70"/>
      <c r="P616" s="93"/>
      <c r="Q616" s="49"/>
    </row>
    <row r="617" spans="5:17">
      <c r="E617" s="70"/>
      <c r="F617" s="93"/>
      <c r="G617" s="49"/>
      <c r="J617" s="164"/>
      <c r="K617" s="164"/>
      <c r="L617" s="164"/>
      <c r="M617" s="164"/>
      <c r="N617" s="100"/>
      <c r="O617" s="70"/>
      <c r="P617" s="93"/>
      <c r="Q617" s="49"/>
    </row>
    <row r="618" spans="5:17">
      <c r="E618" s="70"/>
      <c r="F618" s="93"/>
      <c r="G618" s="49"/>
      <c r="J618" s="164"/>
      <c r="K618" s="164"/>
      <c r="L618" s="164"/>
      <c r="M618" s="164"/>
      <c r="N618" s="100"/>
      <c r="O618" s="70"/>
      <c r="P618" s="93"/>
      <c r="Q618" s="49"/>
    </row>
    <row r="619" spans="5:17">
      <c r="E619" s="70"/>
      <c r="F619" s="93"/>
      <c r="G619" s="49"/>
      <c r="J619" s="164"/>
      <c r="K619" s="164"/>
      <c r="L619" s="164"/>
      <c r="M619" s="164"/>
      <c r="N619" s="100"/>
      <c r="O619" s="70"/>
      <c r="P619" s="93"/>
      <c r="Q619" s="49"/>
    </row>
    <row r="620" spans="5:17">
      <c r="E620" s="70"/>
      <c r="F620" s="93"/>
      <c r="G620" s="49"/>
      <c r="J620" s="164"/>
      <c r="K620" s="164"/>
      <c r="L620" s="164"/>
      <c r="M620" s="164"/>
      <c r="N620" s="100"/>
      <c r="O620" s="70"/>
      <c r="P620" s="93"/>
      <c r="Q620" s="49"/>
    </row>
    <row r="621" spans="5:17">
      <c r="E621" s="70"/>
      <c r="F621" s="93"/>
      <c r="G621" s="49"/>
      <c r="J621" s="164"/>
      <c r="K621" s="164"/>
      <c r="L621" s="164"/>
      <c r="M621" s="164"/>
      <c r="N621" s="100"/>
      <c r="O621" s="70"/>
      <c r="P621" s="93"/>
      <c r="Q621" s="49"/>
    </row>
    <row r="622" spans="5:17">
      <c r="E622" s="70"/>
      <c r="F622" s="93"/>
      <c r="G622" s="49"/>
      <c r="J622" s="164"/>
      <c r="K622" s="164"/>
      <c r="L622" s="164"/>
      <c r="M622" s="164"/>
      <c r="N622" s="100"/>
      <c r="O622" s="70"/>
      <c r="P622" s="93"/>
      <c r="Q622" s="49"/>
    </row>
    <row r="623" spans="5:17">
      <c r="E623" s="70"/>
      <c r="F623" s="93"/>
      <c r="G623" s="49"/>
      <c r="J623" s="164"/>
      <c r="K623" s="164"/>
      <c r="L623" s="164"/>
      <c r="M623" s="164"/>
      <c r="N623" s="100"/>
      <c r="O623" s="70"/>
      <c r="P623" s="93"/>
      <c r="Q623" s="49"/>
    </row>
    <row r="624" spans="5:17">
      <c r="E624" s="70"/>
      <c r="F624" s="93"/>
      <c r="G624" s="49"/>
      <c r="J624" s="164"/>
      <c r="K624" s="164"/>
      <c r="L624" s="164"/>
      <c r="M624" s="164"/>
      <c r="N624" s="100"/>
      <c r="O624" s="70"/>
      <c r="P624" s="93"/>
      <c r="Q624" s="49"/>
    </row>
    <row r="625" spans="5:17">
      <c r="E625" s="70"/>
      <c r="F625" s="93"/>
      <c r="G625" s="49"/>
      <c r="J625" s="164"/>
      <c r="K625" s="164"/>
      <c r="L625" s="164"/>
      <c r="M625" s="164"/>
      <c r="N625" s="100"/>
      <c r="O625" s="70"/>
      <c r="P625" s="93"/>
      <c r="Q625" s="49"/>
    </row>
    <row r="626" spans="5:17">
      <c r="E626" s="70"/>
      <c r="F626" s="93"/>
      <c r="G626" s="49"/>
      <c r="J626" s="164"/>
      <c r="K626" s="164"/>
      <c r="L626" s="164"/>
      <c r="M626" s="164"/>
      <c r="N626" s="100"/>
      <c r="O626" s="70"/>
      <c r="P626" s="93"/>
      <c r="Q626" s="49"/>
    </row>
    <row r="627" spans="5:17">
      <c r="E627" s="70"/>
      <c r="F627" s="93"/>
      <c r="G627" s="49"/>
      <c r="J627" s="164"/>
      <c r="K627" s="164"/>
      <c r="L627" s="164"/>
      <c r="M627" s="164"/>
      <c r="N627" s="100"/>
      <c r="O627" s="70"/>
      <c r="P627" s="93"/>
      <c r="Q627" s="49"/>
    </row>
    <row r="628" spans="5:17">
      <c r="E628" s="70"/>
      <c r="F628" s="93"/>
      <c r="G628" s="49"/>
      <c r="J628" s="164"/>
      <c r="K628" s="164"/>
      <c r="L628" s="164"/>
      <c r="M628" s="164"/>
      <c r="N628" s="100"/>
      <c r="O628" s="70"/>
      <c r="P628" s="93"/>
      <c r="Q628" s="49"/>
    </row>
    <row r="629" spans="5:17">
      <c r="E629" s="70"/>
      <c r="F629" s="93"/>
      <c r="G629" s="49"/>
      <c r="J629" s="164"/>
      <c r="K629" s="164"/>
      <c r="L629" s="164"/>
      <c r="M629" s="164"/>
      <c r="N629" s="100"/>
      <c r="O629" s="70"/>
      <c r="P629" s="93"/>
      <c r="Q629" s="49"/>
    </row>
    <row r="630" spans="5:17">
      <c r="E630" s="70"/>
      <c r="F630" s="93"/>
      <c r="G630" s="49"/>
      <c r="J630" s="164"/>
      <c r="K630" s="164"/>
      <c r="L630" s="164"/>
      <c r="M630" s="164"/>
      <c r="N630" s="100"/>
      <c r="O630" s="70"/>
      <c r="P630" s="93"/>
      <c r="Q630" s="49"/>
    </row>
    <row r="631" spans="5:17">
      <c r="E631" s="70"/>
      <c r="F631" s="93"/>
      <c r="G631" s="49"/>
      <c r="J631" s="164"/>
      <c r="K631" s="164"/>
      <c r="L631" s="164"/>
      <c r="M631" s="164"/>
      <c r="N631" s="100"/>
      <c r="O631" s="70"/>
      <c r="P631" s="93"/>
      <c r="Q631" s="49"/>
    </row>
    <row r="632" spans="5:17">
      <c r="E632" s="70"/>
      <c r="F632" s="93"/>
      <c r="G632" s="49"/>
      <c r="J632" s="164"/>
      <c r="K632" s="164"/>
      <c r="L632" s="164"/>
      <c r="M632" s="164"/>
      <c r="N632" s="100"/>
      <c r="O632" s="70"/>
      <c r="P632" s="93"/>
      <c r="Q632" s="49"/>
    </row>
    <row r="633" spans="5:17">
      <c r="E633" s="70"/>
      <c r="F633" s="93"/>
      <c r="G633" s="49"/>
      <c r="J633" s="164"/>
      <c r="K633" s="164"/>
      <c r="L633" s="164"/>
      <c r="M633" s="164"/>
      <c r="N633" s="100"/>
      <c r="O633" s="70"/>
      <c r="P633" s="93"/>
      <c r="Q633" s="49"/>
    </row>
    <row r="634" spans="5:17">
      <c r="E634" s="70"/>
      <c r="F634" s="93"/>
      <c r="G634" s="49"/>
      <c r="J634" s="164"/>
      <c r="K634" s="164"/>
      <c r="L634" s="164"/>
      <c r="M634" s="164"/>
      <c r="N634" s="100"/>
      <c r="O634" s="70"/>
      <c r="P634" s="93"/>
      <c r="Q634" s="49"/>
    </row>
    <row r="635" spans="5:17">
      <c r="E635" s="70"/>
      <c r="F635" s="93"/>
      <c r="G635" s="49"/>
      <c r="J635" s="164"/>
      <c r="K635" s="164"/>
      <c r="L635" s="164"/>
      <c r="M635" s="164"/>
      <c r="N635" s="100"/>
      <c r="O635" s="70"/>
      <c r="P635" s="93"/>
      <c r="Q635" s="49"/>
    </row>
    <row r="636" spans="5:17">
      <c r="E636" s="70"/>
      <c r="F636" s="93"/>
      <c r="G636" s="49"/>
      <c r="J636" s="164"/>
      <c r="K636" s="164"/>
      <c r="L636" s="164"/>
      <c r="M636" s="164"/>
      <c r="N636" s="100"/>
      <c r="O636" s="70"/>
      <c r="P636" s="93"/>
      <c r="Q636" s="49"/>
    </row>
    <row r="637" spans="5:17">
      <c r="E637" s="70"/>
      <c r="F637" s="93"/>
      <c r="G637" s="49"/>
      <c r="J637" s="164"/>
      <c r="K637" s="164"/>
      <c r="L637" s="164"/>
      <c r="M637" s="164"/>
      <c r="N637" s="100"/>
      <c r="O637" s="70"/>
      <c r="P637" s="93"/>
      <c r="Q637" s="49"/>
    </row>
    <row r="638" spans="5:17">
      <c r="E638" s="70"/>
      <c r="F638" s="93"/>
      <c r="G638" s="49"/>
      <c r="J638" s="164"/>
      <c r="K638" s="164"/>
      <c r="L638" s="164"/>
      <c r="M638" s="164"/>
      <c r="N638" s="100"/>
      <c r="O638" s="70"/>
      <c r="P638" s="93"/>
      <c r="Q638" s="49"/>
    </row>
    <row r="639" spans="5:17">
      <c r="E639" s="70"/>
      <c r="F639" s="93"/>
      <c r="G639" s="49"/>
      <c r="J639" s="164"/>
      <c r="K639" s="164"/>
      <c r="L639" s="164"/>
      <c r="M639" s="164"/>
      <c r="N639" s="100"/>
      <c r="O639" s="70"/>
      <c r="P639" s="93"/>
      <c r="Q639" s="49"/>
    </row>
    <row r="640" spans="5:17">
      <c r="E640" s="70"/>
      <c r="F640" s="93"/>
      <c r="G640" s="49"/>
      <c r="J640" s="164"/>
      <c r="K640" s="164"/>
      <c r="L640" s="164"/>
      <c r="M640" s="164"/>
      <c r="N640" s="100"/>
      <c r="O640" s="70"/>
      <c r="P640" s="93"/>
      <c r="Q640" s="49"/>
    </row>
    <row r="641" spans="5:17">
      <c r="E641" s="70"/>
      <c r="F641" s="93"/>
      <c r="G641" s="49"/>
      <c r="J641" s="164"/>
      <c r="K641" s="164"/>
      <c r="L641" s="164"/>
      <c r="M641" s="164"/>
      <c r="N641" s="100"/>
      <c r="O641" s="70"/>
      <c r="P641" s="93"/>
      <c r="Q641" s="49"/>
    </row>
    <row r="642" spans="5:17">
      <c r="E642" s="70"/>
      <c r="F642" s="93"/>
      <c r="G642" s="49"/>
      <c r="J642" s="164"/>
      <c r="K642" s="164"/>
      <c r="L642" s="164"/>
      <c r="M642" s="164"/>
      <c r="N642" s="100"/>
      <c r="O642" s="70"/>
      <c r="P642" s="93"/>
      <c r="Q642" s="49"/>
    </row>
    <row r="643" spans="5:17">
      <c r="E643" s="70"/>
      <c r="F643" s="93"/>
      <c r="G643" s="49"/>
      <c r="J643" s="164"/>
      <c r="K643" s="164"/>
      <c r="L643" s="164"/>
      <c r="M643" s="164"/>
      <c r="N643" s="100"/>
      <c r="O643" s="70"/>
      <c r="P643" s="93"/>
      <c r="Q643" s="49"/>
    </row>
    <row r="644" spans="5:17">
      <c r="E644" s="70"/>
      <c r="F644" s="93"/>
      <c r="G644" s="49"/>
      <c r="J644" s="164"/>
      <c r="K644" s="164"/>
      <c r="L644" s="164"/>
      <c r="M644" s="164"/>
      <c r="N644" s="100"/>
      <c r="O644" s="70"/>
      <c r="P644" s="93"/>
      <c r="Q644" s="49"/>
    </row>
    <row r="645" spans="5:17">
      <c r="E645" s="70"/>
      <c r="F645" s="93"/>
      <c r="G645" s="49"/>
      <c r="J645" s="164"/>
      <c r="K645" s="164"/>
      <c r="L645" s="164"/>
      <c r="M645" s="164"/>
      <c r="N645" s="100"/>
      <c r="O645" s="70"/>
      <c r="P645" s="93"/>
      <c r="Q645" s="49"/>
    </row>
    <row r="646" spans="5:17">
      <c r="E646" s="70"/>
      <c r="F646" s="93"/>
      <c r="G646" s="49"/>
      <c r="J646" s="164"/>
      <c r="K646" s="164"/>
      <c r="L646" s="164"/>
      <c r="M646" s="164"/>
      <c r="N646" s="100"/>
      <c r="O646" s="70"/>
      <c r="P646" s="93"/>
      <c r="Q646" s="49"/>
    </row>
    <row r="647" spans="5:17">
      <c r="E647" s="70"/>
      <c r="F647" s="93"/>
      <c r="G647" s="49"/>
      <c r="J647" s="164"/>
      <c r="K647" s="164"/>
      <c r="L647" s="164"/>
      <c r="M647" s="164"/>
      <c r="N647" s="100"/>
      <c r="O647" s="70"/>
      <c r="P647" s="93"/>
      <c r="Q647" s="49"/>
    </row>
    <row r="648" spans="5:17">
      <c r="E648" s="70"/>
      <c r="F648" s="93"/>
      <c r="G648" s="49"/>
      <c r="J648" s="164"/>
      <c r="K648" s="164"/>
      <c r="L648" s="164"/>
      <c r="M648" s="164"/>
      <c r="N648" s="100"/>
      <c r="O648" s="70"/>
      <c r="P648" s="93"/>
      <c r="Q648" s="49"/>
    </row>
    <row r="649" spans="5:17">
      <c r="E649" s="70"/>
      <c r="F649" s="93"/>
      <c r="G649" s="49"/>
      <c r="J649" s="164"/>
      <c r="K649" s="164"/>
      <c r="L649" s="164"/>
      <c r="M649" s="164"/>
      <c r="N649" s="100"/>
      <c r="O649" s="70"/>
      <c r="P649" s="93"/>
      <c r="Q649" s="49"/>
    </row>
    <row r="650" spans="5:17">
      <c r="E650" s="70"/>
      <c r="F650" s="93"/>
      <c r="G650" s="49"/>
      <c r="J650" s="164"/>
      <c r="K650" s="164"/>
      <c r="L650" s="164"/>
      <c r="M650" s="164"/>
      <c r="N650" s="100"/>
      <c r="O650" s="70"/>
      <c r="P650" s="93"/>
      <c r="Q650" s="49"/>
    </row>
    <row r="651" spans="5:17">
      <c r="E651" s="70"/>
      <c r="F651" s="93"/>
      <c r="G651" s="49"/>
      <c r="J651" s="164"/>
      <c r="K651" s="164"/>
      <c r="L651" s="164"/>
      <c r="M651" s="164"/>
      <c r="N651" s="100"/>
      <c r="O651" s="70"/>
      <c r="P651" s="93"/>
      <c r="Q651" s="49"/>
    </row>
    <row r="652" spans="5:17">
      <c r="E652" s="70"/>
      <c r="F652" s="93"/>
      <c r="G652" s="49"/>
      <c r="J652" s="164"/>
      <c r="K652" s="164"/>
      <c r="L652" s="164"/>
      <c r="M652" s="164"/>
      <c r="N652" s="100"/>
      <c r="O652" s="70"/>
      <c r="P652" s="93"/>
      <c r="Q652" s="49"/>
    </row>
    <row r="653" spans="5:17">
      <c r="E653" s="70"/>
      <c r="F653" s="93"/>
      <c r="G653" s="49"/>
      <c r="J653" s="164"/>
      <c r="K653" s="164"/>
      <c r="L653" s="164"/>
      <c r="M653" s="164"/>
      <c r="N653" s="100"/>
      <c r="O653" s="70"/>
      <c r="P653" s="93"/>
      <c r="Q653" s="49"/>
    </row>
    <row r="654" spans="5:17">
      <c r="E654" s="70"/>
      <c r="F654" s="93"/>
      <c r="G654" s="49"/>
      <c r="J654" s="164"/>
      <c r="K654" s="164"/>
      <c r="L654" s="164"/>
      <c r="M654" s="164"/>
      <c r="N654" s="100"/>
      <c r="O654" s="70"/>
      <c r="P654" s="93"/>
      <c r="Q654" s="49"/>
    </row>
    <row r="655" spans="5:17">
      <c r="E655" s="70"/>
      <c r="F655" s="93"/>
      <c r="G655" s="49"/>
      <c r="J655" s="164"/>
      <c r="K655" s="164"/>
      <c r="L655" s="164"/>
      <c r="M655" s="164"/>
      <c r="N655" s="100"/>
      <c r="O655" s="70"/>
      <c r="P655" s="93"/>
      <c r="Q655" s="49"/>
    </row>
    <row r="656" spans="5:17">
      <c r="E656" s="70"/>
      <c r="F656" s="93"/>
      <c r="G656" s="49"/>
      <c r="J656" s="164"/>
      <c r="K656" s="164"/>
      <c r="L656" s="164"/>
      <c r="M656" s="164"/>
      <c r="N656" s="100"/>
      <c r="O656" s="70"/>
      <c r="P656" s="93"/>
      <c r="Q656" s="49"/>
    </row>
    <row r="657" spans="5:17">
      <c r="E657" s="70"/>
      <c r="F657" s="93"/>
      <c r="G657" s="49"/>
      <c r="J657" s="164"/>
      <c r="K657" s="164"/>
      <c r="L657" s="164"/>
      <c r="M657" s="164"/>
      <c r="N657" s="100"/>
      <c r="O657" s="70"/>
      <c r="P657" s="93"/>
      <c r="Q657" s="49"/>
    </row>
    <row r="658" spans="5:17">
      <c r="E658" s="70"/>
      <c r="F658" s="93"/>
      <c r="G658" s="49"/>
      <c r="J658" s="164"/>
      <c r="K658" s="164"/>
      <c r="L658" s="164"/>
      <c r="M658" s="164"/>
      <c r="N658" s="100"/>
      <c r="O658" s="70"/>
      <c r="P658" s="93"/>
      <c r="Q658" s="49"/>
    </row>
    <row r="659" spans="5:17">
      <c r="E659" s="70"/>
      <c r="F659" s="93"/>
      <c r="G659" s="49"/>
      <c r="J659" s="164"/>
      <c r="K659" s="164"/>
      <c r="L659" s="164"/>
      <c r="M659" s="164"/>
      <c r="N659" s="100"/>
      <c r="O659" s="70"/>
      <c r="P659" s="93"/>
      <c r="Q659" s="49"/>
    </row>
    <row r="660" spans="5:17">
      <c r="E660" s="70"/>
      <c r="F660" s="93"/>
      <c r="G660" s="49"/>
      <c r="J660" s="164"/>
      <c r="K660" s="164"/>
      <c r="L660" s="164"/>
      <c r="M660" s="164"/>
      <c r="N660" s="100"/>
      <c r="O660" s="70"/>
      <c r="P660" s="93"/>
      <c r="Q660" s="49"/>
    </row>
    <row r="661" spans="5:17">
      <c r="E661" s="70"/>
      <c r="F661" s="93"/>
      <c r="G661" s="49"/>
      <c r="J661" s="164"/>
      <c r="K661" s="164"/>
      <c r="L661" s="164"/>
      <c r="M661" s="164"/>
      <c r="N661" s="100"/>
      <c r="O661" s="70"/>
      <c r="P661" s="93"/>
      <c r="Q661" s="49"/>
    </row>
    <row r="662" spans="5:17">
      <c r="E662" s="70"/>
      <c r="F662" s="93"/>
      <c r="G662" s="49"/>
      <c r="J662" s="164"/>
      <c r="K662" s="164"/>
      <c r="L662" s="164"/>
      <c r="M662" s="164"/>
      <c r="N662" s="100"/>
      <c r="O662" s="70"/>
      <c r="P662" s="93"/>
      <c r="Q662" s="49"/>
    </row>
    <row r="663" spans="5:17">
      <c r="E663" s="70"/>
      <c r="F663" s="93"/>
      <c r="G663" s="49"/>
      <c r="J663" s="164"/>
      <c r="K663" s="164"/>
      <c r="L663" s="164"/>
      <c r="M663" s="164"/>
      <c r="N663" s="100"/>
      <c r="O663" s="70"/>
      <c r="P663" s="93"/>
      <c r="Q663" s="49"/>
    </row>
    <row r="664" spans="5:17">
      <c r="E664" s="70"/>
      <c r="F664" s="93"/>
      <c r="G664" s="49"/>
      <c r="J664" s="164"/>
      <c r="K664" s="164"/>
      <c r="L664" s="164"/>
      <c r="M664" s="164"/>
      <c r="N664" s="100"/>
      <c r="O664" s="70"/>
      <c r="P664" s="93"/>
      <c r="Q664" s="49"/>
    </row>
    <row r="665" spans="5:17">
      <c r="E665" s="70"/>
      <c r="F665" s="93"/>
      <c r="G665" s="49"/>
      <c r="J665" s="164"/>
      <c r="K665" s="164"/>
      <c r="L665" s="164"/>
      <c r="M665" s="164"/>
      <c r="N665" s="100"/>
      <c r="O665" s="70"/>
      <c r="P665" s="93"/>
      <c r="Q665" s="49"/>
    </row>
    <row r="666" spans="5:17">
      <c r="E666" s="70"/>
      <c r="F666" s="93"/>
      <c r="G666" s="49"/>
      <c r="J666" s="164"/>
      <c r="K666" s="164"/>
      <c r="L666" s="164"/>
      <c r="M666" s="164"/>
      <c r="N666" s="100"/>
      <c r="O666" s="70"/>
      <c r="P666" s="93"/>
      <c r="Q666" s="49"/>
    </row>
    <row r="667" spans="5:17">
      <c r="E667" s="70"/>
      <c r="F667" s="93"/>
      <c r="G667" s="49"/>
      <c r="J667" s="164"/>
      <c r="K667" s="164"/>
      <c r="L667" s="164"/>
      <c r="M667" s="164"/>
      <c r="N667" s="100"/>
      <c r="O667" s="70"/>
      <c r="P667" s="93"/>
      <c r="Q667" s="49"/>
    </row>
    <row r="668" spans="5:17">
      <c r="E668" s="70"/>
      <c r="F668" s="93"/>
      <c r="G668" s="49"/>
      <c r="J668" s="164"/>
      <c r="K668" s="164"/>
      <c r="L668" s="164"/>
      <c r="M668" s="164"/>
      <c r="N668" s="100"/>
      <c r="O668" s="70"/>
      <c r="P668" s="93"/>
      <c r="Q668" s="49"/>
    </row>
    <row r="669" spans="5:17">
      <c r="E669" s="70"/>
      <c r="F669" s="93"/>
      <c r="G669" s="49"/>
      <c r="J669" s="164"/>
      <c r="K669" s="164"/>
      <c r="L669" s="164"/>
      <c r="M669" s="164"/>
      <c r="N669" s="100"/>
      <c r="O669" s="70"/>
      <c r="P669" s="93"/>
      <c r="Q669" s="49"/>
    </row>
    <row r="670" spans="5:17">
      <c r="E670" s="70"/>
      <c r="F670" s="93"/>
      <c r="G670" s="49"/>
      <c r="J670" s="164"/>
      <c r="K670" s="164"/>
      <c r="L670" s="164"/>
      <c r="M670" s="164"/>
      <c r="N670" s="100"/>
      <c r="O670" s="70"/>
      <c r="P670" s="93"/>
      <c r="Q670" s="49"/>
    </row>
    <row r="671" spans="5:17">
      <c r="E671" s="70"/>
      <c r="F671" s="93"/>
      <c r="G671" s="49"/>
      <c r="J671" s="164"/>
      <c r="K671" s="164"/>
      <c r="L671" s="164"/>
      <c r="M671" s="164"/>
      <c r="N671" s="100"/>
      <c r="O671" s="70"/>
      <c r="P671" s="93"/>
      <c r="Q671" s="49"/>
    </row>
    <row r="672" spans="5:17">
      <c r="E672" s="70"/>
      <c r="F672" s="93"/>
      <c r="G672" s="49"/>
      <c r="J672" s="164"/>
      <c r="K672" s="164"/>
      <c r="L672" s="164"/>
      <c r="M672" s="164"/>
      <c r="N672" s="100"/>
      <c r="O672" s="70"/>
      <c r="P672" s="93"/>
      <c r="Q672" s="49"/>
    </row>
    <row r="673" spans="5:17">
      <c r="E673" s="70"/>
      <c r="F673" s="93"/>
      <c r="G673" s="49"/>
      <c r="J673" s="164"/>
      <c r="K673" s="164"/>
      <c r="L673" s="164"/>
      <c r="M673" s="164"/>
      <c r="N673" s="100"/>
      <c r="O673" s="70"/>
      <c r="P673" s="93"/>
      <c r="Q673" s="49"/>
    </row>
    <row r="674" spans="5:17">
      <c r="E674" s="70"/>
      <c r="F674" s="93"/>
      <c r="G674" s="49"/>
      <c r="J674" s="164"/>
      <c r="K674" s="164"/>
      <c r="L674" s="164"/>
      <c r="M674" s="164"/>
      <c r="N674" s="100"/>
      <c r="O674" s="70"/>
      <c r="P674" s="93"/>
      <c r="Q674" s="49"/>
    </row>
    <row r="675" spans="5:17">
      <c r="E675" s="70"/>
      <c r="F675" s="93"/>
      <c r="G675" s="49"/>
      <c r="J675" s="164"/>
      <c r="K675" s="164"/>
      <c r="L675" s="164"/>
      <c r="M675" s="164"/>
      <c r="N675" s="100"/>
      <c r="O675" s="70"/>
      <c r="P675" s="93"/>
      <c r="Q675" s="49"/>
    </row>
    <row r="676" spans="5:17">
      <c r="E676" s="70"/>
      <c r="F676" s="93"/>
      <c r="G676" s="49"/>
      <c r="J676" s="164"/>
      <c r="K676" s="164"/>
      <c r="L676" s="164"/>
      <c r="M676" s="164"/>
      <c r="N676" s="100"/>
      <c r="O676" s="70"/>
      <c r="P676" s="93"/>
      <c r="Q676" s="49"/>
    </row>
    <row r="677" spans="5:17">
      <c r="E677" s="70"/>
      <c r="F677" s="93"/>
      <c r="G677" s="49"/>
      <c r="J677" s="164"/>
      <c r="K677" s="164"/>
      <c r="L677" s="164"/>
      <c r="M677" s="164"/>
      <c r="N677" s="100"/>
      <c r="O677" s="70"/>
      <c r="P677" s="93"/>
      <c r="Q677" s="49"/>
    </row>
    <row r="678" spans="5:17">
      <c r="E678" s="70"/>
      <c r="F678" s="93"/>
      <c r="G678" s="49"/>
      <c r="J678" s="164"/>
      <c r="K678" s="164"/>
      <c r="L678" s="164"/>
      <c r="M678" s="164"/>
      <c r="N678" s="100"/>
      <c r="O678" s="70"/>
      <c r="P678" s="93"/>
      <c r="Q678" s="49"/>
    </row>
    <row r="679" spans="5:17">
      <c r="E679" s="70"/>
      <c r="F679" s="93"/>
      <c r="G679" s="49"/>
      <c r="J679" s="164"/>
      <c r="K679" s="164"/>
      <c r="L679" s="164"/>
      <c r="M679" s="164"/>
      <c r="N679" s="100"/>
      <c r="O679" s="70"/>
      <c r="P679" s="93"/>
      <c r="Q679" s="49"/>
    </row>
    <row r="680" spans="5:17">
      <c r="E680" s="70"/>
      <c r="F680" s="93"/>
      <c r="G680" s="49"/>
      <c r="J680" s="164"/>
      <c r="K680" s="164"/>
      <c r="L680" s="164"/>
      <c r="M680" s="164"/>
      <c r="N680" s="100"/>
      <c r="O680" s="70"/>
      <c r="P680" s="93"/>
      <c r="Q680" s="49"/>
    </row>
    <row r="681" spans="5:17">
      <c r="E681" s="70"/>
      <c r="F681" s="93"/>
      <c r="G681" s="49"/>
      <c r="J681" s="164"/>
      <c r="K681" s="164"/>
      <c r="L681" s="164"/>
      <c r="M681" s="164"/>
      <c r="N681" s="100"/>
      <c r="O681" s="70"/>
      <c r="P681" s="93"/>
      <c r="Q681" s="49"/>
    </row>
    <row r="682" spans="5:17">
      <c r="E682" s="70"/>
      <c r="F682" s="93"/>
      <c r="G682" s="49"/>
      <c r="J682" s="164"/>
      <c r="K682" s="164"/>
      <c r="L682" s="164"/>
      <c r="M682" s="164"/>
      <c r="N682" s="100"/>
      <c r="O682" s="70"/>
      <c r="P682" s="93"/>
      <c r="Q682" s="49"/>
    </row>
    <row r="683" spans="5:17">
      <c r="E683" s="70"/>
      <c r="F683" s="93"/>
      <c r="G683" s="49"/>
      <c r="J683" s="164"/>
      <c r="K683" s="164"/>
      <c r="L683" s="164"/>
      <c r="M683" s="164"/>
      <c r="N683" s="100"/>
      <c r="O683" s="70"/>
      <c r="P683" s="93"/>
      <c r="Q683" s="49"/>
    </row>
    <row r="684" spans="5:17">
      <c r="E684" s="70"/>
      <c r="F684" s="93"/>
      <c r="G684" s="49"/>
      <c r="J684" s="164"/>
      <c r="K684" s="164"/>
      <c r="L684" s="164"/>
      <c r="M684" s="164"/>
      <c r="N684" s="100"/>
      <c r="O684" s="70"/>
      <c r="P684" s="93"/>
      <c r="Q684" s="49"/>
    </row>
    <row r="685" spans="5:17">
      <c r="E685" s="70"/>
      <c r="F685" s="93"/>
      <c r="G685" s="49"/>
      <c r="J685" s="164"/>
      <c r="K685" s="164"/>
      <c r="L685" s="164"/>
      <c r="M685" s="164"/>
      <c r="N685" s="100"/>
      <c r="O685" s="70"/>
      <c r="P685" s="93"/>
      <c r="Q685" s="49"/>
    </row>
    <row r="686" spans="5:17">
      <c r="E686" s="70"/>
      <c r="F686" s="93"/>
      <c r="G686" s="49"/>
      <c r="J686" s="164"/>
      <c r="K686" s="164"/>
      <c r="L686" s="164"/>
      <c r="M686" s="164"/>
      <c r="N686" s="100"/>
      <c r="O686" s="70"/>
      <c r="P686" s="93"/>
      <c r="Q686" s="49"/>
    </row>
    <row r="687" spans="5:17">
      <c r="E687" s="70"/>
      <c r="F687" s="93"/>
      <c r="G687" s="49"/>
      <c r="J687" s="164"/>
      <c r="K687" s="164"/>
      <c r="L687" s="164"/>
      <c r="M687" s="164"/>
      <c r="N687" s="100"/>
      <c r="O687" s="70"/>
      <c r="P687" s="93"/>
      <c r="Q687" s="49"/>
    </row>
    <row r="688" spans="5:17">
      <c r="E688" s="70"/>
      <c r="F688" s="93"/>
      <c r="G688" s="49"/>
      <c r="J688" s="164"/>
      <c r="K688" s="164"/>
      <c r="L688" s="164"/>
      <c r="M688" s="164"/>
      <c r="N688" s="100"/>
      <c r="O688" s="70"/>
      <c r="P688" s="93"/>
      <c r="Q688" s="49"/>
    </row>
    <row r="689" spans="5:17">
      <c r="E689" s="70"/>
      <c r="F689" s="93"/>
      <c r="G689" s="49"/>
      <c r="J689" s="164"/>
      <c r="K689" s="164"/>
      <c r="L689" s="164"/>
      <c r="M689" s="164"/>
      <c r="N689" s="100"/>
      <c r="O689" s="70"/>
      <c r="P689" s="93"/>
      <c r="Q689" s="49"/>
    </row>
    <row r="690" spans="5:17">
      <c r="E690" s="70"/>
      <c r="F690" s="93"/>
      <c r="G690" s="49"/>
      <c r="J690" s="164"/>
      <c r="K690" s="164"/>
      <c r="L690" s="164"/>
      <c r="M690" s="164"/>
      <c r="N690" s="100"/>
      <c r="O690" s="70"/>
      <c r="P690" s="93"/>
      <c r="Q690" s="49"/>
    </row>
    <row r="691" spans="5:17">
      <c r="E691" s="70"/>
      <c r="F691" s="93"/>
      <c r="G691" s="49"/>
      <c r="J691" s="164"/>
      <c r="K691" s="164"/>
      <c r="L691" s="164"/>
      <c r="M691" s="164"/>
      <c r="N691" s="100"/>
      <c r="O691" s="70"/>
      <c r="P691" s="93"/>
      <c r="Q691" s="49"/>
    </row>
    <row r="692" spans="5:17">
      <c r="E692" s="70"/>
      <c r="F692" s="93"/>
      <c r="G692" s="49"/>
      <c r="J692" s="164"/>
      <c r="K692" s="164"/>
      <c r="L692" s="164"/>
      <c r="M692" s="164"/>
      <c r="N692" s="100"/>
      <c r="O692" s="70"/>
      <c r="P692" s="93"/>
      <c r="Q692" s="49"/>
    </row>
    <row r="693" spans="5:17">
      <c r="E693" s="70"/>
      <c r="F693" s="93"/>
      <c r="G693" s="49"/>
      <c r="J693" s="164"/>
      <c r="K693" s="164"/>
      <c r="L693" s="164"/>
      <c r="M693" s="164"/>
      <c r="N693" s="100"/>
      <c r="O693" s="70"/>
      <c r="P693" s="93"/>
      <c r="Q693" s="49"/>
    </row>
    <row r="694" spans="5:17">
      <c r="E694" s="70"/>
      <c r="F694" s="93"/>
      <c r="G694" s="49"/>
      <c r="J694" s="164"/>
      <c r="K694" s="164"/>
      <c r="L694" s="164"/>
      <c r="M694" s="164"/>
      <c r="N694" s="100"/>
      <c r="O694" s="70"/>
      <c r="P694" s="93"/>
      <c r="Q694" s="49"/>
    </row>
    <row r="695" spans="5:17">
      <c r="E695" s="70"/>
      <c r="F695" s="93"/>
      <c r="G695" s="49"/>
      <c r="J695" s="164"/>
      <c r="K695" s="164"/>
      <c r="L695" s="164"/>
      <c r="M695" s="164"/>
      <c r="N695" s="100"/>
      <c r="O695" s="70"/>
      <c r="P695" s="93"/>
      <c r="Q695" s="49"/>
    </row>
    <row r="696" spans="5:17">
      <c r="E696" s="70"/>
      <c r="F696" s="93"/>
      <c r="G696" s="49"/>
      <c r="J696" s="164"/>
      <c r="K696" s="164"/>
      <c r="L696" s="164"/>
      <c r="M696" s="164"/>
      <c r="N696" s="100"/>
      <c r="O696" s="70"/>
      <c r="P696" s="93"/>
      <c r="Q696" s="49"/>
    </row>
    <row r="697" spans="5:17">
      <c r="E697" s="70"/>
      <c r="F697" s="93"/>
      <c r="G697" s="49"/>
      <c r="J697" s="164"/>
      <c r="K697" s="164"/>
      <c r="L697" s="164"/>
      <c r="M697" s="164"/>
      <c r="N697" s="100"/>
      <c r="O697" s="70"/>
      <c r="P697" s="93"/>
      <c r="Q697" s="49"/>
    </row>
    <row r="698" spans="5:17">
      <c r="E698" s="70"/>
      <c r="F698" s="93"/>
      <c r="G698" s="49"/>
      <c r="J698" s="164"/>
      <c r="K698" s="164"/>
      <c r="L698" s="164"/>
      <c r="M698" s="164"/>
      <c r="N698" s="100"/>
      <c r="O698" s="70"/>
      <c r="P698" s="93"/>
      <c r="Q698" s="49"/>
    </row>
    <row r="699" spans="5:17">
      <c r="E699" s="70"/>
      <c r="F699" s="93"/>
      <c r="G699" s="49"/>
      <c r="J699" s="164"/>
      <c r="K699" s="164"/>
      <c r="L699" s="164"/>
      <c r="M699" s="164"/>
      <c r="N699" s="100"/>
      <c r="O699" s="70"/>
      <c r="P699" s="93"/>
      <c r="Q699" s="49"/>
    </row>
    <row r="700" spans="5:17">
      <c r="E700" s="70"/>
      <c r="F700" s="93"/>
      <c r="G700" s="49"/>
      <c r="J700" s="164"/>
      <c r="K700" s="164"/>
      <c r="L700" s="164"/>
      <c r="M700" s="164"/>
      <c r="N700" s="100"/>
      <c r="O700" s="70"/>
      <c r="P700" s="93"/>
      <c r="Q700" s="49"/>
    </row>
    <row r="701" spans="5:17">
      <c r="E701" s="70"/>
      <c r="F701" s="93"/>
      <c r="G701" s="49"/>
      <c r="J701" s="164"/>
      <c r="K701" s="164"/>
      <c r="L701" s="164"/>
      <c r="M701" s="164"/>
      <c r="N701" s="100"/>
      <c r="O701" s="70"/>
      <c r="P701" s="93"/>
      <c r="Q701" s="49"/>
    </row>
    <row r="702" spans="5:17">
      <c r="E702" s="70"/>
      <c r="F702" s="93"/>
      <c r="G702" s="49"/>
      <c r="J702" s="164"/>
      <c r="K702" s="164"/>
      <c r="L702" s="164"/>
      <c r="M702" s="164"/>
      <c r="N702" s="100"/>
      <c r="O702" s="70"/>
      <c r="P702" s="93"/>
      <c r="Q702" s="49"/>
    </row>
    <row r="703" spans="5:17">
      <c r="E703" s="70"/>
      <c r="F703" s="93"/>
      <c r="G703" s="49"/>
      <c r="J703" s="164"/>
      <c r="K703" s="164"/>
      <c r="L703" s="164"/>
      <c r="M703" s="164"/>
      <c r="N703" s="100"/>
      <c r="O703" s="70"/>
      <c r="P703" s="93"/>
      <c r="Q703" s="49"/>
    </row>
    <row r="704" spans="5:17">
      <c r="E704" s="70"/>
      <c r="F704" s="93"/>
      <c r="G704" s="49"/>
      <c r="J704" s="164"/>
      <c r="K704" s="164"/>
      <c r="L704" s="164"/>
      <c r="M704" s="164"/>
      <c r="N704" s="100"/>
      <c r="O704" s="70"/>
      <c r="P704" s="93"/>
      <c r="Q704" s="49"/>
    </row>
    <row r="705" spans="5:17">
      <c r="E705" s="70"/>
      <c r="F705" s="93"/>
      <c r="G705" s="49"/>
      <c r="J705" s="164"/>
      <c r="K705" s="164"/>
      <c r="L705" s="164"/>
      <c r="M705" s="164"/>
      <c r="N705" s="100"/>
      <c r="O705" s="70"/>
      <c r="P705" s="93"/>
      <c r="Q705" s="49"/>
    </row>
    <row r="706" spans="5:17">
      <c r="E706" s="70"/>
      <c r="F706" s="93"/>
      <c r="G706" s="49"/>
      <c r="J706" s="164"/>
      <c r="K706" s="164"/>
      <c r="L706" s="164"/>
      <c r="M706" s="164"/>
      <c r="N706" s="100"/>
      <c r="O706" s="70"/>
      <c r="P706" s="93"/>
      <c r="Q706" s="49"/>
    </row>
    <row r="707" spans="5:17">
      <c r="E707" s="70"/>
      <c r="F707" s="93"/>
      <c r="G707" s="49"/>
      <c r="J707" s="164"/>
      <c r="K707" s="164"/>
      <c r="L707" s="164"/>
      <c r="M707" s="164"/>
      <c r="N707" s="100"/>
      <c r="O707" s="70"/>
      <c r="P707" s="93"/>
      <c r="Q707" s="49"/>
    </row>
    <row r="708" spans="5:17">
      <c r="E708" s="70"/>
      <c r="F708" s="93"/>
      <c r="G708" s="49"/>
      <c r="J708" s="164"/>
      <c r="K708" s="164"/>
      <c r="L708" s="164"/>
      <c r="M708" s="164"/>
      <c r="N708" s="100"/>
      <c r="O708" s="70"/>
      <c r="P708" s="93"/>
      <c r="Q708" s="49"/>
    </row>
    <row r="709" spans="5:17">
      <c r="E709" s="70"/>
      <c r="F709" s="93"/>
      <c r="G709" s="49"/>
      <c r="J709" s="164"/>
      <c r="K709" s="164"/>
      <c r="L709" s="164"/>
      <c r="M709" s="164"/>
      <c r="N709" s="100"/>
      <c r="O709" s="70"/>
      <c r="P709" s="93"/>
      <c r="Q709" s="49"/>
    </row>
    <row r="710" spans="5:17">
      <c r="J710" s="143"/>
      <c r="K710" s="143"/>
      <c r="L710" s="143"/>
      <c r="M710" s="143"/>
      <c r="N710" s="100"/>
      <c r="O710" s="143"/>
      <c r="P710" s="70"/>
      <c r="Q710" s="143"/>
    </row>
    <row r="711" spans="5:17" ht="13.5">
      <c r="E711" s="14"/>
      <c r="F711" s="16" t="s">
        <v>26</v>
      </c>
      <c r="G711" s="15">
        <f>SUM(G42:G709)</f>
        <v>0</v>
      </c>
      <c r="O711" s="14"/>
      <c r="P711" s="16" t="s">
        <v>26</v>
      </c>
      <c r="Q711" s="15">
        <f>SUM(Q42:Q709)</f>
        <v>0</v>
      </c>
    </row>
  </sheetData>
  <mergeCells count="689">
    <mergeCell ref="J45:M45"/>
    <mergeCell ref="J46:M46"/>
    <mergeCell ref="J47:M47"/>
    <mergeCell ref="J48:M48"/>
    <mergeCell ref="J49:M49"/>
    <mergeCell ref="J50:M50"/>
    <mergeCell ref="A40:G40"/>
    <mergeCell ref="J40:Q40"/>
    <mergeCell ref="J41:M41"/>
    <mergeCell ref="J42:M42"/>
    <mergeCell ref="J43:M43"/>
    <mergeCell ref="J44:M44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705:M705"/>
    <mergeCell ref="J706:M706"/>
    <mergeCell ref="J707:M707"/>
    <mergeCell ref="J708:M708"/>
    <mergeCell ref="J709:M709"/>
    <mergeCell ref="B11:C11"/>
    <mergeCell ref="B23:C23"/>
    <mergeCell ref="J699:M699"/>
    <mergeCell ref="J700:M700"/>
    <mergeCell ref="J701:M701"/>
    <mergeCell ref="J702:M702"/>
    <mergeCell ref="J703:M703"/>
    <mergeCell ref="J704:M704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BA3:BB3"/>
    <mergeCell ref="BA6:BB6"/>
    <mergeCell ref="BA18:BB18"/>
    <mergeCell ref="B8:C8"/>
    <mergeCell ref="Y3:Z3"/>
    <mergeCell ref="Y6:Z6"/>
    <mergeCell ref="Y18:Z18"/>
    <mergeCell ref="AN3:AO3"/>
    <mergeCell ref="AN6:AO6"/>
    <mergeCell ref="AN18:AO18"/>
    <mergeCell ref="B5:B6"/>
    <mergeCell ref="C5:C6"/>
    <mergeCell ref="E5:G5"/>
    <mergeCell ref="I5:K5"/>
    <mergeCell ref="M5:M6"/>
    <mergeCell ref="N5:N6"/>
  </mergeCells>
  <conditionalFormatting sqref="F38">
    <cfRule type="containsText" dxfId="8" priority="10" operator="containsText" text="ERROR">
      <formula>NOT(ISERROR(SEARCH("ERROR",F38)))</formula>
    </cfRule>
  </conditionalFormatting>
  <conditionalFormatting sqref="J38">
    <cfRule type="containsText" dxfId="7" priority="9" operator="containsText" text="ERROR">
      <formula>NOT(ISERROR(SEARCH("ERROR",J38)))</formula>
    </cfRule>
  </conditionalFormatting>
  <conditionalFormatting sqref="T14">
    <cfRule type="containsText" dxfId="6" priority="8" operator="containsText" text="ERROR">
      <formula>NOT(ISERROR(SEARCH("ERROR",T14)))</formula>
    </cfRule>
  </conditionalFormatting>
  <conditionalFormatting sqref="O12:O18 O23 O29 O31:O35">
    <cfRule type="containsText" dxfId="5" priority="7" operator="containsText" text="ERROR">
      <formula>NOT(ISERROR(SEARCH("ERROR",O12)))</formula>
    </cfRule>
  </conditionalFormatting>
  <conditionalFormatting sqref="O36">
    <cfRule type="containsText" dxfId="4" priority="6" operator="containsText" text="ERROR">
      <formula>NOT(ISERROR(SEARCH("ERROR",O36)))</formula>
    </cfRule>
  </conditionalFormatting>
  <conditionalFormatting sqref="O9">
    <cfRule type="containsText" dxfId="3" priority="4" operator="containsText" text="ERROR">
      <formula>NOT(ISERROR(SEARCH("ERROR",O9)))</formula>
    </cfRule>
  </conditionalFormatting>
  <conditionalFormatting sqref="O19:O22">
    <cfRule type="containsText" dxfId="2" priority="3" operator="containsText" text="ERROR">
      <formula>NOT(ISERROR(SEARCH("ERROR",O19)))</formula>
    </cfRule>
  </conditionalFormatting>
  <conditionalFormatting sqref="O24:O28">
    <cfRule type="containsText" dxfId="1" priority="2" operator="containsText" text="ERROR">
      <formula>NOT(ISERROR(SEARCH("ERROR",O24)))</formula>
    </cfRule>
  </conditionalFormatting>
  <conditionalFormatting sqref="O30">
    <cfRule type="containsText" dxfId="0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42:N709">
      <formula1>Govadjust</formula1>
    </dataValidation>
    <dataValidation type="list" allowBlank="1" showInputMessage="1" showErrorMessage="1" sqref="J42:M708">
      <formula1>Taxes</formula1>
    </dataValidation>
    <dataValidation type="list" allowBlank="1" showInputMessage="1" showErrorMessage="1" sqref="C42:C709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42:A709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A15" sqref="A15:D15"/>
    </sheetView>
  </sheetViews>
  <sheetFormatPr defaultColWidth="11.453125" defaultRowHeight="12.5"/>
  <cols>
    <col min="1" max="1" width="11.54296875" style="116" bestFit="1" customWidth="1"/>
    <col min="2" max="2" width="30.26953125" style="116" customWidth="1"/>
    <col min="3" max="3" width="22.453125" style="116" customWidth="1"/>
    <col min="4" max="4" width="15.453125" style="116" bestFit="1" customWidth="1"/>
    <col min="5" max="5" width="18.7265625" style="116" bestFit="1" customWidth="1"/>
    <col min="6" max="6" width="11.7265625" style="116" bestFit="1" customWidth="1"/>
    <col min="7" max="7" width="17.26953125" style="116" bestFit="1" customWidth="1"/>
    <col min="8" max="9" width="11.453125" style="116"/>
    <col min="10" max="11" width="16.453125" style="116" bestFit="1" customWidth="1"/>
    <col min="12" max="12" width="17.453125" style="116" bestFit="1" customWidth="1"/>
    <col min="13" max="16384" width="11.453125" style="116"/>
  </cols>
  <sheetData>
    <row r="1" spans="1:12" ht="13">
      <c r="A1" s="126" t="s">
        <v>75</v>
      </c>
      <c r="B1" s="125"/>
      <c r="C1" s="125"/>
    </row>
    <row r="3" spans="1:12" ht="13">
      <c r="A3" s="188" t="s">
        <v>37</v>
      </c>
      <c r="B3" s="190" t="s">
        <v>68</v>
      </c>
      <c r="C3" s="191"/>
      <c r="D3" s="192"/>
      <c r="E3" s="196" t="s">
        <v>69</v>
      </c>
      <c r="F3" s="197"/>
      <c r="G3" s="198"/>
      <c r="H3" s="199" t="s">
        <v>13</v>
      </c>
      <c r="I3" s="200"/>
    </row>
    <row r="4" spans="1:12" ht="13">
      <c r="A4" s="189"/>
      <c r="B4" s="193"/>
      <c r="C4" s="194"/>
      <c r="D4" s="195"/>
      <c r="E4" s="109" t="s">
        <v>70</v>
      </c>
      <c r="F4" s="110" t="s">
        <v>71</v>
      </c>
      <c r="G4" s="109" t="s">
        <v>72</v>
      </c>
      <c r="H4" s="201"/>
      <c r="I4" s="202"/>
    </row>
    <row r="5" spans="1:12" ht="13">
      <c r="A5" s="183" t="s">
        <v>73</v>
      </c>
      <c r="B5" s="184"/>
      <c r="C5" s="184"/>
      <c r="D5" s="185"/>
      <c r="E5" s="113">
        <f>E6+SUM(E9:E12)</f>
        <v>4992512290.6000004</v>
      </c>
      <c r="F5" s="113">
        <f>F6+SUM(F9:F12)</f>
        <v>0</v>
      </c>
      <c r="G5" s="113">
        <f>G6+SUM(G9:G12)</f>
        <v>134007537.81</v>
      </c>
      <c r="H5" s="186"/>
      <c r="I5" s="187"/>
    </row>
    <row r="6" spans="1:12">
      <c r="A6" s="117">
        <v>1</v>
      </c>
      <c r="B6" s="178" t="s">
        <v>47</v>
      </c>
      <c r="C6" s="179"/>
      <c r="D6" s="180"/>
      <c r="E6" s="114">
        <f>SUM(E7:E8)</f>
        <v>0</v>
      </c>
      <c r="F6" s="114">
        <f>SUM(F7:F8)</f>
        <v>0</v>
      </c>
      <c r="G6" s="114">
        <f>SUM(G7:G8)</f>
        <v>86213883.099999994</v>
      </c>
      <c r="H6" s="181"/>
      <c r="I6" s="182"/>
    </row>
    <row r="7" spans="1:12" ht="13">
      <c r="A7" s="118">
        <v>1.1000000000000001</v>
      </c>
      <c r="B7" s="119" t="s">
        <v>48</v>
      </c>
      <c r="C7" s="120"/>
      <c r="D7" s="121"/>
      <c r="E7" s="114"/>
      <c r="F7" s="114"/>
      <c r="G7" s="127">
        <v>25864164.93</v>
      </c>
      <c r="H7" s="128"/>
      <c r="I7" s="129"/>
      <c r="K7" s="130"/>
    </row>
    <row r="8" spans="1:12" ht="13">
      <c r="A8" s="118">
        <v>1.2</v>
      </c>
      <c r="B8" s="119" t="s">
        <v>49</v>
      </c>
      <c r="C8" s="120"/>
      <c r="D8" s="121"/>
      <c r="E8" s="114"/>
      <c r="F8" s="114"/>
      <c r="G8" s="122">
        <v>60349718.170000002</v>
      </c>
      <c r="H8" s="123"/>
      <c r="I8" s="124"/>
      <c r="J8" s="131" t="e">
        <f>+#REF!</f>
        <v>#REF!</v>
      </c>
      <c r="K8" s="131">
        <f>+G8*1288.57154471545</f>
        <v>77764929565.458969</v>
      </c>
      <c r="L8" s="131" t="e">
        <f>+J8+K8</f>
        <v>#REF!</v>
      </c>
    </row>
    <row r="9" spans="1:12">
      <c r="A9" s="117">
        <v>2</v>
      </c>
      <c r="B9" s="178" t="s">
        <v>44</v>
      </c>
      <c r="C9" s="179"/>
      <c r="D9" s="180"/>
      <c r="E9" s="114">
        <v>3530408761.75</v>
      </c>
      <c r="F9" s="114"/>
      <c r="G9" s="122">
        <v>37415528.979999997</v>
      </c>
      <c r="H9" s="123"/>
      <c r="I9" s="124"/>
      <c r="J9" s="136"/>
    </row>
    <row r="10" spans="1:12">
      <c r="A10" s="117">
        <f>+A9+1</f>
        <v>3</v>
      </c>
      <c r="B10" s="178" t="s">
        <v>50</v>
      </c>
      <c r="C10" s="179"/>
      <c r="D10" s="180"/>
      <c r="E10" s="114">
        <v>1462103528.8499999</v>
      </c>
      <c r="F10" s="114"/>
      <c r="G10" s="122">
        <v>7713612.0999999996</v>
      </c>
      <c r="H10" s="181"/>
      <c r="I10" s="182"/>
    </row>
    <row r="11" spans="1:12">
      <c r="A11" s="117">
        <f>+A10+1</f>
        <v>4</v>
      </c>
      <c r="B11" s="178" t="s">
        <v>45</v>
      </c>
      <c r="C11" s="179"/>
      <c r="D11" s="180"/>
      <c r="E11" s="114"/>
      <c r="F11" s="114"/>
      <c r="G11" s="122">
        <v>967653.39</v>
      </c>
      <c r="H11" s="123"/>
      <c r="I11" s="124"/>
    </row>
    <row r="12" spans="1:12">
      <c r="A12" s="117">
        <f>+A11+1</f>
        <v>5</v>
      </c>
      <c r="B12" s="178" t="s">
        <v>46</v>
      </c>
      <c r="C12" s="179"/>
      <c r="D12" s="180"/>
      <c r="E12" s="114"/>
      <c r="F12" s="114"/>
      <c r="G12" s="122">
        <v>1696860.24</v>
      </c>
      <c r="H12" s="181"/>
      <c r="I12" s="182"/>
    </row>
    <row r="13" spans="1:12" ht="13">
      <c r="A13" s="183" t="s">
        <v>74</v>
      </c>
      <c r="B13" s="184"/>
      <c r="C13" s="184"/>
      <c r="D13" s="185"/>
      <c r="E13" s="113">
        <f>SUM(E14:E14)</f>
        <v>0</v>
      </c>
      <c r="F13" s="113">
        <f>SUM(F14:F14)</f>
        <v>0</v>
      </c>
      <c r="G13" s="113">
        <f>SUM(G14:G14)</f>
        <v>0</v>
      </c>
      <c r="H13" s="186"/>
      <c r="I13" s="187"/>
    </row>
    <row r="14" spans="1:12">
      <c r="A14" s="117">
        <v>6</v>
      </c>
      <c r="B14" s="178" t="s">
        <v>51</v>
      </c>
      <c r="C14" s="179"/>
      <c r="D14" s="180"/>
      <c r="E14" s="114"/>
      <c r="F14" s="114"/>
      <c r="G14" s="122"/>
      <c r="H14" s="181"/>
      <c r="I14" s="182"/>
    </row>
    <row r="15" spans="1:12" ht="13">
      <c r="A15" s="175" t="s">
        <v>0</v>
      </c>
      <c r="B15" s="176"/>
      <c r="C15" s="176"/>
      <c r="D15" s="177"/>
      <c r="E15" s="115">
        <f>+E5+E13</f>
        <v>4992512290.6000004</v>
      </c>
      <c r="F15" s="115">
        <f>+F5+F13</f>
        <v>0</v>
      </c>
      <c r="G15" s="115">
        <f>+G5+G13</f>
        <v>134007537.81</v>
      </c>
      <c r="H15" s="111"/>
      <c r="I15" s="112"/>
    </row>
    <row r="20" spans="1:5" ht="13" thickBot="1">
      <c r="A20" s="134" t="s">
        <v>37</v>
      </c>
      <c r="B20" s="134" t="s">
        <v>68</v>
      </c>
      <c r="C20" s="134" t="s">
        <v>76</v>
      </c>
      <c r="D20" s="134" t="s">
        <v>77</v>
      </c>
      <c r="E20" s="134" t="s">
        <v>78</v>
      </c>
    </row>
    <row r="21" spans="1:5" ht="13" thickTop="1">
      <c r="A21" s="8">
        <v>1</v>
      </c>
      <c r="B21" s="9" t="s">
        <v>47</v>
      </c>
      <c r="C21" s="50"/>
      <c r="D21" s="50">
        <f>+G6</f>
        <v>86213883.099999994</v>
      </c>
      <c r="E21" s="50">
        <f>+C21+D21*1288.57154471545</f>
        <v>111092756522.08423</v>
      </c>
    </row>
    <row r="22" spans="1:5">
      <c r="A22" s="1">
        <v>1.1000000000000001</v>
      </c>
      <c r="B22" s="7" t="s">
        <v>48</v>
      </c>
      <c r="C22" s="49"/>
      <c r="D22" s="49">
        <f>+G7</f>
        <v>25864164.93</v>
      </c>
      <c r="E22" s="49">
        <f t="shared" ref="E22:E27" si="0">+C22+D22*1288.57154471545</f>
        <v>33327826956.625271</v>
      </c>
    </row>
    <row r="23" spans="1:5">
      <c r="A23" s="8">
        <v>1.2</v>
      </c>
      <c r="B23" s="9" t="s">
        <v>49</v>
      </c>
      <c r="C23" s="50"/>
      <c r="D23" s="50">
        <f>+G8</f>
        <v>60349718.170000002</v>
      </c>
      <c r="E23" s="50">
        <f t="shared" si="0"/>
        <v>77764929565.458969</v>
      </c>
    </row>
    <row r="24" spans="1:5">
      <c r="A24" s="1">
        <v>2</v>
      </c>
      <c r="B24" s="7" t="s">
        <v>44</v>
      </c>
      <c r="C24" s="49">
        <f>+E9</f>
        <v>3530408761.75</v>
      </c>
      <c r="D24" s="49">
        <f t="shared" ref="D24:D27" si="1">+G9</f>
        <v>37415528.979999997</v>
      </c>
      <c r="E24" s="49">
        <f t="shared" si="0"/>
        <v>51742994735.854286</v>
      </c>
    </row>
    <row r="25" spans="1:5">
      <c r="A25" s="8">
        <v>3</v>
      </c>
      <c r="B25" s="9" t="s">
        <v>50</v>
      </c>
      <c r="C25" s="50">
        <f>+E10</f>
        <v>1462103528.8499999</v>
      </c>
      <c r="D25" s="50">
        <f t="shared" si="1"/>
        <v>7713612.0999999996</v>
      </c>
      <c r="E25" s="50">
        <f t="shared" si="0"/>
        <v>11401644587.882786</v>
      </c>
    </row>
    <row r="26" spans="1:5">
      <c r="A26" s="1">
        <v>4</v>
      </c>
      <c r="B26" s="7" t="s">
        <v>45</v>
      </c>
      <c r="C26" s="49"/>
      <c r="D26" s="49">
        <f t="shared" si="1"/>
        <v>967653.39</v>
      </c>
      <c r="E26" s="49">
        <f t="shared" si="0"/>
        <v>1246890623.501442</v>
      </c>
    </row>
    <row r="27" spans="1:5" ht="13" thickBot="1">
      <c r="A27" s="137">
        <v>5</v>
      </c>
      <c r="B27" s="138" t="s">
        <v>46</v>
      </c>
      <c r="C27" s="139"/>
      <c r="D27" s="139">
        <f t="shared" si="1"/>
        <v>1696860.24</v>
      </c>
      <c r="E27" s="139">
        <f t="shared" si="0"/>
        <v>2186525820.6230292</v>
      </c>
    </row>
    <row r="28" spans="1:5" ht="13" thickTop="1">
      <c r="A28" s="75"/>
      <c r="B28" s="75" t="s">
        <v>33</v>
      </c>
      <c r="C28" s="74">
        <f>+C21+C24+C25+C26+C27</f>
        <v>4992512290.6000004</v>
      </c>
      <c r="D28" s="74">
        <f>+D21+D24+D25+D26+D27</f>
        <v>134007537.80999997</v>
      </c>
      <c r="E28" s="74">
        <f>+E21+E24+E25+E26+E27</f>
        <v>177670812289.94574</v>
      </c>
    </row>
    <row r="29" spans="1:5">
      <c r="E29" s="140"/>
    </row>
    <row r="30" spans="1:5">
      <c r="E30" s="140"/>
    </row>
  </sheetData>
  <mergeCells count="19">
    <mergeCell ref="B11:D11"/>
    <mergeCell ref="A3:A4"/>
    <mergeCell ref="B3:D4"/>
    <mergeCell ref="E3:G3"/>
    <mergeCell ref="H3:I4"/>
    <mergeCell ref="A5:D5"/>
    <mergeCell ref="H5:I5"/>
    <mergeCell ref="B6:D6"/>
    <mergeCell ref="H6:I6"/>
    <mergeCell ref="B9:D9"/>
    <mergeCell ref="B10:D10"/>
    <mergeCell ref="H10:I10"/>
    <mergeCell ref="A15:D15"/>
    <mergeCell ref="B12:D12"/>
    <mergeCell ref="H12:I12"/>
    <mergeCell ref="A13:D13"/>
    <mergeCell ref="H13:I13"/>
    <mergeCell ref="B14:D14"/>
    <mergeCell ref="H14:I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topLeftCell="B13" zoomScaleNormal="100" workbookViewId="0">
      <selection activeCell="M32" sqref="M32"/>
    </sheetView>
  </sheetViews>
  <sheetFormatPr defaultColWidth="11.54296875" defaultRowHeight="10"/>
  <cols>
    <col min="1" max="1" width="3.7265625" style="89" bestFit="1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113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59</v>
      </c>
      <c r="F3" s="90"/>
      <c r="J3" s="13"/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5545495345.6000004</v>
      </c>
      <c r="F10" s="63">
        <v>2429538326.54</v>
      </c>
      <c r="G10" s="63">
        <v>7975033672.1400003</v>
      </c>
      <c r="I10" s="63">
        <v>11836151024.42</v>
      </c>
      <c r="J10" s="63">
        <v>-3676832051.6599998</v>
      </c>
      <c r="K10" s="63">
        <v>8159318972.7599993</v>
      </c>
      <c r="M10" s="63">
        <v>-184285300.62</v>
      </c>
      <c r="N10" s="160"/>
    </row>
    <row r="11" spans="2:15" ht="44.25" customHeight="1">
      <c r="B11" s="163" t="s">
        <v>80</v>
      </c>
      <c r="C11" s="163"/>
      <c r="E11" s="39">
        <v>5545495345.6000004</v>
      </c>
      <c r="F11" s="39">
        <v>2280803948.7799997</v>
      </c>
      <c r="G11" s="39">
        <v>7826299294.3800001</v>
      </c>
      <c r="I11" s="39">
        <v>7865906494.3399992</v>
      </c>
      <c r="J11" s="39">
        <v>0</v>
      </c>
      <c r="K11" s="39">
        <v>7865906494.3399992</v>
      </c>
      <c r="M11" s="39">
        <v>-39607199.960000008</v>
      </c>
      <c r="N11" s="38"/>
    </row>
    <row r="12" spans="2:15" ht="10.5">
      <c r="B12" s="8">
        <v>1</v>
      </c>
      <c r="C12" s="9" t="s">
        <v>81</v>
      </c>
      <c r="E12" s="141">
        <v>86026700</v>
      </c>
      <c r="F12" s="141">
        <v>0</v>
      </c>
      <c r="G12" s="141">
        <v>86026700</v>
      </c>
      <c r="I12" s="141"/>
      <c r="J12" s="141">
        <v>86026700</v>
      </c>
      <c r="K12" s="141">
        <v>86026700</v>
      </c>
      <c r="M12" s="141">
        <v>0</v>
      </c>
      <c r="N12" s="43"/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86026700</v>
      </c>
      <c r="J13" s="49">
        <v>-86026700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3417888510.9200001</v>
      </c>
      <c r="F14" s="141">
        <v>0</v>
      </c>
      <c r="G14" s="141">
        <v>3417888510.9200001</v>
      </c>
      <c r="I14" s="141">
        <v>3425574502.9200001</v>
      </c>
      <c r="J14" s="141">
        <v>0</v>
      </c>
      <c r="K14" s="141">
        <v>3425574502.9200001</v>
      </c>
      <c r="M14" s="141">
        <v>-7685992</v>
      </c>
      <c r="N14" s="43" t="s">
        <v>30</v>
      </c>
      <c r="O14" s="40" t="s">
        <v>199</v>
      </c>
    </row>
    <row r="15" spans="2:15" ht="10.5">
      <c r="B15" s="1">
        <v>4</v>
      </c>
      <c r="C15" s="7" t="s">
        <v>84</v>
      </c>
      <c r="E15" s="49">
        <v>1235475545.6400001</v>
      </c>
      <c r="F15" s="49">
        <v>0</v>
      </c>
      <c r="G15" s="49">
        <v>1235475545.6400001</v>
      </c>
      <c r="I15" s="49">
        <v>1071891069.1200001</v>
      </c>
      <c r="J15" s="49">
        <v>0</v>
      </c>
      <c r="K15" s="49">
        <v>1071891069.1200001</v>
      </c>
      <c r="M15" s="49">
        <v>163584476.51999998</v>
      </c>
      <c r="N15" s="44" t="s">
        <v>31</v>
      </c>
      <c r="O15" s="40" t="s">
        <v>199</v>
      </c>
    </row>
    <row r="16" spans="2:15" ht="10.5">
      <c r="B16" s="8">
        <v>5</v>
      </c>
      <c r="C16" s="9" t="s">
        <v>85</v>
      </c>
      <c r="E16" s="141">
        <v>608116651</v>
      </c>
      <c r="F16" s="141">
        <v>-148734377.76000002</v>
      </c>
      <c r="G16" s="141">
        <v>459382273.24000001</v>
      </c>
      <c r="I16" s="141">
        <v>459382273.24000001</v>
      </c>
      <c r="J16" s="141">
        <v>0</v>
      </c>
      <c r="K16" s="141">
        <v>459382273.24000001</v>
      </c>
      <c r="M16" s="141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60160000</v>
      </c>
      <c r="F17" s="49">
        <v>0</v>
      </c>
      <c r="G17" s="49">
        <v>60160000</v>
      </c>
      <c r="I17" s="49">
        <v>60160000</v>
      </c>
      <c r="J17" s="49">
        <v>0</v>
      </c>
      <c r="K17" s="49">
        <v>60160000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137827938.04000002</v>
      </c>
      <c r="F18" s="141">
        <v>0</v>
      </c>
      <c r="G18" s="141">
        <v>137827938.04000002</v>
      </c>
      <c r="I18" s="141">
        <v>137814411.44</v>
      </c>
      <c r="J18" s="141">
        <v>0</v>
      </c>
      <c r="K18" s="141">
        <v>137814411.44</v>
      </c>
      <c r="M18" s="141">
        <v>13526.600000023842</v>
      </c>
      <c r="N18" s="43" t="s">
        <v>67</v>
      </c>
      <c r="O18" s="40" t="s">
        <v>199</v>
      </c>
    </row>
    <row r="19" spans="2:15" ht="10.5">
      <c r="B19" s="1">
        <v>8</v>
      </c>
      <c r="C19" s="7" t="s">
        <v>88</v>
      </c>
      <c r="E19" s="49"/>
      <c r="F19" s="49">
        <v>2429538326.54</v>
      </c>
      <c r="G19" s="49">
        <v>2429538326.54</v>
      </c>
      <c r="I19" s="49">
        <v>2464310128.54</v>
      </c>
      <c r="J19" s="49">
        <v>0</v>
      </c>
      <c r="K19" s="49">
        <v>2464310128.54</v>
      </c>
      <c r="M19" s="49">
        <v>-34771802</v>
      </c>
      <c r="N19" s="44" t="s">
        <v>30</v>
      </c>
      <c r="O19" s="40" t="s">
        <v>199</v>
      </c>
    </row>
    <row r="20" spans="2:15" ht="10.5">
      <c r="B20" s="8">
        <v>9</v>
      </c>
      <c r="C20" s="9" t="s">
        <v>89</v>
      </c>
      <c r="E20" s="141"/>
      <c r="F20" s="141">
        <v>0</v>
      </c>
      <c r="G20" s="141">
        <v>0</v>
      </c>
      <c r="I20" s="141"/>
      <c r="J20" s="141">
        <v>0</v>
      </c>
      <c r="K20" s="141">
        <v>0</v>
      </c>
      <c r="M20" s="141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/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/>
      <c r="F22" s="141">
        <v>0</v>
      </c>
      <c r="G22" s="141">
        <v>0</v>
      </c>
      <c r="I22" s="141">
        <v>160747409.08000001</v>
      </c>
      <c r="J22" s="141">
        <v>0</v>
      </c>
      <c r="K22" s="141">
        <v>160747409.08000001</v>
      </c>
      <c r="M22" s="141">
        <v>-160747409.08000001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0</v>
      </c>
      <c r="F23" s="39">
        <v>0</v>
      </c>
      <c r="G23" s="39">
        <v>0</v>
      </c>
      <c r="I23" s="39">
        <v>3816819755.6599998</v>
      </c>
      <c r="J23" s="39">
        <v>-3676832051.6599998</v>
      </c>
      <c r="K23" s="39">
        <v>139987704</v>
      </c>
      <c r="M23" s="39">
        <v>-139987704</v>
      </c>
      <c r="N23" s="38"/>
      <c r="O23" s="40"/>
    </row>
    <row r="24" spans="2:15" ht="10.5">
      <c r="B24" s="1">
        <v>12</v>
      </c>
      <c r="C24" s="7" t="s">
        <v>92</v>
      </c>
      <c r="E24" s="49"/>
      <c r="F24" s="49">
        <v>0</v>
      </c>
      <c r="G24" s="49">
        <v>0</v>
      </c>
      <c r="I24" s="49">
        <v>68764600</v>
      </c>
      <c r="J24" s="49">
        <v>0</v>
      </c>
      <c r="K24" s="49">
        <v>68764600</v>
      </c>
      <c r="M24" s="49">
        <v>-68764600</v>
      </c>
      <c r="N24" s="44" t="s">
        <v>30</v>
      </c>
      <c r="O24" s="40" t="s">
        <v>199</v>
      </c>
    </row>
    <row r="25" spans="2:15" ht="10.5">
      <c r="B25" s="8">
        <v>13</v>
      </c>
      <c r="C25" s="9" t="s">
        <v>93</v>
      </c>
      <c r="E25" s="141"/>
      <c r="F25" s="141">
        <v>0</v>
      </c>
      <c r="G25" s="141">
        <v>0</v>
      </c>
      <c r="I25" s="141">
        <v>2604940982.54</v>
      </c>
      <c r="J25" s="141">
        <v>-2604940982.54</v>
      </c>
      <c r="K25" s="141">
        <v>0</v>
      </c>
      <c r="M25" s="141">
        <v>0</v>
      </c>
      <c r="N25" s="43"/>
      <c r="O25" s="40" t="s">
        <v>199</v>
      </c>
    </row>
    <row r="26" spans="2:15" ht="10.5">
      <c r="B26" s="1">
        <v>14</v>
      </c>
      <c r="C26" s="7" t="s">
        <v>94</v>
      </c>
      <c r="E26" s="49"/>
      <c r="F26" s="49">
        <v>0</v>
      </c>
      <c r="G26" s="49">
        <v>0</v>
      </c>
      <c r="I26" s="49">
        <v>71223104</v>
      </c>
      <c r="J26" s="49">
        <v>0</v>
      </c>
      <c r="K26" s="49">
        <v>71223104</v>
      </c>
      <c r="M26" s="49">
        <v>-71223104</v>
      </c>
      <c r="N26" s="44" t="s">
        <v>30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>
        <v>1071891069.1200001</v>
      </c>
      <c r="J27" s="141">
        <v>-1071891069.1200001</v>
      </c>
      <c r="K27" s="141">
        <v>0</v>
      </c>
      <c r="M27" s="141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/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148734377.76000002</v>
      </c>
      <c r="G29" s="39">
        <v>148734377.76000002</v>
      </c>
      <c r="I29" s="39">
        <v>153424774.42000002</v>
      </c>
      <c r="J29" s="39">
        <v>0</v>
      </c>
      <c r="K29" s="39">
        <v>153424774.42000002</v>
      </c>
      <c r="M29" s="39">
        <v>-4690396.6599999964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148734377.76000002</v>
      </c>
      <c r="G30" s="141">
        <v>148734377.76000002</v>
      </c>
      <c r="I30" s="141">
        <v>153424774.42000002</v>
      </c>
      <c r="J30" s="141">
        <v>0</v>
      </c>
      <c r="K30" s="141">
        <v>153424774.42000002</v>
      </c>
      <c r="M30" s="141">
        <v>-4690396.6599999964</v>
      </c>
      <c r="N30" s="43" t="s">
        <v>67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/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5545495345.6000004</v>
      </c>
      <c r="F37" s="23">
        <v>2429538326.54</v>
      </c>
      <c r="G37" s="23">
        <v>7975033672.1400003</v>
      </c>
      <c r="I37" s="23">
        <v>11836151024.42</v>
      </c>
      <c r="J37" s="23">
        <v>-3676832051.6599998</v>
      </c>
      <c r="K37" s="23">
        <v>8159318972.7599993</v>
      </c>
      <c r="M37" s="23">
        <v>-184285300.62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106"/>
      <c r="B39" s="107"/>
      <c r="E39" s="204"/>
      <c r="F39" s="205"/>
      <c r="G39" s="209"/>
      <c r="J39" s="207"/>
      <c r="K39" s="207"/>
      <c r="L39" s="207"/>
      <c r="M39" s="207"/>
      <c r="N39" s="208"/>
      <c r="O39" s="204"/>
    </row>
    <row r="40" spans="1:15" s="108" customFormat="1">
      <c r="A40" s="106"/>
      <c r="B40" s="107"/>
      <c r="E40" s="204"/>
      <c r="F40" s="211"/>
      <c r="G40" s="209"/>
      <c r="J40" s="207"/>
      <c r="K40" s="207"/>
      <c r="L40" s="207"/>
      <c r="M40" s="207"/>
      <c r="N40" s="208"/>
      <c r="O40" s="204"/>
    </row>
    <row r="41" spans="1:15" s="108" customFormat="1">
      <c r="A41" s="106"/>
      <c r="B41" s="107"/>
      <c r="E41" s="204"/>
      <c r="F41" s="205"/>
      <c r="G41" s="209"/>
      <c r="J41" s="207"/>
      <c r="K41" s="207"/>
      <c r="L41" s="207"/>
      <c r="M41" s="207"/>
      <c r="N41" s="208"/>
      <c r="O41" s="204"/>
    </row>
    <row r="42" spans="1:15" s="108" customFormat="1">
      <c r="A42" s="106"/>
      <c r="B42" s="107"/>
      <c r="E42" s="204"/>
      <c r="F42" s="211"/>
      <c r="G42" s="209"/>
      <c r="J42" s="207"/>
      <c r="K42" s="207"/>
      <c r="L42" s="207"/>
      <c r="M42" s="207"/>
      <c r="N42" s="208"/>
      <c r="O42" s="204"/>
    </row>
    <row r="43" spans="1:15" s="108" customFormat="1">
      <c r="A43" s="106"/>
      <c r="B43" s="107"/>
      <c r="E43" s="204"/>
      <c r="F43" s="211"/>
      <c r="G43" s="101"/>
      <c r="J43" s="207"/>
      <c r="K43" s="207"/>
      <c r="L43" s="207"/>
      <c r="M43" s="207"/>
      <c r="N43" s="208"/>
      <c r="O43" s="204"/>
    </row>
    <row r="44" spans="1:15" s="108" customFormat="1">
      <c r="A44" s="106"/>
      <c r="B44" s="107"/>
      <c r="E44" s="204"/>
      <c r="F44" s="211"/>
      <c r="G44" s="101"/>
      <c r="J44" s="207"/>
      <c r="K44" s="207"/>
      <c r="L44" s="207"/>
      <c r="M44" s="207"/>
      <c r="N44" s="208"/>
      <c r="O44" s="204"/>
    </row>
    <row r="45" spans="1:15" s="108" customFormat="1">
      <c r="A45" s="106"/>
      <c r="B45" s="107"/>
      <c r="E45" s="204"/>
      <c r="F45" s="211"/>
      <c r="G45" s="101"/>
      <c r="J45" s="207"/>
      <c r="K45" s="207"/>
      <c r="L45" s="207"/>
      <c r="M45" s="207"/>
      <c r="N45" s="208"/>
      <c r="O45" s="204"/>
    </row>
    <row r="46" spans="1:15" s="108" customFormat="1">
      <c r="A46" s="106"/>
      <c r="B46" s="107"/>
      <c r="E46" s="204"/>
      <c r="F46" s="211"/>
      <c r="G46" s="101"/>
      <c r="J46" s="207"/>
      <c r="K46" s="207"/>
      <c r="L46" s="207"/>
      <c r="M46" s="207"/>
      <c r="N46" s="208"/>
      <c r="O46" s="204"/>
    </row>
    <row r="47" spans="1:15" s="108" customFormat="1">
      <c r="A47" s="106"/>
      <c r="B47" s="107"/>
      <c r="E47" s="204"/>
      <c r="F47" s="211"/>
      <c r="G47" s="101"/>
      <c r="J47" s="207"/>
      <c r="K47" s="207"/>
      <c r="L47" s="207"/>
      <c r="M47" s="207"/>
      <c r="N47" s="208"/>
      <c r="O47" s="204"/>
    </row>
    <row r="48" spans="1:15" s="108" customFormat="1">
      <c r="A48" s="106"/>
      <c r="B48" s="107"/>
      <c r="E48" s="204"/>
      <c r="F48" s="211"/>
      <c r="G48" s="101"/>
      <c r="J48" s="207"/>
      <c r="K48" s="207"/>
      <c r="L48" s="207"/>
      <c r="M48" s="207"/>
      <c r="N48" s="208"/>
      <c r="O48" s="204"/>
    </row>
    <row r="49" spans="1:15" s="108" customFormat="1">
      <c r="A49" s="106"/>
      <c r="B49" s="107"/>
      <c r="E49" s="204"/>
      <c r="F49" s="211"/>
      <c r="G49" s="101"/>
      <c r="J49" s="207"/>
      <c r="K49" s="207"/>
      <c r="L49" s="207"/>
      <c r="M49" s="207"/>
      <c r="N49" s="208"/>
      <c r="O49" s="204"/>
    </row>
    <row r="50" spans="1:15" s="108" customFormat="1">
      <c r="A50" s="106"/>
      <c r="B50" s="107"/>
      <c r="E50" s="204"/>
      <c r="F50" s="211"/>
      <c r="G50" s="101"/>
      <c r="J50" s="207"/>
      <c r="K50" s="207"/>
      <c r="L50" s="207"/>
      <c r="M50" s="207"/>
      <c r="N50" s="208"/>
      <c r="O50" s="204"/>
    </row>
    <row r="51" spans="1:15" s="108" customFormat="1">
      <c r="A51" s="106"/>
      <c r="B51" s="107"/>
      <c r="E51" s="204"/>
      <c r="F51" s="211"/>
      <c r="G51" s="101"/>
      <c r="J51" s="207"/>
      <c r="K51" s="207"/>
      <c r="L51" s="207"/>
      <c r="M51" s="207"/>
      <c r="N51" s="208"/>
      <c r="O51" s="204"/>
    </row>
    <row r="52" spans="1:15" s="108" customFormat="1">
      <c r="A52" s="106"/>
      <c r="B52" s="107"/>
      <c r="E52" s="204"/>
      <c r="F52" s="211"/>
      <c r="G52" s="101"/>
      <c r="J52" s="207"/>
      <c r="K52" s="207"/>
      <c r="L52" s="207"/>
      <c r="M52" s="207"/>
      <c r="N52" s="208"/>
      <c r="O52" s="204"/>
    </row>
    <row r="53" spans="1:15" s="108" customFormat="1">
      <c r="A53" s="106"/>
      <c r="B53" s="107"/>
      <c r="E53" s="204"/>
      <c r="F53" s="211"/>
      <c r="G53" s="101"/>
      <c r="J53" s="207"/>
      <c r="K53" s="207"/>
      <c r="L53" s="207"/>
      <c r="M53" s="207"/>
      <c r="N53" s="208"/>
      <c r="O53" s="204"/>
    </row>
    <row r="54" spans="1:15" s="108" customFormat="1">
      <c r="A54" s="106"/>
      <c r="B54" s="107"/>
      <c r="E54" s="204"/>
      <c r="F54" s="211"/>
      <c r="G54" s="101"/>
      <c r="J54" s="207"/>
      <c r="K54" s="207"/>
      <c r="L54" s="207"/>
      <c r="M54" s="207"/>
      <c r="N54" s="208"/>
      <c r="O54" s="204"/>
    </row>
    <row r="55" spans="1:15" s="108" customFormat="1">
      <c r="A55" s="106"/>
      <c r="B55" s="107"/>
      <c r="E55" s="204"/>
      <c r="F55" s="211"/>
      <c r="G55" s="101"/>
      <c r="J55" s="207"/>
      <c r="K55" s="207"/>
      <c r="L55" s="207"/>
      <c r="M55" s="207"/>
      <c r="N55" s="208"/>
      <c r="O55" s="204"/>
    </row>
    <row r="56" spans="1:15" s="108" customFormat="1">
      <c r="A56" s="106"/>
      <c r="B56" s="107"/>
      <c r="E56" s="204"/>
      <c r="F56" s="211"/>
      <c r="G56" s="101"/>
      <c r="J56" s="207"/>
      <c r="K56" s="207"/>
      <c r="L56" s="207"/>
      <c r="M56" s="207"/>
      <c r="N56" s="208"/>
      <c r="O56" s="204"/>
    </row>
    <row r="57" spans="1:15" s="108" customFormat="1">
      <c r="A57" s="106"/>
      <c r="B57" s="107"/>
      <c r="E57" s="204"/>
      <c r="F57" s="211"/>
      <c r="G57" s="101"/>
      <c r="J57" s="207"/>
      <c r="K57" s="207"/>
      <c r="L57" s="207"/>
      <c r="M57" s="207"/>
      <c r="N57" s="208"/>
      <c r="O57" s="204"/>
    </row>
    <row r="58" spans="1:15" s="108" customFormat="1">
      <c r="A58" s="106"/>
      <c r="B58" s="107"/>
      <c r="E58" s="204"/>
      <c r="F58" s="211"/>
      <c r="G58" s="101"/>
      <c r="J58" s="207"/>
      <c r="K58" s="207"/>
      <c r="L58" s="207"/>
      <c r="M58" s="207"/>
      <c r="N58" s="208"/>
      <c r="O58" s="204"/>
    </row>
    <row r="59" spans="1:15" s="108" customFormat="1">
      <c r="A59" s="106"/>
      <c r="B59" s="107"/>
      <c r="E59" s="204"/>
      <c r="F59" s="211"/>
      <c r="G59" s="101"/>
      <c r="J59" s="207"/>
      <c r="K59" s="207"/>
      <c r="L59" s="207"/>
      <c r="M59" s="207"/>
      <c r="N59" s="208"/>
      <c r="O59" s="204"/>
    </row>
    <row r="60" spans="1:15" s="108" customFormat="1">
      <c r="A60" s="106"/>
      <c r="B60" s="107"/>
      <c r="E60" s="204"/>
      <c r="F60" s="211"/>
      <c r="G60" s="101"/>
      <c r="J60" s="207"/>
      <c r="K60" s="207"/>
      <c r="L60" s="207"/>
      <c r="M60" s="207"/>
      <c r="N60" s="208"/>
      <c r="O60" s="204"/>
    </row>
    <row r="61" spans="1:15" s="108" customFormat="1">
      <c r="A61" s="106"/>
      <c r="B61" s="107"/>
      <c r="E61" s="204"/>
      <c r="F61" s="211"/>
      <c r="G61" s="101"/>
      <c r="J61" s="207"/>
      <c r="K61" s="207"/>
      <c r="L61" s="207"/>
      <c r="M61" s="207"/>
      <c r="N61" s="208"/>
      <c r="O61" s="204"/>
    </row>
    <row r="62" spans="1:15" s="108" customFormat="1">
      <c r="A62" s="106"/>
      <c r="B62" s="107"/>
      <c r="E62" s="204"/>
      <c r="F62" s="211"/>
      <c r="G62" s="101"/>
      <c r="J62" s="207"/>
      <c r="K62" s="207"/>
      <c r="L62" s="207"/>
      <c r="M62" s="207"/>
      <c r="N62" s="208"/>
      <c r="O62" s="204"/>
    </row>
    <row r="63" spans="1:15" s="108" customFormat="1">
      <c r="A63" s="106"/>
      <c r="B63" s="107"/>
      <c r="E63" s="204"/>
      <c r="F63" s="211"/>
      <c r="G63" s="101"/>
      <c r="J63" s="207"/>
      <c r="K63" s="207"/>
      <c r="L63" s="207"/>
      <c r="M63" s="207"/>
      <c r="N63" s="208"/>
      <c r="O63" s="204"/>
    </row>
    <row r="64" spans="1:15" s="108" customFormat="1">
      <c r="A64" s="106"/>
      <c r="B64" s="107"/>
      <c r="E64" s="204"/>
      <c r="F64" s="211"/>
      <c r="G64" s="101"/>
      <c r="J64" s="207"/>
      <c r="K64" s="207"/>
      <c r="L64" s="207"/>
      <c r="M64" s="207"/>
      <c r="N64" s="208"/>
      <c r="O64" s="204"/>
    </row>
    <row r="65" spans="1:15" s="108" customFormat="1">
      <c r="A65" s="106"/>
      <c r="B65" s="107"/>
      <c r="E65" s="204"/>
      <c r="F65" s="211"/>
      <c r="G65" s="101"/>
      <c r="J65" s="207"/>
      <c r="K65" s="207"/>
      <c r="L65" s="207"/>
      <c r="M65" s="207"/>
      <c r="N65" s="208"/>
      <c r="O65" s="204"/>
    </row>
    <row r="66" spans="1:15" s="108" customFormat="1">
      <c r="A66" s="106"/>
      <c r="B66" s="107"/>
      <c r="E66" s="204"/>
      <c r="F66" s="211"/>
      <c r="G66" s="101"/>
      <c r="J66" s="207"/>
      <c r="K66" s="207"/>
      <c r="L66" s="207"/>
      <c r="M66" s="207"/>
      <c r="N66" s="208"/>
      <c r="O66" s="204"/>
    </row>
    <row r="67" spans="1:15" s="108" customFormat="1">
      <c r="A67" s="106"/>
      <c r="B67" s="107"/>
      <c r="E67" s="204"/>
      <c r="F67" s="211"/>
      <c r="G67" s="101"/>
      <c r="J67" s="207"/>
      <c r="K67" s="207"/>
      <c r="L67" s="207"/>
      <c r="M67" s="207"/>
      <c r="N67" s="208"/>
      <c r="O67" s="204"/>
    </row>
    <row r="68" spans="1:15" s="108" customFormat="1">
      <c r="A68" s="106"/>
      <c r="B68" s="107"/>
      <c r="E68" s="204"/>
      <c r="F68" s="211"/>
      <c r="G68" s="101"/>
      <c r="J68" s="207"/>
      <c r="K68" s="207"/>
      <c r="L68" s="207"/>
      <c r="M68" s="207"/>
      <c r="N68" s="208"/>
      <c r="O68" s="204"/>
    </row>
    <row r="69" spans="1:15" s="108" customFormat="1">
      <c r="A69" s="106"/>
      <c r="B69" s="107"/>
      <c r="E69" s="204"/>
      <c r="F69" s="211"/>
      <c r="G69" s="101"/>
      <c r="J69" s="207"/>
      <c r="K69" s="207"/>
      <c r="L69" s="207"/>
      <c r="M69" s="207"/>
      <c r="N69" s="208"/>
      <c r="O69" s="204"/>
    </row>
    <row r="70" spans="1:15" s="108" customFormat="1">
      <c r="A70" s="106"/>
      <c r="B70" s="107"/>
      <c r="E70" s="204"/>
      <c r="F70" s="211"/>
      <c r="G70" s="101"/>
      <c r="J70" s="207"/>
      <c r="K70" s="207"/>
      <c r="L70" s="207"/>
      <c r="M70" s="207"/>
      <c r="N70" s="208"/>
      <c r="O70" s="204"/>
    </row>
    <row r="71" spans="1:15" s="108" customFormat="1">
      <c r="A71" s="106"/>
      <c r="B71" s="107"/>
      <c r="E71" s="204"/>
      <c r="F71" s="211"/>
      <c r="G71" s="101"/>
      <c r="J71" s="207"/>
      <c r="K71" s="207"/>
      <c r="L71" s="207"/>
      <c r="M71" s="207"/>
      <c r="N71" s="208"/>
      <c r="O71" s="204"/>
    </row>
    <row r="72" spans="1:15" s="108" customFormat="1">
      <c r="A72" s="106"/>
      <c r="B72" s="107"/>
      <c r="E72" s="204"/>
      <c r="F72" s="211"/>
      <c r="G72" s="101"/>
      <c r="J72" s="207"/>
      <c r="K72" s="207"/>
      <c r="L72" s="207"/>
      <c r="M72" s="207"/>
      <c r="N72" s="208"/>
      <c r="O72" s="204"/>
    </row>
    <row r="73" spans="1:15" s="108" customFormat="1">
      <c r="A73" s="106"/>
      <c r="B73" s="107"/>
      <c r="E73" s="204"/>
      <c r="F73" s="211"/>
      <c r="G73" s="101"/>
      <c r="J73" s="207"/>
      <c r="K73" s="207"/>
      <c r="L73" s="207"/>
      <c r="M73" s="207"/>
      <c r="N73" s="208"/>
      <c r="O73" s="204"/>
    </row>
    <row r="74" spans="1:15" s="108" customFormat="1">
      <c r="A74" s="106"/>
      <c r="B74" s="107"/>
      <c r="E74" s="204"/>
      <c r="F74" s="211"/>
      <c r="G74" s="101"/>
      <c r="J74" s="207"/>
      <c r="K74" s="207"/>
      <c r="L74" s="207"/>
      <c r="M74" s="207"/>
      <c r="N74" s="208"/>
      <c r="O74" s="204"/>
    </row>
    <row r="75" spans="1:15" s="108" customFormat="1">
      <c r="A75" s="106"/>
      <c r="B75" s="107"/>
      <c r="E75" s="204"/>
      <c r="F75" s="211"/>
      <c r="G75" s="101"/>
      <c r="J75" s="207"/>
      <c r="K75" s="207"/>
      <c r="L75" s="207"/>
      <c r="M75" s="207"/>
      <c r="N75" s="208"/>
      <c r="O75" s="204"/>
    </row>
    <row r="76" spans="1:15" s="108" customFormat="1">
      <c r="A76" s="106"/>
      <c r="B76" s="107"/>
      <c r="E76" s="204"/>
      <c r="F76" s="211"/>
      <c r="G76" s="101"/>
      <c r="J76" s="207"/>
      <c r="K76" s="207"/>
      <c r="L76" s="207"/>
      <c r="M76" s="207"/>
      <c r="N76" s="208"/>
      <c r="O76" s="204"/>
    </row>
    <row r="77" spans="1:15" s="108" customFormat="1">
      <c r="A77" s="106"/>
      <c r="B77" s="107"/>
      <c r="E77" s="204"/>
      <c r="F77" s="211"/>
      <c r="G77" s="101"/>
      <c r="J77" s="207"/>
      <c r="K77" s="207"/>
      <c r="L77" s="207"/>
      <c r="M77" s="207"/>
      <c r="N77" s="208"/>
      <c r="O77" s="204"/>
    </row>
    <row r="78" spans="1:15" s="108" customFormat="1">
      <c r="A78" s="106"/>
      <c r="B78" s="107"/>
      <c r="E78" s="204"/>
      <c r="F78" s="211"/>
      <c r="G78" s="101"/>
      <c r="J78" s="207"/>
      <c r="K78" s="207"/>
      <c r="L78" s="207"/>
      <c r="M78" s="207"/>
      <c r="N78" s="208"/>
      <c r="O78" s="204"/>
    </row>
    <row r="79" spans="1:15" s="108" customFormat="1">
      <c r="A79" s="106"/>
      <c r="B79" s="107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106"/>
      <c r="B80" s="107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101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101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699:M699"/>
    <mergeCell ref="J700:M700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5:M75"/>
    <mergeCell ref="J76:M7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3:M63"/>
    <mergeCell ref="J64:M64"/>
    <mergeCell ref="J65:M65"/>
    <mergeCell ref="J66:M66"/>
    <mergeCell ref="J67:M67"/>
    <mergeCell ref="J68:M68"/>
    <mergeCell ref="J57:M57"/>
    <mergeCell ref="J58:M58"/>
    <mergeCell ref="J59:M59"/>
    <mergeCell ref="J60:M60"/>
    <mergeCell ref="J61:M61"/>
    <mergeCell ref="J62:M62"/>
    <mergeCell ref="J51:M51"/>
    <mergeCell ref="J52:M52"/>
    <mergeCell ref="J53:M53"/>
    <mergeCell ref="J54:M54"/>
    <mergeCell ref="J55:M55"/>
    <mergeCell ref="J56:M56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42" priority="25" operator="containsText" text="ERROR">
      <formula>NOT(ISERROR(SEARCH("ERROR",F38)))</formula>
    </cfRule>
  </conditionalFormatting>
  <conditionalFormatting sqref="J38">
    <cfRule type="containsText" dxfId="541" priority="24" operator="containsText" text="ERROR">
      <formula>NOT(ISERROR(SEARCH("ERROR",J38)))</formula>
    </cfRule>
  </conditionalFormatting>
  <conditionalFormatting sqref="O12:O18 O23 O29 O31:O35">
    <cfRule type="containsText" dxfId="540" priority="21" operator="containsText" text="ERROR">
      <formula>NOT(ISERROR(SEARCH("ERROR",O12)))</formula>
    </cfRule>
  </conditionalFormatting>
  <conditionalFormatting sqref="O36">
    <cfRule type="containsText" dxfId="539" priority="7" operator="containsText" text="ERROR">
      <formula>NOT(ISERROR(SEARCH("ERROR",O36)))</formula>
    </cfRule>
  </conditionalFormatting>
  <conditionalFormatting sqref="O9">
    <cfRule type="containsText" dxfId="538" priority="4" operator="containsText" text="ERROR">
      <formula>NOT(ISERROR(SEARCH("ERROR",O9)))</formula>
    </cfRule>
  </conditionalFormatting>
  <conditionalFormatting sqref="O19:O22">
    <cfRule type="containsText" dxfId="537" priority="3" operator="containsText" text="ERROR">
      <formula>NOT(ISERROR(SEARCH("ERROR",O19)))</formula>
    </cfRule>
  </conditionalFormatting>
  <conditionalFormatting sqref="O24:O28">
    <cfRule type="containsText" dxfId="536" priority="2" operator="containsText" text="ERROR">
      <formula>NOT(ISERROR(SEARCH("ERROR",O24)))</formula>
    </cfRule>
  </conditionalFormatting>
  <conditionalFormatting sqref="O30">
    <cfRule type="containsText" dxfId="535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J39:M702">
      <formula1>Taxes</formula1>
    </dataValidation>
    <dataValidation type="list" allowBlank="1" showInputMessage="1" showErrorMessage="1" sqref="C39:C703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39:A703">
      <formula1>Taxes</formula1>
    </dataValidation>
  </dataValidation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07"/>
  <sheetViews>
    <sheetView showGridLines="0" zoomScaleNormal="100" workbookViewId="0">
      <selection activeCell="M32" sqref="M32"/>
    </sheetView>
  </sheetViews>
  <sheetFormatPr defaultColWidth="11.54296875" defaultRowHeight="10"/>
  <cols>
    <col min="1" max="1" width="8.54296875" style="89" customWidth="1"/>
    <col min="2" max="2" width="7.81640625" style="91" customWidth="1"/>
    <col min="3" max="3" width="51.453125" style="90" customWidth="1"/>
    <col min="4" max="4" width="0.81640625" style="73" customWidth="1"/>
    <col min="5" max="5" width="12.81640625" style="90" customWidth="1"/>
    <col min="6" max="6" width="12.81640625" style="91" customWidth="1"/>
    <col min="7" max="7" width="12.81640625" style="90" customWidth="1"/>
    <col min="8" max="8" width="1" style="73" customWidth="1"/>
    <col min="9" max="11" width="12.81640625" style="90" customWidth="1"/>
    <col min="12" max="12" width="0.81640625" style="73" customWidth="1"/>
    <col min="13" max="13" width="12.81640625" style="90" customWidth="1"/>
    <col min="14" max="14" width="41.7265625" style="89" bestFit="1" customWidth="1"/>
    <col min="15" max="16384" width="11.54296875" style="90"/>
  </cols>
  <sheetData>
    <row r="2" spans="2:15" ht="10.5">
      <c r="C2" s="13" t="s">
        <v>21</v>
      </c>
      <c r="E2" s="12" t="s">
        <v>107</v>
      </c>
      <c r="J2" s="13" t="s">
        <v>18</v>
      </c>
      <c r="K2" s="12" t="s">
        <v>196</v>
      </c>
    </row>
    <row r="3" spans="2:15" ht="34.5" customHeight="1">
      <c r="C3" s="13" t="s">
        <v>52</v>
      </c>
      <c r="E3" s="90" t="s">
        <v>63</v>
      </c>
      <c r="F3" s="90"/>
      <c r="J3" s="13" t="s">
        <v>39</v>
      </c>
    </row>
    <row r="4" spans="2:15" ht="10.5">
      <c r="C4" s="4"/>
      <c r="F4" s="90"/>
    </row>
    <row r="5" spans="2:15" ht="10.5">
      <c r="B5" s="171" t="s">
        <v>9</v>
      </c>
      <c r="C5" s="173" t="s">
        <v>19</v>
      </c>
      <c r="E5" s="167" t="s">
        <v>10</v>
      </c>
      <c r="F5" s="167"/>
      <c r="G5" s="167"/>
      <c r="I5" s="167" t="s">
        <v>11</v>
      </c>
      <c r="J5" s="167"/>
      <c r="K5" s="167"/>
      <c r="M5" s="162" t="s">
        <v>20</v>
      </c>
      <c r="N5" s="169" t="s">
        <v>6</v>
      </c>
    </row>
    <row r="6" spans="2:15" ht="44.25" customHeight="1" thickBot="1">
      <c r="B6" s="172"/>
      <c r="C6" s="174"/>
      <c r="E6" s="159" t="s">
        <v>3</v>
      </c>
      <c r="F6" s="159" t="s">
        <v>4</v>
      </c>
      <c r="G6" s="159" t="s">
        <v>5</v>
      </c>
      <c r="I6" s="159" t="s">
        <v>3</v>
      </c>
      <c r="J6" s="159" t="s">
        <v>4</v>
      </c>
      <c r="K6" s="159" t="s">
        <v>5</v>
      </c>
      <c r="M6" s="168"/>
      <c r="N6" s="170"/>
    </row>
    <row r="7" spans="2:15" ht="11" thickTop="1">
      <c r="B7" s="161" t="s">
        <v>98</v>
      </c>
      <c r="C7" s="161"/>
      <c r="E7" s="63">
        <v>0</v>
      </c>
      <c r="F7" s="63">
        <v>0</v>
      </c>
      <c r="G7" s="63">
        <v>0</v>
      </c>
      <c r="I7" s="63">
        <v>0</v>
      </c>
      <c r="J7" s="63">
        <v>0</v>
      </c>
      <c r="K7" s="63">
        <v>0</v>
      </c>
      <c r="M7" s="63">
        <v>0</v>
      </c>
      <c r="N7" s="160"/>
    </row>
    <row r="8" spans="2:15" ht="33.75" customHeight="1">
      <c r="B8" s="163" t="s">
        <v>97</v>
      </c>
      <c r="C8" s="163"/>
      <c r="E8" s="39">
        <v>0</v>
      </c>
      <c r="F8" s="39">
        <v>0</v>
      </c>
      <c r="G8" s="39">
        <v>0</v>
      </c>
      <c r="I8" s="39">
        <v>0</v>
      </c>
      <c r="J8" s="39">
        <v>0</v>
      </c>
      <c r="K8" s="39">
        <v>0</v>
      </c>
      <c r="M8" s="39">
        <v>0</v>
      </c>
      <c r="N8" s="38"/>
    </row>
    <row r="9" spans="2:15" ht="10.5">
      <c r="B9" s="1">
        <v>1</v>
      </c>
      <c r="C9" s="7" t="s">
        <v>79</v>
      </c>
      <c r="E9" s="49"/>
      <c r="F9" s="49">
        <v>0</v>
      </c>
      <c r="G9" s="49">
        <v>0</v>
      </c>
      <c r="I9" s="49"/>
      <c r="J9" s="49">
        <v>0</v>
      </c>
      <c r="K9" s="49">
        <v>0</v>
      </c>
      <c r="M9" s="49">
        <v>0</v>
      </c>
      <c r="N9" s="44"/>
      <c r="O9" s="40" t="s">
        <v>199</v>
      </c>
    </row>
    <row r="10" spans="2:15" ht="10.5">
      <c r="B10" s="161" t="s">
        <v>99</v>
      </c>
      <c r="C10" s="161"/>
      <c r="E10" s="63">
        <v>7808397719.7999992</v>
      </c>
      <c r="F10" s="63">
        <v>0</v>
      </c>
      <c r="G10" s="63">
        <v>7808397719.7999992</v>
      </c>
      <c r="I10" s="63">
        <v>7863321623.4000015</v>
      </c>
      <c r="J10" s="63">
        <v>0</v>
      </c>
      <c r="K10" s="63">
        <v>7863321623.4000015</v>
      </c>
      <c r="M10" s="63">
        <v>-54923903.599999905</v>
      </c>
      <c r="N10" s="160"/>
    </row>
    <row r="11" spans="2:15" ht="44.25" customHeight="1">
      <c r="B11" s="163" t="s">
        <v>80</v>
      </c>
      <c r="C11" s="163"/>
      <c r="E11" s="39">
        <v>7547058370.7999992</v>
      </c>
      <c r="F11" s="39">
        <v>0</v>
      </c>
      <c r="G11" s="39">
        <v>7547058370.7999992</v>
      </c>
      <c r="I11" s="39">
        <v>7701271115.8000011</v>
      </c>
      <c r="J11" s="39">
        <v>0</v>
      </c>
      <c r="K11" s="39">
        <v>7701271115.8000011</v>
      </c>
      <c r="M11" s="39">
        <v>-154212744.99999988</v>
      </c>
      <c r="N11" s="38"/>
    </row>
    <row r="12" spans="2:15" ht="10.5">
      <c r="B12" s="8">
        <v>1</v>
      </c>
      <c r="C12" s="9" t="s">
        <v>81</v>
      </c>
      <c r="E12" s="141">
        <v>50703040</v>
      </c>
      <c r="F12" s="141">
        <v>0</v>
      </c>
      <c r="G12" s="141">
        <v>50703040</v>
      </c>
      <c r="I12" s="141"/>
      <c r="J12" s="141">
        <v>114550760</v>
      </c>
      <c r="K12" s="141">
        <v>114550760</v>
      </c>
      <c r="M12" s="158">
        <v>-63847720</v>
      </c>
      <c r="N12" s="43" t="s">
        <v>30</v>
      </c>
      <c r="O12" s="40" t="s">
        <v>199</v>
      </c>
    </row>
    <row r="13" spans="2:15" ht="10.5">
      <c r="B13" s="1">
        <v>2</v>
      </c>
      <c r="C13" s="7" t="s">
        <v>82</v>
      </c>
      <c r="E13" s="49">
        <v>0</v>
      </c>
      <c r="F13" s="49">
        <v>0</v>
      </c>
      <c r="G13" s="49">
        <v>0</v>
      </c>
      <c r="I13" s="49">
        <v>114550760</v>
      </c>
      <c r="J13" s="49">
        <v>-114550760</v>
      </c>
      <c r="K13" s="49">
        <v>0</v>
      </c>
      <c r="M13" s="49">
        <v>0</v>
      </c>
      <c r="N13" s="44"/>
      <c r="O13" s="40" t="s">
        <v>199</v>
      </c>
    </row>
    <row r="14" spans="2:15" ht="10.5">
      <c r="B14" s="8">
        <v>3</v>
      </c>
      <c r="C14" s="9" t="s">
        <v>83</v>
      </c>
      <c r="E14" s="141">
        <v>3474277476.8200002</v>
      </c>
      <c r="F14" s="141">
        <v>0</v>
      </c>
      <c r="G14" s="141">
        <v>3474277476.8200002</v>
      </c>
      <c r="I14" s="141">
        <v>3345571227.9200001</v>
      </c>
      <c r="J14" s="141">
        <v>0</v>
      </c>
      <c r="K14" s="141">
        <v>3345571227.9200001</v>
      </c>
      <c r="M14" s="158">
        <v>128706248.9000001</v>
      </c>
      <c r="N14" s="43" t="s">
        <v>31</v>
      </c>
      <c r="O14" s="40" t="s">
        <v>199</v>
      </c>
    </row>
    <row r="15" spans="2:15" ht="10.5">
      <c r="B15" s="1">
        <v>4</v>
      </c>
      <c r="C15" s="7" t="s">
        <v>84</v>
      </c>
      <c r="E15" s="49">
        <v>1034038231.6800001</v>
      </c>
      <c r="F15" s="49">
        <v>0</v>
      </c>
      <c r="G15" s="49">
        <v>1034038231.6800001</v>
      </c>
      <c r="I15" s="49">
        <v>1034038231.6800001</v>
      </c>
      <c r="J15" s="49">
        <v>0</v>
      </c>
      <c r="K15" s="49">
        <v>1034038231.6800001</v>
      </c>
      <c r="M15" s="49">
        <v>0</v>
      </c>
      <c r="N15" s="44"/>
      <c r="O15" s="40" t="s">
        <v>199</v>
      </c>
    </row>
    <row r="16" spans="2:15" ht="10.5">
      <c r="B16" s="8">
        <v>5</v>
      </c>
      <c r="C16" s="9" t="s">
        <v>85</v>
      </c>
      <c r="E16" s="141">
        <v>443159821.86000001</v>
      </c>
      <c r="F16" s="141">
        <v>0</v>
      </c>
      <c r="G16" s="141">
        <v>443159821.86000001</v>
      </c>
      <c r="I16" s="141">
        <v>443159821.86000001</v>
      </c>
      <c r="J16" s="141">
        <v>0</v>
      </c>
      <c r="K16" s="141">
        <v>443159821.86000001</v>
      </c>
      <c r="M16" s="158">
        <v>0</v>
      </c>
      <c r="N16" s="43"/>
      <c r="O16" s="40" t="s">
        <v>199</v>
      </c>
    </row>
    <row r="17" spans="2:15" ht="10.5">
      <c r="B17" s="1">
        <v>6</v>
      </c>
      <c r="C17" s="7" t="s">
        <v>86</v>
      </c>
      <c r="E17" s="49">
        <v>7200000</v>
      </c>
      <c r="F17" s="49">
        <v>0</v>
      </c>
      <c r="G17" s="49">
        <v>7200000</v>
      </c>
      <c r="I17" s="49">
        <v>7200000</v>
      </c>
      <c r="J17" s="49">
        <v>0</v>
      </c>
      <c r="K17" s="49">
        <v>7200000</v>
      </c>
      <c r="M17" s="49">
        <v>0</v>
      </c>
      <c r="N17" s="44"/>
      <c r="O17" s="40" t="s">
        <v>199</v>
      </c>
    </row>
    <row r="18" spans="2:15" ht="33.75" customHeight="1">
      <c r="B18" s="8">
        <v>7</v>
      </c>
      <c r="C18" s="9" t="s">
        <v>87</v>
      </c>
      <c r="E18" s="141">
        <v>138674703.20000002</v>
      </c>
      <c r="F18" s="141">
        <v>0</v>
      </c>
      <c r="G18" s="141">
        <v>138674703.20000002</v>
      </c>
      <c r="I18" s="141">
        <v>132947540.76000001</v>
      </c>
      <c r="J18" s="141">
        <v>0</v>
      </c>
      <c r="K18" s="141">
        <v>132947540.76000001</v>
      </c>
      <c r="M18" s="158">
        <v>5727162.4400000125</v>
      </c>
      <c r="N18" s="43" t="s">
        <v>31</v>
      </c>
      <c r="O18" s="40" t="s">
        <v>199</v>
      </c>
    </row>
    <row r="19" spans="2:15" ht="10.5">
      <c r="B19" s="1">
        <v>8</v>
      </c>
      <c r="C19" s="7" t="s">
        <v>88</v>
      </c>
      <c r="E19" s="49">
        <v>2399005097.2400002</v>
      </c>
      <c r="F19" s="49">
        <v>0</v>
      </c>
      <c r="G19" s="49">
        <v>2399005097.2400002</v>
      </c>
      <c r="I19" s="49">
        <v>2399005097.2400002</v>
      </c>
      <c r="J19" s="49">
        <v>0</v>
      </c>
      <c r="K19" s="49">
        <v>2399005097.2400002</v>
      </c>
      <c r="M19" s="49">
        <v>0</v>
      </c>
      <c r="N19" s="44"/>
      <c r="O19" s="40" t="s">
        <v>199</v>
      </c>
    </row>
    <row r="20" spans="2:15" ht="10.5">
      <c r="B20" s="8">
        <v>9</v>
      </c>
      <c r="C20" s="9" t="s">
        <v>89</v>
      </c>
      <c r="E20" s="141">
        <v>0</v>
      </c>
      <c r="F20" s="141">
        <v>0</v>
      </c>
      <c r="G20" s="141">
        <v>0</v>
      </c>
      <c r="I20" s="141"/>
      <c r="J20" s="141">
        <v>0</v>
      </c>
      <c r="K20" s="141">
        <v>0</v>
      </c>
      <c r="M20" s="158">
        <v>0</v>
      </c>
      <c r="N20" s="43"/>
      <c r="O20" s="40" t="s">
        <v>199</v>
      </c>
    </row>
    <row r="21" spans="2:15" ht="10.5">
      <c r="B21" s="1">
        <v>10</v>
      </c>
      <c r="C21" s="7" t="s">
        <v>90</v>
      </c>
      <c r="E21" s="49">
        <v>0</v>
      </c>
      <c r="F21" s="49">
        <v>0</v>
      </c>
      <c r="G21" s="49">
        <v>0</v>
      </c>
      <c r="I21" s="49"/>
      <c r="J21" s="49">
        <v>0</v>
      </c>
      <c r="K21" s="49">
        <v>0</v>
      </c>
      <c r="M21" s="49">
        <v>0</v>
      </c>
      <c r="N21" s="44"/>
      <c r="O21" s="40" t="s">
        <v>199</v>
      </c>
    </row>
    <row r="22" spans="2:15" ht="10.5">
      <c r="B22" s="8">
        <v>11</v>
      </c>
      <c r="C22" s="9" t="s">
        <v>46</v>
      </c>
      <c r="E22" s="141">
        <v>0</v>
      </c>
      <c r="F22" s="141">
        <v>0</v>
      </c>
      <c r="G22" s="141">
        <v>0</v>
      </c>
      <c r="I22" s="141">
        <v>224798436.34</v>
      </c>
      <c r="J22" s="141">
        <v>0</v>
      </c>
      <c r="K22" s="141">
        <v>224798436.34</v>
      </c>
      <c r="M22" s="158">
        <v>-224798436.34</v>
      </c>
      <c r="N22" s="43" t="s">
        <v>30</v>
      </c>
      <c r="O22" s="40" t="s">
        <v>199</v>
      </c>
    </row>
    <row r="23" spans="2:15" ht="32.25" customHeight="1">
      <c r="B23" s="163" t="s">
        <v>91</v>
      </c>
      <c r="C23" s="163"/>
      <c r="E23" s="39">
        <v>261339349</v>
      </c>
      <c r="F23" s="39">
        <v>0</v>
      </c>
      <c r="G23" s="39">
        <v>261339349</v>
      </c>
      <c r="I23" s="39">
        <v>9757817.5</v>
      </c>
      <c r="J23" s="39">
        <v>0</v>
      </c>
      <c r="K23" s="39">
        <v>9757817.5</v>
      </c>
      <c r="M23" s="39">
        <v>251581531.5</v>
      </c>
      <c r="N23" s="38"/>
      <c r="O23" s="40"/>
    </row>
    <row r="24" spans="2:15" ht="10.5">
      <c r="B24" s="1">
        <v>12</v>
      </c>
      <c r="C24" s="7" t="s">
        <v>92</v>
      </c>
      <c r="E24" s="49">
        <v>258743999</v>
      </c>
      <c r="F24" s="49">
        <v>0</v>
      </c>
      <c r="G24" s="49">
        <v>258743999</v>
      </c>
      <c r="I24" s="49">
        <v>5605202</v>
      </c>
      <c r="J24" s="49">
        <v>0</v>
      </c>
      <c r="K24" s="49">
        <v>5605202</v>
      </c>
      <c r="M24" s="49">
        <v>253138797</v>
      </c>
      <c r="N24" s="44" t="s">
        <v>31</v>
      </c>
      <c r="O24" s="40" t="s">
        <v>199</v>
      </c>
    </row>
    <row r="25" spans="2:15" ht="10.5">
      <c r="B25" s="8">
        <v>13</v>
      </c>
      <c r="C25" s="9" t="s">
        <v>93</v>
      </c>
      <c r="E25" s="141">
        <v>0</v>
      </c>
      <c r="F25" s="141">
        <v>0</v>
      </c>
      <c r="G25" s="141">
        <v>0</v>
      </c>
      <c r="I25" s="141">
        <v>2481298.5</v>
      </c>
      <c r="J25" s="141">
        <v>0</v>
      </c>
      <c r="K25" s="141">
        <v>2481298.5</v>
      </c>
      <c r="M25" s="158">
        <v>-2481298.5</v>
      </c>
      <c r="N25" s="43" t="s">
        <v>67</v>
      </c>
      <c r="O25" s="40" t="s">
        <v>199</v>
      </c>
    </row>
    <row r="26" spans="2:15" ht="10.5">
      <c r="B26" s="1">
        <v>14</v>
      </c>
      <c r="C26" s="7" t="s">
        <v>94</v>
      </c>
      <c r="E26" s="49">
        <v>2595350</v>
      </c>
      <c r="F26" s="49">
        <v>0</v>
      </c>
      <c r="G26" s="49">
        <v>2595350</v>
      </c>
      <c r="I26" s="49">
        <v>1671317</v>
      </c>
      <c r="J26" s="49">
        <v>0</v>
      </c>
      <c r="K26" s="49">
        <v>1671317</v>
      </c>
      <c r="M26" s="49">
        <v>924033</v>
      </c>
      <c r="N26" s="44" t="s">
        <v>67</v>
      </c>
      <c r="O26" s="40" t="s">
        <v>199</v>
      </c>
    </row>
    <row r="27" spans="2:15" ht="10.5">
      <c r="B27" s="8">
        <v>15</v>
      </c>
      <c r="C27" s="9" t="s">
        <v>95</v>
      </c>
      <c r="E27" s="141">
        <v>0</v>
      </c>
      <c r="F27" s="141">
        <v>0</v>
      </c>
      <c r="G27" s="141">
        <v>0</v>
      </c>
      <c r="I27" s="141"/>
      <c r="J27" s="141">
        <v>0</v>
      </c>
      <c r="K27" s="141">
        <v>0</v>
      </c>
      <c r="M27" s="158">
        <v>0</v>
      </c>
      <c r="N27" s="43"/>
      <c r="O27" s="40" t="s">
        <v>199</v>
      </c>
    </row>
    <row r="28" spans="2:15" ht="10.5">
      <c r="B28" s="1">
        <v>16</v>
      </c>
      <c r="C28" s="7" t="s">
        <v>198</v>
      </c>
      <c r="E28" s="49">
        <v>0</v>
      </c>
      <c r="F28" s="49">
        <v>0</v>
      </c>
      <c r="G28" s="49">
        <v>0</v>
      </c>
      <c r="I28" s="49"/>
      <c r="J28" s="49">
        <v>0</v>
      </c>
      <c r="K28" s="49">
        <v>0</v>
      </c>
      <c r="M28" s="49">
        <v>0</v>
      </c>
      <c r="N28" s="44"/>
      <c r="O28" s="40" t="s">
        <v>199</v>
      </c>
    </row>
    <row r="29" spans="2:15" ht="10.5">
      <c r="B29" s="37" t="s">
        <v>96</v>
      </c>
      <c r="C29" s="36"/>
      <c r="E29" s="39">
        <v>0</v>
      </c>
      <c r="F29" s="39">
        <v>0</v>
      </c>
      <c r="G29" s="39">
        <v>0</v>
      </c>
      <c r="I29" s="39">
        <v>152292690.10000002</v>
      </c>
      <c r="J29" s="39">
        <v>0</v>
      </c>
      <c r="K29" s="39">
        <v>152292690.10000002</v>
      </c>
      <c r="M29" s="39">
        <v>-152292690.10000002</v>
      </c>
      <c r="N29" s="38"/>
      <c r="O29" s="40"/>
    </row>
    <row r="30" spans="2:15" ht="10.5">
      <c r="B30" s="8">
        <v>17</v>
      </c>
      <c r="C30" s="9" t="s">
        <v>50</v>
      </c>
      <c r="E30" s="141"/>
      <c r="F30" s="141">
        <v>0</v>
      </c>
      <c r="G30" s="141">
        <v>0</v>
      </c>
      <c r="I30" s="141">
        <v>152292690.10000002</v>
      </c>
      <c r="J30" s="141">
        <v>0</v>
      </c>
      <c r="K30" s="141">
        <v>152292690.10000002</v>
      </c>
      <c r="M30" s="158">
        <v>-152292690.10000002</v>
      </c>
      <c r="N30" s="43" t="s">
        <v>30</v>
      </c>
      <c r="O30" s="40" t="s">
        <v>199</v>
      </c>
    </row>
    <row r="31" spans="2:15" ht="10.5">
      <c r="B31" s="37" t="s">
        <v>74</v>
      </c>
      <c r="C31" s="85"/>
      <c r="E31" s="39">
        <v>0</v>
      </c>
      <c r="F31" s="39">
        <v>0</v>
      </c>
      <c r="G31" s="39">
        <v>0</v>
      </c>
      <c r="I31" s="39">
        <v>0</v>
      </c>
      <c r="J31" s="39">
        <v>0</v>
      </c>
      <c r="K31" s="39">
        <v>0</v>
      </c>
      <c r="M31" s="39">
        <v>0</v>
      </c>
      <c r="N31" s="38"/>
      <c r="O31" s="40" t="s">
        <v>199</v>
      </c>
    </row>
    <row r="32" spans="2:15" ht="10.5">
      <c r="B32" s="1">
        <v>18</v>
      </c>
      <c r="C32" s="7" t="s">
        <v>51</v>
      </c>
      <c r="E32" s="49"/>
      <c r="F32" s="49">
        <v>0</v>
      </c>
      <c r="G32" s="49">
        <v>0</v>
      </c>
      <c r="I32" s="49"/>
      <c r="J32" s="49">
        <v>0</v>
      </c>
      <c r="K32" s="49">
        <v>0</v>
      </c>
      <c r="M32" s="49">
        <v>0</v>
      </c>
      <c r="N32" s="44"/>
      <c r="O32" s="40" t="s">
        <v>199</v>
      </c>
    </row>
    <row r="33" spans="1:15" ht="10.5">
      <c r="B33" s="61" t="s">
        <v>40</v>
      </c>
      <c r="C33" s="62"/>
      <c r="E33" s="63">
        <v>0</v>
      </c>
      <c r="F33" s="63">
        <v>0</v>
      </c>
      <c r="G33" s="63">
        <v>0</v>
      </c>
      <c r="I33" s="63">
        <v>0</v>
      </c>
      <c r="J33" s="63">
        <v>0</v>
      </c>
      <c r="K33" s="63">
        <v>0</v>
      </c>
      <c r="M33" s="63">
        <v>0</v>
      </c>
      <c r="N33" s="62"/>
      <c r="O33" s="40" t="s">
        <v>199</v>
      </c>
    </row>
    <row r="34" spans="1:15" ht="10.5">
      <c r="B34" s="37" t="s">
        <v>100</v>
      </c>
      <c r="C34" s="36"/>
      <c r="E34" s="39">
        <v>0</v>
      </c>
      <c r="F34" s="39">
        <v>0</v>
      </c>
      <c r="G34" s="39">
        <v>0</v>
      </c>
      <c r="I34" s="39">
        <v>0</v>
      </c>
      <c r="J34" s="39">
        <v>0</v>
      </c>
      <c r="K34" s="39">
        <v>0</v>
      </c>
      <c r="M34" s="39">
        <v>0</v>
      </c>
      <c r="N34" s="38"/>
      <c r="O34" s="40" t="s">
        <v>199</v>
      </c>
    </row>
    <row r="35" spans="1:15" ht="10.5">
      <c r="B35" s="8">
        <v>19</v>
      </c>
      <c r="C35" s="9" t="s">
        <v>53</v>
      </c>
      <c r="E35" s="141"/>
      <c r="F35" s="141">
        <v>0</v>
      </c>
      <c r="G35" s="141">
        <v>0</v>
      </c>
      <c r="I35" s="102"/>
      <c r="J35" s="102"/>
      <c r="K35" s="102"/>
      <c r="M35" s="102"/>
      <c r="N35" s="103"/>
      <c r="O35" s="40" t="s">
        <v>199</v>
      </c>
    </row>
    <row r="36" spans="1:15" ht="11" thickBot="1">
      <c r="B36" s="1">
        <v>20</v>
      </c>
      <c r="C36" s="7" t="s">
        <v>54</v>
      </c>
      <c r="E36" s="49"/>
      <c r="F36" s="49">
        <v>0</v>
      </c>
      <c r="G36" s="49">
        <v>0</v>
      </c>
      <c r="I36" s="102"/>
      <c r="J36" s="102"/>
      <c r="K36" s="102"/>
      <c r="M36" s="102"/>
      <c r="N36" s="103"/>
      <c r="O36" s="40" t="s">
        <v>199</v>
      </c>
    </row>
    <row r="37" spans="1:15" ht="11" thickTop="1">
      <c r="B37" s="28"/>
      <c r="C37" s="29" t="s">
        <v>0</v>
      </c>
      <c r="E37" s="23">
        <v>7808397719.7999992</v>
      </c>
      <c r="F37" s="23">
        <v>0</v>
      </c>
      <c r="G37" s="23">
        <v>7808397719.7999992</v>
      </c>
      <c r="I37" s="23">
        <v>7863321623.4000015</v>
      </c>
      <c r="J37" s="23">
        <v>0</v>
      </c>
      <c r="K37" s="23">
        <v>7863321623.4000015</v>
      </c>
      <c r="M37" s="23">
        <v>-54923903.599999905</v>
      </c>
      <c r="N37" s="23"/>
    </row>
    <row r="38" spans="1:15" s="108" customFormat="1">
      <c r="A38" s="106"/>
      <c r="B38" s="107"/>
      <c r="F38" s="203"/>
      <c r="J38" s="203"/>
      <c r="N38" s="106"/>
    </row>
    <row r="39" spans="1:15" s="108" customFormat="1">
      <c r="A39" s="221"/>
      <c r="B39" s="221"/>
      <c r="E39" s="204"/>
      <c r="F39" s="234"/>
      <c r="G39" s="226"/>
      <c r="J39" s="207"/>
      <c r="K39" s="207"/>
      <c r="L39" s="207"/>
      <c r="M39" s="207"/>
      <c r="N39" s="208"/>
      <c r="O39" s="204"/>
    </row>
    <row r="40" spans="1:15" s="108" customFormat="1">
      <c r="A40" s="221"/>
      <c r="B40" s="221"/>
      <c r="E40" s="204"/>
      <c r="F40" s="234"/>
      <c r="G40" s="209"/>
      <c r="J40" s="207"/>
      <c r="K40" s="207"/>
      <c r="L40" s="207"/>
      <c r="M40" s="207"/>
      <c r="N40" s="208"/>
      <c r="O40" s="204"/>
    </row>
    <row r="41" spans="1:15" s="108" customFormat="1">
      <c r="A41" s="221"/>
      <c r="B41" s="221"/>
      <c r="E41" s="204"/>
      <c r="F41" s="234"/>
      <c r="G41" s="209"/>
      <c r="J41" s="207"/>
      <c r="K41" s="207"/>
      <c r="L41" s="207"/>
      <c r="M41" s="207"/>
      <c r="N41" s="208"/>
      <c r="O41" s="204"/>
    </row>
    <row r="42" spans="1:15" s="108" customFormat="1">
      <c r="A42" s="221"/>
      <c r="B42" s="221"/>
      <c r="E42" s="204"/>
      <c r="F42" s="234"/>
      <c r="G42" s="209"/>
      <c r="J42" s="207"/>
      <c r="K42" s="207"/>
      <c r="L42" s="207"/>
      <c r="M42" s="207"/>
      <c r="N42" s="208"/>
      <c r="O42" s="204"/>
    </row>
    <row r="43" spans="1:15" s="108" customFormat="1">
      <c r="A43" s="221"/>
      <c r="B43" s="221"/>
      <c r="E43" s="204"/>
      <c r="F43" s="234"/>
      <c r="G43" s="209"/>
      <c r="J43" s="207"/>
      <c r="K43" s="207"/>
      <c r="L43" s="207"/>
      <c r="M43" s="207"/>
      <c r="N43" s="208"/>
      <c r="O43" s="204"/>
    </row>
    <row r="44" spans="1:15" s="108" customFormat="1">
      <c r="A44" s="221"/>
      <c r="B44" s="221"/>
      <c r="E44" s="204"/>
      <c r="F44" s="234"/>
      <c r="G44" s="209"/>
      <c r="J44" s="207"/>
      <c r="K44" s="207"/>
      <c r="L44" s="207"/>
      <c r="M44" s="207"/>
      <c r="N44" s="208"/>
      <c r="O44" s="204"/>
    </row>
    <row r="45" spans="1:15" s="108" customFormat="1">
      <c r="A45" s="221"/>
      <c r="B45" s="221"/>
      <c r="E45" s="204"/>
      <c r="F45" s="234"/>
      <c r="G45" s="209"/>
      <c r="J45" s="207"/>
      <c r="K45" s="207"/>
      <c r="L45" s="207"/>
      <c r="M45" s="207"/>
      <c r="N45" s="208"/>
      <c r="O45" s="204"/>
    </row>
    <row r="46" spans="1:15" s="108" customFormat="1">
      <c r="A46" s="221"/>
      <c r="B46" s="221"/>
      <c r="E46" s="204"/>
      <c r="F46" s="234"/>
      <c r="G46" s="209"/>
      <c r="J46" s="207"/>
      <c r="K46" s="207"/>
      <c r="L46" s="207"/>
      <c r="M46" s="207"/>
      <c r="N46" s="208"/>
      <c r="O46" s="204"/>
    </row>
    <row r="47" spans="1:15" s="108" customFormat="1">
      <c r="A47" s="221"/>
      <c r="B47" s="221"/>
      <c r="E47" s="204"/>
      <c r="F47" s="234"/>
      <c r="G47" s="209"/>
      <c r="J47" s="207"/>
      <c r="K47" s="207"/>
      <c r="L47" s="207"/>
      <c r="M47" s="207"/>
      <c r="N47" s="208"/>
      <c r="O47" s="204"/>
    </row>
    <row r="48" spans="1:15" s="108" customFormat="1">
      <c r="A48" s="221"/>
      <c r="B48" s="221"/>
      <c r="E48" s="204"/>
      <c r="F48" s="234"/>
      <c r="G48" s="209"/>
      <c r="J48" s="207"/>
      <c r="K48" s="207"/>
      <c r="L48" s="207"/>
      <c r="M48" s="207"/>
      <c r="N48" s="208"/>
      <c r="O48" s="204"/>
    </row>
    <row r="49" spans="1:15" s="108" customFormat="1">
      <c r="A49" s="221"/>
      <c r="B49" s="221"/>
      <c r="E49" s="204"/>
      <c r="F49" s="234"/>
      <c r="G49" s="209"/>
      <c r="J49" s="207"/>
      <c r="K49" s="207"/>
      <c r="L49" s="207"/>
      <c r="M49" s="207"/>
      <c r="N49" s="208"/>
      <c r="O49" s="204"/>
    </row>
    <row r="50" spans="1:15" s="108" customFormat="1">
      <c r="A50" s="221"/>
      <c r="B50" s="221"/>
      <c r="E50" s="204"/>
      <c r="F50" s="234"/>
      <c r="G50" s="209"/>
      <c r="J50" s="207"/>
      <c r="K50" s="207"/>
      <c r="L50" s="207"/>
      <c r="M50" s="207"/>
      <c r="N50" s="208"/>
      <c r="O50" s="204"/>
    </row>
    <row r="51" spans="1:15" s="108" customFormat="1">
      <c r="A51" s="221"/>
      <c r="B51" s="221"/>
      <c r="E51" s="204"/>
      <c r="F51" s="234"/>
      <c r="G51" s="209"/>
      <c r="J51" s="207"/>
      <c r="K51" s="207"/>
      <c r="L51" s="207"/>
      <c r="M51" s="207"/>
      <c r="N51" s="208"/>
      <c r="O51" s="204"/>
    </row>
    <row r="52" spans="1:15" s="108" customFormat="1">
      <c r="A52" s="221"/>
      <c r="B52" s="221"/>
      <c r="E52" s="204"/>
      <c r="F52" s="234"/>
      <c r="G52" s="209"/>
      <c r="J52" s="207"/>
      <c r="K52" s="207"/>
      <c r="L52" s="207"/>
      <c r="M52" s="207"/>
      <c r="N52" s="208"/>
      <c r="O52" s="204"/>
    </row>
    <row r="53" spans="1:15" s="108" customFormat="1">
      <c r="A53" s="221"/>
      <c r="B53" s="221"/>
      <c r="E53" s="204"/>
      <c r="F53" s="234"/>
      <c r="G53" s="209"/>
      <c r="J53" s="207"/>
      <c r="K53" s="207"/>
      <c r="L53" s="207"/>
      <c r="M53" s="207"/>
      <c r="N53" s="208"/>
      <c r="O53" s="204"/>
    </row>
    <row r="54" spans="1:15" s="108" customFormat="1">
      <c r="A54" s="221"/>
      <c r="B54" s="221"/>
      <c r="E54" s="204"/>
      <c r="F54" s="234"/>
      <c r="G54" s="209"/>
      <c r="J54" s="207"/>
      <c r="K54" s="207"/>
      <c r="L54" s="207"/>
      <c r="M54" s="207"/>
      <c r="N54" s="208"/>
      <c r="O54" s="204"/>
    </row>
    <row r="55" spans="1:15" s="108" customFormat="1">
      <c r="A55" s="221"/>
      <c r="B55" s="221"/>
      <c r="E55" s="204"/>
      <c r="F55" s="234"/>
      <c r="G55" s="209"/>
      <c r="J55" s="207"/>
      <c r="K55" s="207"/>
      <c r="L55" s="207"/>
      <c r="M55" s="207"/>
      <c r="N55" s="208"/>
      <c r="O55" s="204"/>
    </row>
    <row r="56" spans="1:15" s="108" customFormat="1">
      <c r="A56" s="221"/>
      <c r="B56" s="221"/>
      <c r="E56" s="204"/>
      <c r="F56" s="234"/>
      <c r="G56" s="209"/>
      <c r="J56" s="207"/>
      <c r="K56" s="207"/>
      <c r="L56" s="207"/>
      <c r="M56" s="207"/>
      <c r="N56" s="208"/>
      <c r="O56" s="204"/>
    </row>
    <row r="57" spans="1:15" s="108" customFormat="1">
      <c r="A57" s="221"/>
      <c r="B57" s="221"/>
      <c r="E57" s="204"/>
      <c r="F57" s="234"/>
      <c r="G57" s="209"/>
      <c r="J57" s="207"/>
      <c r="K57" s="207"/>
      <c r="L57" s="207"/>
      <c r="M57" s="207"/>
      <c r="N57" s="208"/>
      <c r="O57" s="204"/>
    </row>
    <row r="58" spans="1:15" s="108" customFormat="1">
      <c r="A58" s="221"/>
      <c r="B58" s="221"/>
      <c r="E58" s="204"/>
      <c r="F58" s="234"/>
      <c r="G58" s="209"/>
      <c r="J58" s="207"/>
      <c r="K58" s="207"/>
      <c r="L58" s="207"/>
      <c r="M58" s="207"/>
      <c r="N58" s="208"/>
      <c r="O58" s="204"/>
    </row>
    <row r="59" spans="1:15" s="108" customFormat="1">
      <c r="A59" s="221"/>
      <c r="B59" s="221"/>
      <c r="E59" s="204"/>
      <c r="F59" s="234"/>
      <c r="G59" s="209"/>
      <c r="J59" s="207"/>
      <c r="K59" s="207"/>
      <c r="L59" s="207"/>
      <c r="M59" s="207"/>
      <c r="N59" s="208"/>
      <c r="O59" s="204"/>
    </row>
    <row r="60" spans="1:15" s="108" customFormat="1">
      <c r="A60" s="221"/>
      <c r="B60" s="221"/>
      <c r="E60" s="204"/>
      <c r="F60" s="234"/>
      <c r="G60" s="209"/>
      <c r="J60" s="207"/>
      <c r="K60" s="207"/>
      <c r="L60" s="207"/>
      <c r="M60" s="207"/>
      <c r="N60" s="208"/>
      <c r="O60" s="204"/>
    </row>
    <row r="61" spans="1:15" s="108" customFormat="1">
      <c r="A61" s="221"/>
      <c r="B61" s="221"/>
      <c r="E61" s="204"/>
      <c r="F61" s="234"/>
      <c r="G61" s="209"/>
      <c r="J61" s="207"/>
      <c r="K61" s="207"/>
      <c r="L61" s="207"/>
      <c r="M61" s="207"/>
      <c r="N61" s="208"/>
      <c r="O61" s="204"/>
    </row>
    <row r="62" spans="1:15" s="108" customFormat="1">
      <c r="A62" s="221"/>
      <c r="B62" s="221"/>
      <c r="E62" s="204"/>
      <c r="F62" s="234"/>
      <c r="G62" s="209"/>
      <c r="J62" s="207"/>
      <c r="K62" s="207"/>
      <c r="L62" s="207"/>
      <c r="M62" s="207"/>
      <c r="N62" s="208"/>
      <c r="O62" s="204"/>
    </row>
    <row r="63" spans="1:15" s="108" customFormat="1">
      <c r="A63" s="221"/>
      <c r="B63" s="221"/>
      <c r="E63" s="204"/>
      <c r="F63" s="234"/>
      <c r="G63" s="209"/>
      <c r="J63" s="207"/>
      <c r="K63" s="207"/>
      <c r="L63" s="207"/>
      <c r="M63" s="207"/>
      <c r="N63" s="208"/>
      <c r="O63" s="204"/>
    </row>
    <row r="64" spans="1:15" s="108" customFormat="1">
      <c r="A64" s="221"/>
      <c r="B64" s="221"/>
      <c r="E64" s="204"/>
      <c r="F64" s="234"/>
      <c r="G64" s="209"/>
      <c r="J64" s="207"/>
      <c r="K64" s="207"/>
      <c r="L64" s="207"/>
      <c r="M64" s="207"/>
      <c r="N64" s="208"/>
      <c r="O64" s="204"/>
    </row>
    <row r="65" spans="1:15" s="108" customFormat="1">
      <c r="A65" s="221"/>
      <c r="B65" s="221"/>
      <c r="E65" s="204"/>
      <c r="F65" s="234"/>
      <c r="G65" s="209"/>
      <c r="J65" s="207"/>
      <c r="K65" s="207"/>
      <c r="L65" s="207"/>
      <c r="M65" s="207"/>
      <c r="N65" s="208"/>
      <c r="O65" s="204"/>
    </row>
    <row r="66" spans="1:15" s="108" customFormat="1">
      <c r="A66" s="221"/>
      <c r="B66" s="221"/>
      <c r="E66" s="204"/>
      <c r="F66" s="234"/>
      <c r="G66" s="209"/>
      <c r="J66" s="207"/>
      <c r="K66" s="207"/>
      <c r="L66" s="207"/>
      <c r="M66" s="207"/>
      <c r="N66" s="208"/>
      <c r="O66" s="204"/>
    </row>
    <row r="67" spans="1:15" s="108" customFormat="1">
      <c r="A67" s="221"/>
      <c r="B67" s="221"/>
      <c r="E67" s="204"/>
      <c r="F67" s="234"/>
      <c r="G67" s="209"/>
      <c r="J67" s="207"/>
      <c r="K67" s="207"/>
      <c r="L67" s="207"/>
      <c r="M67" s="207"/>
      <c r="N67" s="208"/>
      <c r="O67" s="204"/>
    </row>
    <row r="68" spans="1:15" s="108" customFormat="1">
      <c r="A68" s="221"/>
      <c r="B68" s="221"/>
      <c r="E68" s="204"/>
      <c r="F68" s="234"/>
      <c r="G68" s="209"/>
      <c r="J68" s="207"/>
      <c r="K68" s="207"/>
      <c r="L68" s="207"/>
      <c r="M68" s="207"/>
      <c r="N68" s="208"/>
      <c r="O68" s="204"/>
    </row>
    <row r="69" spans="1:15" s="108" customFormat="1">
      <c r="A69" s="221"/>
      <c r="B69" s="221"/>
      <c r="E69" s="204"/>
      <c r="F69" s="234"/>
      <c r="G69" s="209"/>
      <c r="J69" s="207"/>
      <c r="K69" s="207"/>
      <c r="L69" s="207"/>
      <c r="M69" s="207"/>
      <c r="N69" s="208"/>
      <c r="O69" s="204"/>
    </row>
    <row r="70" spans="1:15" s="108" customFormat="1">
      <c r="A70" s="221"/>
      <c r="B70" s="221"/>
      <c r="E70" s="204"/>
      <c r="F70" s="234"/>
      <c r="G70" s="209"/>
      <c r="J70" s="207"/>
      <c r="K70" s="207"/>
      <c r="L70" s="207"/>
      <c r="M70" s="207"/>
      <c r="N70" s="208"/>
      <c r="O70" s="204"/>
    </row>
    <row r="71" spans="1:15" s="108" customFormat="1">
      <c r="A71" s="221"/>
      <c r="B71" s="221"/>
      <c r="E71" s="204"/>
      <c r="F71" s="234"/>
      <c r="G71" s="209"/>
      <c r="J71" s="207"/>
      <c r="K71" s="207"/>
      <c r="L71" s="207"/>
      <c r="M71" s="207"/>
      <c r="N71" s="208"/>
      <c r="O71" s="204"/>
    </row>
    <row r="72" spans="1:15" s="108" customFormat="1">
      <c r="A72" s="221"/>
      <c r="B72" s="221"/>
      <c r="E72" s="204"/>
      <c r="F72" s="234"/>
      <c r="G72" s="209"/>
      <c r="J72" s="207"/>
      <c r="K72" s="207"/>
      <c r="L72" s="207"/>
      <c r="M72" s="207"/>
      <c r="N72" s="208"/>
      <c r="O72" s="204"/>
    </row>
    <row r="73" spans="1:15" s="108" customFormat="1">
      <c r="A73" s="221"/>
      <c r="B73" s="221"/>
      <c r="E73" s="204"/>
      <c r="F73" s="234"/>
      <c r="G73" s="209"/>
      <c r="J73" s="207"/>
      <c r="K73" s="207"/>
      <c r="L73" s="207"/>
      <c r="M73" s="207"/>
      <c r="N73" s="208"/>
      <c r="O73" s="204"/>
    </row>
    <row r="74" spans="1:15" s="108" customFormat="1">
      <c r="A74" s="221"/>
      <c r="B74" s="221"/>
      <c r="E74" s="204"/>
      <c r="F74" s="234"/>
      <c r="G74" s="209"/>
      <c r="J74" s="207"/>
      <c r="K74" s="207"/>
      <c r="L74" s="207"/>
      <c r="M74" s="207"/>
      <c r="N74" s="208"/>
      <c r="O74" s="204"/>
    </row>
    <row r="75" spans="1:15" s="108" customFormat="1">
      <c r="A75" s="221"/>
      <c r="B75" s="221"/>
      <c r="E75" s="204"/>
      <c r="F75" s="234"/>
      <c r="G75" s="209"/>
      <c r="J75" s="207"/>
      <c r="K75" s="207"/>
      <c r="L75" s="207"/>
      <c r="M75" s="207"/>
      <c r="N75" s="208"/>
      <c r="O75" s="204"/>
    </row>
    <row r="76" spans="1:15" s="108" customFormat="1">
      <c r="A76" s="221"/>
      <c r="B76" s="221"/>
      <c r="E76" s="204"/>
      <c r="F76" s="234"/>
      <c r="G76" s="209"/>
      <c r="J76" s="207"/>
      <c r="K76" s="207"/>
      <c r="L76" s="207"/>
      <c r="M76" s="207"/>
      <c r="N76" s="208"/>
      <c r="O76" s="204"/>
    </row>
    <row r="77" spans="1:15" s="108" customFormat="1">
      <c r="A77" s="221"/>
      <c r="B77" s="221"/>
      <c r="E77" s="204"/>
      <c r="F77" s="234"/>
      <c r="G77" s="209"/>
      <c r="J77" s="207"/>
      <c r="K77" s="207"/>
      <c r="L77" s="207"/>
      <c r="M77" s="207"/>
      <c r="N77" s="208"/>
      <c r="O77" s="204"/>
    </row>
    <row r="78" spans="1:15" s="108" customFormat="1">
      <c r="A78" s="221"/>
      <c r="B78" s="221"/>
      <c r="E78" s="204"/>
      <c r="F78" s="234"/>
      <c r="G78" s="209"/>
      <c r="J78" s="207"/>
      <c r="K78" s="207"/>
      <c r="L78" s="207"/>
      <c r="M78" s="207"/>
      <c r="N78" s="208"/>
      <c r="O78" s="204"/>
    </row>
    <row r="79" spans="1:15" s="108" customFormat="1">
      <c r="A79" s="221"/>
      <c r="B79" s="221"/>
      <c r="E79" s="204"/>
      <c r="F79" s="211"/>
      <c r="G79" s="101"/>
      <c r="J79" s="207"/>
      <c r="K79" s="207"/>
      <c r="L79" s="207"/>
      <c r="M79" s="207"/>
      <c r="N79" s="208"/>
      <c r="O79" s="204"/>
    </row>
    <row r="80" spans="1:15" s="108" customFormat="1">
      <c r="A80" s="221"/>
      <c r="B80" s="221"/>
      <c r="E80" s="204"/>
      <c r="F80" s="211"/>
      <c r="G80" s="101"/>
      <c r="J80" s="207"/>
      <c r="K80" s="207"/>
      <c r="L80" s="207"/>
      <c r="M80" s="207"/>
      <c r="N80" s="208"/>
      <c r="O80" s="204"/>
    </row>
    <row r="81" spans="1:15" s="108" customFormat="1">
      <c r="A81" s="106"/>
      <c r="B81" s="107"/>
      <c r="E81" s="204"/>
      <c r="F81" s="211"/>
      <c r="G81" s="209"/>
      <c r="J81" s="207"/>
      <c r="K81" s="207"/>
      <c r="L81" s="207"/>
      <c r="M81" s="207"/>
      <c r="N81" s="208"/>
      <c r="O81" s="204"/>
    </row>
    <row r="82" spans="1:15" s="108" customFormat="1">
      <c r="A82" s="106"/>
      <c r="B82" s="107"/>
      <c r="E82" s="204"/>
      <c r="F82" s="211"/>
      <c r="G82" s="209"/>
      <c r="J82" s="207"/>
      <c r="K82" s="207"/>
      <c r="L82" s="207"/>
      <c r="M82" s="207"/>
      <c r="N82" s="208"/>
      <c r="O82" s="204"/>
    </row>
    <row r="83" spans="1:15" s="108" customFormat="1">
      <c r="A83" s="106"/>
      <c r="B83" s="107"/>
      <c r="E83" s="204"/>
      <c r="F83" s="211"/>
      <c r="G83" s="101"/>
      <c r="J83" s="207"/>
      <c r="K83" s="207"/>
      <c r="L83" s="207"/>
      <c r="M83" s="207"/>
      <c r="N83" s="208"/>
      <c r="O83" s="204"/>
    </row>
    <row r="84" spans="1:15" s="108" customFormat="1">
      <c r="A84" s="106"/>
      <c r="B84" s="107"/>
      <c r="E84" s="204"/>
      <c r="F84" s="211"/>
      <c r="G84" s="101"/>
      <c r="J84" s="207"/>
      <c r="K84" s="207"/>
      <c r="L84" s="207"/>
      <c r="M84" s="207"/>
      <c r="N84" s="208"/>
      <c r="O84" s="204"/>
    </row>
    <row r="85" spans="1:15" s="108" customFormat="1">
      <c r="A85" s="106"/>
      <c r="B85" s="107"/>
      <c r="E85" s="204"/>
      <c r="F85" s="211"/>
      <c r="G85" s="101"/>
      <c r="J85" s="207"/>
      <c r="K85" s="207"/>
      <c r="L85" s="207"/>
      <c r="M85" s="207"/>
      <c r="N85" s="208"/>
      <c r="O85" s="204"/>
    </row>
    <row r="86" spans="1:15" s="108" customFormat="1">
      <c r="A86" s="106"/>
      <c r="B86" s="107"/>
      <c r="E86" s="204"/>
      <c r="F86" s="211"/>
      <c r="G86" s="101"/>
      <c r="J86" s="207"/>
      <c r="K86" s="207"/>
      <c r="L86" s="207"/>
      <c r="M86" s="207"/>
      <c r="N86" s="208"/>
      <c r="O86" s="204"/>
    </row>
    <row r="87" spans="1:15" s="108" customFormat="1">
      <c r="A87" s="106"/>
      <c r="B87" s="107"/>
      <c r="E87" s="204"/>
      <c r="F87" s="211"/>
      <c r="G87" s="101"/>
      <c r="J87" s="207"/>
      <c r="K87" s="207"/>
      <c r="L87" s="207"/>
      <c r="M87" s="207"/>
      <c r="N87" s="208"/>
      <c r="O87" s="204"/>
    </row>
    <row r="88" spans="1:15" s="108" customFormat="1">
      <c r="A88" s="106"/>
      <c r="B88" s="107"/>
      <c r="E88" s="204"/>
      <c r="F88" s="211"/>
      <c r="G88" s="101"/>
      <c r="J88" s="207"/>
      <c r="K88" s="207"/>
      <c r="L88" s="207"/>
      <c r="M88" s="207"/>
      <c r="N88" s="208"/>
      <c r="O88" s="204"/>
    </row>
    <row r="89" spans="1:15" s="108" customFormat="1">
      <c r="A89" s="106"/>
      <c r="B89" s="107"/>
      <c r="E89" s="204"/>
      <c r="F89" s="211"/>
      <c r="G89" s="101"/>
      <c r="J89" s="207"/>
      <c r="K89" s="207"/>
      <c r="L89" s="207"/>
      <c r="M89" s="207"/>
      <c r="N89" s="208"/>
      <c r="O89" s="204"/>
    </row>
    <row r="90" spans="1:15" s="108" customFormat="1">
      <c r="A90" s="106"/>
      <c r="B90" s="107"/>
      <c r="E90" s="204"/>
      <c r="F90" s="211"/>
      <c r="G90" s="101"/>
      <c r="J90" s="207"/>
      <c r="K90" s="207"/>
      <c r="L90" s="207"/>
      <c r="M90" s="207"/>
      <c r="N90" s="208"/>
      <c r="O90" s="204"/>
    </row>
    <row r="91" spans="1:15" s="108" customFormat="1">
      <c r="A91" s="106"/>
      <c r="B91" s="107"/>
      <c r="E91" s="204"/>
      <c r="F91" s="211"/>
      <c r="G91" s="101"/>
      <c r="J91" s="207"/>
      <c r="K91" s="207"/>
      <c r="L91" s="207"/>
      <c r="M91" s="207"/>
      <c r="N91" s="208"/>
      <c r="O91" s="204"/>
    </row>
    <row r="92" spans="1:15" s="108" customFormat="1">
      <c r="A92" s="106"/>
      <c r="B92" s="107"/>
      <c r="E92" s="204"/>
      <c r="F92" s="211"/>
      <c r="G92" s="101"/>
      <c r="J92" s="207"/>
      <c r="K92" s="207"/>
      <c r="L92" s="207"/>
      <c r="M92" s="207"/>
      <c r="N92" s="208"/>
      <c r="O92" s="204"/>
    </row>
    <row r="93" spans="1:15" s="108" customFormat="1">
      <c r="A93" s="106"/>
      <c r="B93" s="107"/>
      <c r="E93" s="204"/>
      <c r="F93" s="211"/>
      <c r="G93" s="101"/>
      <c r="J93" s="207"/>
      <c r="K93" s="207"/>
      <c r="L93" s="207"/>
      <c r="M93" s="207"/>
      <c r="N93" s="208"/>
      <c r="O93" s="204"/>
    </row>
    <row r="94" spans="1:15" s="108" customFormat="1">
      <c r="A94" s="106"/>
      <c r="B94" s="107"/>
      <c r="E94" s="204"/>
      <c r="F94" s="211"/>
      <c r="G94" s="101"/>
      <c r="J94" s="207"/>
      <c r="K94" s="207"/>
      <c r="L94" s="207"/>
      <c r="M94" s="207"/>
      <c r="N94" s="208"/>
      <c r="O94" s="204"/>
    </row>
    <row r="95" spans="1:15" s="108" customFormat="1">
      <c r="A95" s="106"/>
      <c r="B95" s="107"/>
      <c r="E95" s="204"/>
      <c r="F95" s="211"/>
      <c r="G95" s="101"/>
      <c r="J95" s="207"/>
      <c r="K95" s="207"/>
      <c r="L95" s="207"/>
      <c r="M95" s="207"/>
      <c r="N95" s="208"/>
      <c r="O95" s="204"/>
    </row>
    <row r="96" spans="1:15" s="108" customFormat="1">
      <c r="A96" s="106"/>
      <c r="B96" s="107"/>
      <c r="E96" s="204"/>
      <c r="F96" s="211"/>
      <c r="G96" s="101"/>
      <c r="J96" s="207"/>
      <c r="K96" s="207"/>
      <c r="L96" s="207"/>
      <c r="M96" s="207"/>
      <c r="N96" s="208"/>
      <c r="O96" s="204"/>
    </row>
    <row r="97" spans="1:15" s="108" customFormat="1">
      <c r="A97" s="106"/>
      <c r="B97" s="107"/>
      <c r="E97" s="204"/>
      <c r="F97" s="211"/>
      <c r="G97" s="101"/>
      <c r="J97" s="207"/>
      <c r="K97" s="207"/>
      <c r="L97" s="207"/>
      <c r="M97" s="207"/>
      <c r="N97" s="208"/>
      <c r="O97" s="204"/>
    </row>
    <row r="98" spans="1:15" s="108" customFormat="1">
      <c r="A98" s="106"/>
      <c r="B98" s="107"/>
      <c r="E98" s="204"/>
      <c r="F98" s="211"/>
      <c r="G98" s="101"/>
      <c r="J98" s="207"/>
      <c r="K98" s="207"/>
      <c r="L98" s="207"/>
      <c r="M98" s="207"/>
      <c r="N98" s="208"/>
      <c r="O98" s="204"/>
    </row>
    <row r="99" spans="1:15" s="108" customFormat="1">
      <c r="A99" s="106"/>
      <c r="B99" s="107"/>
      <c r="E99" s="204"/>
      <c r="F99" s="211"/>
      <c r="G99" s="101"/>
      <c r="J99" s="207"/>
      <c r="K99" s="207"/>
      <c r="L99" s="207"/>
      <c r="M99" s="207"/>
      <c r="N99" s="208"/>
      <c r="O99" s="204"/>
    </row>
    <row r="100" spans="1:15" s="108" customFormat="1">
      <c r="A100" s="106"/>
      <c r="B100" s="107"/>
      <c r="E100" s="204"/>
      <c r="F100" s="211"/>
      <c r="G100" s="101"/>
      <c r="J100" s="207"/>
      <c r="K100" s="207"/>
      <c r="L100" s="207"/>
      <c r="M100" s="207"/>
      <c r="N100" s="208"/>
      <c r="O100" s="204"/>
    </row>
    <row r="101" spans="1:15" s="108" customFormat="1">
      <c r="A101" s="106"/>
      <c r="B101" s="107"/>
      <c r="E101" s="204"/>
      <c r="F101" s="211"/>
      <c r="G101" s="101"/>
      <c r="J101" s="207"/>
      <c r="K101" s="207"/>
      <c r="L101" s="207"/>
      <c r="M101" s="207"/>
      <c r="N101" s="208"/>
      <c r="O101" s="204"/>
    </row>
    <row r="102" spans="1:15" s="108" customFormat="1">
      <c r="A102" s="106"/>
      <c r="B102" s="107"/>
      <c r="E102" s="204"/>
      <c r="F102" s="211"/>
      <c r="G102" s="101"/>
      <c r="J102" s="207"/>
      <c r="K102" s="207"/>
      <c r="L102" s="207"/>
      <c r="M102" s="207"/>
      <c r="N102" s="208"/>
      <c r="O102" s="204"/>
    </row>
    <row r="103" spans="1:15" s="108" customFormat="1">
      <c r="A103" s="106"/>
      <c r="B103" s="107"/>
      <c r="E103" s="204"/>
      <c r="F103" s="211"/>
      <c r="G103" s="101"/>
      <c r="J103" s="207"/>
      <c r="K103" s="207"/>
      <c r="L103" s="207"/>
      <c r="M103" s="207"/>
      <c r="N103" s="208"/>
      <c r="O103" s="204"/>
    </row>
    <row r="104" spans="1:15" s="108" customFormat="1">
      <c r="A104" s="106"/>
      <c r="B104" s="107"/>
      <c r="E104" s="204"/>
      <c r="F104" s="211"/>
      <c r="G104" s="101"/>
      <c r="J104" s="207"/>
      <c r="K104" s="207"/>
      <c r="L104" s="207"/>
      <c r="M104" s="207"/>
      <c r="N104" s="208"/>
      <c r="O104" s="204"/>
    </row>
    <row r="105" spans="1:15" s="108" customFormat="1">
      <c r="A105" s="106"/>
      <c r="B105" s="107"/>
      <c r="E105" s="204"/>
      <c r="F105" s="211"/>
      <c r="G105" s="101"/>
      <c r="J105" s="207"/>
      <c r="K105" s="207"/>
      <c r="L105" s="207"/>
      <c r="M105" s="207"/>
      <c r="N105" s="208"/>
      <c r="O105" s="204"/>
    </row>
    <row r="106" spans="1:15" s="108" customFormat="1">
      <c r="A106" s="106"/>
      <c r="B106" s="107"/>
      <c r="E106" s="204"/>
      <c r="F106" s="211"/>
      <c r="G106" s="101"/>
      <c r="J106" s="207"/>
      <c r="K106" s="207"/>
      <c r="L106" s="207"/>
      <c r="M106" s="207"/>
      <c r="N106" s="208"/>
      <c r="O106" s="204"/>
    </row>
    <row r="107" spans="1:15" s="108" customFormat="1">
      <c r="A107" s="106"/>
      <c r="B107" s="107"/>
      <c r="E107" s="204"/>
      <c r="F107" s="211"/>
      <c r="G107" s="101"/>
      <c r="J107" s="207"/>
      <c r="K107" s="207"/>
      <c r="L107" s="207"/>
      <c r="M107" s="207"/>
      <c r="N107" s="208"/>
      <c r="O107" s="204"/>
    </row>
    <row r="108" spans="1:15" s="108" customFormat="1">
      <c r="A108" s="106"/>
      <c r="B108" s="107"/>
      <c r="E108" s="204"/>
      <c r="F108" s="211"/>
      <c r="G108" s="101"/>
      <c r="J108" s="207"/>
      <c r="K108" s="207"/>
      <c r="L108" s="207"/>
      <c r="M108" s="207"/>
      <c r="N108" s="208"/>
      <c r="O108" s="204"/>
    </row>
    <row r="109" spans="1:15" s="108" customFormat="1">
      <c r="A109" s="106"/>
      <c r="B109" s="107"/>
      <c r="E109" s="204"/>
      <c r="F109" s="211"/>
      <c r="G109" s="101"/>
      <c r="J109" s="207"/>
      <c r="K109" s="207"/>
      <c r="L109" s="207"/>
      <c r="M109" s="207"/>
      <c r="N109" s="208"/>
      <c r="O109" s="204"/>
    </row>
    <row r="110" spans="1:15" s="108" customFormat="1">
      <c r="A110" s="106"/>
      <c r="B110" s="107"/>
      <c r="E110" s="204"/>
      <c r="F110" s="211"/>
      <c r="G110" s="101"/>
      <c r="J110" s="207"/>
      <c r="K110" s="207"/>
      <c r="L110" s="207"/>
      <c r="M110" s="207"/>
      <c r="N110" s="208"/>
      <c r="O110" s="204"/>
    </row>
    <row r="111" spans="1:15" s="108" customFormat="1">
      <c r="A111" s="106"/>
      <c r="B111" s="107"/>
      <c r="E111" s="204"/>
      <c r="F111" s="211"/>
      <c r="G111" s="101"/>
      <c r="J111" s="207"/>
      <c r="K111" s="207"/>
      <c r="L111" s="207"/>
      <c r="M111" s="207"/>
      <c r="N111" s="208"/>
      <c r="O111" s="204"/>
    </row>
    <row r="112" spans="1:15" s="108" customFormat="1">
      <c r="A112" s="106"/>
      <c r="B112" s="107"/>
      <c r="E112" s="204"/>
      <c r="F112" s="211"/>
      <c r="G112" s="101"/>
      <c r="J112" s="207"/>
      <c r="K112" s="207"/>
      <c r="L112" s="207"/>
      <c r="M112" s="207"/>
      <c r="N112" s="208"/>
      <c r="O112" s="204"/>
    </row>
    <row r="113" spans="1:15" s="108" customFormat="1">
      <c r="A113" s="106"/>
      <c r="B113" s="107"/>
      <c r="E113" s="204"/>
      <c r="F113" s="211"/>
      <c r="G113" s="101"/>
      <c r="J113" s="207"/>
      <c r="K113" s="207"/>
      <c r="L113" s="207"/>
      <c r="M113" s="207"/>
      <c r="N113" s="208"/>
      <c r="O113" s="204"/>
    </row>
    <row r="114" spans="1:15" s="108" customFormat="1">
      <c r="A114" s="106"/>
      <c r="B114" s="107"/>
      <c r="E114" s="204"/>
      <c r="F114" s="211"/>
      <c r="G114" s="101"/>
      <c r="J114" s="207"/>
      <c r="K114" s="207"/>
      <c r="L114" s="207"/>
      <c r="M114" s="207"/>
      <c r="N114" s="208"/>
      <c r="O114" s="204"/>
    </row>
    <row r="115" spans="1:15" s="108" customFormat="1">
      <c r="A115" s="106"/>
      <c r="B115" s="107"/>
      <c r="E115" s="204"/>
      <c r="F115" s="211"/>
      <c r="G115" s="101"/>
      <c r="J115" s="207"/>
      <c r="K115" s="207"/>
      <c r="L115" s="207"/>
      <c r="M115" s="207"/>
      <c r="N115" s="208"/>
      <c r="O115" s="204"/>
    </row>
    <row r="116" spans="1:15" s="108" customFormat="1">
      <c r="A116" s="106"/>
      <c r="B116" s="107"/>
      <c r="E116" s="204"/>
      <c r="F116" s="211"/>
      <c r="G116" s="101"/>
      <c r="J116" s="207"/>
      <c r="K116" s="207"/>
      <c r="L116" s="207"/>
      <c r="M116" s="207"/>
      <c r="N116" s="208"/>
      <c r="O116" s="204"/>
    </row>
    <row r="117" spans="1:15" s="108" customFormat="1">
      <c r="A117" s="106"/>
      <c r="B117" s="107"/>
      <c r="E117" s="204"/>
      <c r="F117" s="211"/>
      <c r="G117" s="101"/>
      <c r="J117" s="207"/>
      <c r="K117" s="207"/>
      <c r="L117" s="207"/>
      <c r="M117" s="207"/>
      <c r="N117" s="208"/>
      <c r="O117" s="204"/>
    </row>
    <row r="118" spans="1:15" s="108" customFormat="1">
      <c r="A118" s="106"/>
      <c r="B118" s="107"/>
      <c r="E118" s="204"/>
      <c r="F118" s="211"/>
      <c r="G118" s="101"/>
      <c r="J118" s="207"/>
      <c r="K118" s="207"/>
      <c r="L118" s="207"/>
      <c r="M118" s="207"/>
      <c r="N118" s="208"/>
      <c r="O118" s="204"/>
    </row>
    <row r="119" spans="1:15" s="108" customFormat="1">
      <c r="A119" s="106"/>
      <c r="B119" s="107"/>
      <c r="E119" s="204"/>
      <c r="F119" s="211"/>
      <c r="G119" s="101"/>
      <c r="J119" s="207"/>
      <c r="K119" s="207"/>
      <c r="L119" s="207"/>
      <c r="M119" s="207"/>
      <c r="N119" s="208"/>
      <c r="O119" s="204"/>
    </row>
    <row r="120" spans="1:15" s="108" customFormat="1">
      <c r="A120" s="106"/>
      <c r="B120" s="107"/>
      <c r="E120" s="204"/>
      <c r="F120" s="211"/>
      <c r="G120" s="101"/>
      <c r="J120" s="207"/>
      <c r="K120" s="207"/>
      <c r="L120" s="207"/>
      <c r="M120" s="207"/>
      <c r="N120" s="208"/>
      <c r="O120" s="204"/>
    </row>
    <row r="121" spans="1:15" s="108" customFormat="1">
      <c r="A121" s="106"/>
      <c r="B121" s="107"/>
      <c r="E121" s="204"/>
      <c r="F121" s="211"/>
      <c r="G121" s="101"/>
      <c r="J121" s="207"/>
      <c r="K121" s="207"/>
      <c r="L121" s="207"/>
      <c r="M121" s="207"/>
      <c r="N121" s="208"/>
      <c r="O121" s="204"/>
    </row>
    <row r="122" spans="1:15" s="108" customFormat="1">
      <c r="A122" s="106"/>
      <c r="B122" s="107"/>
      <c r="E122" s="204"/>
      <c r="F122" s="211"/>
      <c r="G122" s="101"/>
      <c r="J122" s="207"/>
      <c r="K122" s="207"/>
      <c r="L122" s="207"/>
      <c r="M122" s="207"/>
      <c r="N122" s="208"/>
      <c r="O122" s="204"/>
    </row>
    <row r="123" spans="1:15" s="108" customFormat="1">
      <c r="A123" s="106"/>
      <c r="B123" s="107"/>
      <c r="E123" s="204"/>
      <c r="F123" s="211"/>
      <c r="G123" s="101"/>
      <c r="J123" s="207"/>
      <c r="K123" s="207"/>
      <c r="L123" s="207"/>
      <c r="M123" s="207"/>
      <c r="N123" s="208"/>
      <c r="O123" s="204"/>
    </row>
    <row r="124" spans="1:15" s="108" customFormat="1">
      <c r="A124" s="106"/>
      <c r="B124" s="107"/>
      <c r="E124" s="204"/>
      <c r="F124" s="211"/>
      <c r="G124" s="101"/>
      <c r="J124" s="207"/>
      <c r="K124" s="207"/>
      <c r="L124" s="207"/>
      <c r="M124" s="207"/>
      <c r="N124" s="208"/>
      <c r="O124" s="204"/>
    </row>
    <row r="125" spans="1:15" s="108" customFormat="1">
      <c r="A125" s="106"/>
      <c r="B125" s="107"/>
      <c r="E125" s="204"/>
      <c r="F125" s="211"/>
      <c r="G125" s="101"/>
      <c r="J125" s="207"/>
      <c r="K125" s="207"/>
      <c r="L125" s="207"/>
      <c r="M125" s="207"/>
      <c r="N125" s="208"/>
      <c r="O125" s="204"/>
    </row>
    <row r="126" spans="1:15" s="108" customFormat="1">
      <c r="A126" s="106"/>
      <c r="B126" s="107"/>
      <c r="E126" s="204"/>
      <c r="F126" s="211"/>
      <c r="G126" s="101"/>
      <c r="J126" s="207"/>
      <c r="K126" s="207"/>
      <c r="L126" s="207"/>
      <c r="M126" s="207"/>
      <c r="N126" s="208"/>
      <c r="O126" s="204"/>
    </row>
    <row r="127" spans="1:15" s="108" customFormat="1">
      <c r="A127" s="106"/>
      <c r="B127" s="107"/>
      <c r="E127" s="204"/>
      <c r="F127" s="211"/>
      <c r="G127" s="101"/>
      <c r="J127" s="207"/>
      <c r="K127" s="207"/>
      <c r="L127" s="207"/>
      <c r="M127" s="207"/>
      <c r="N127" s="208"/>
      <c r="O127" s="204"/>
    </row>
    <row r="128" spans="1:15" s="108" customFormat="1">
      <c r="A128" s="106"/>
      <c r="B128" s="107"/>
      <c r="E128" s="204"/>
      <c r="F128" s="211"/>
      <c r="G128" s="101"/>
      <c r="J128" s="207"/>
      <c r="K128" s="207"/>
      <c r="L128" s="207"/>
      <c r="M128" s="207"/>
      <c r="N128" s="208"/>
      <c r="O128" s="204"/>
    </row>
    <row r="129" spans="1:15" s="108" customFormat="1">
      <c r="A129" s="106"/>
      <c r="B129" s="107"/>
      <c r="E129" s="204"/>
      <c r="F129" s="211"/>
      <c r="G129" s="101"/>
      <c r="J129" s="207"/>
      <c r="K129" s="207"/>
      <c r="L129" s="207"/>
      <c r="M129" s="207"/>
      <c r="N129" s="208"/>
      <c r="O129" s="204"/>
    </row>
    <row r="130" spans="1:15" s="108" customFormat="1">
      <c r="A130" s="106"/>
      <c r="B130" s="107"/>
      <c r="E130" s="204"/>
      <c r="F130" s="211"/>
      <c r="G130" s="101"/>
      <c r="J130" s="207"/>
      <c r="K130" s="207"/>
      <c r="L130" s="207"/>
      <c r="M130" s="207"/>
      <c r="N130" s="208"/>
      <c r="O130" s="204"/>
    </row>
    <row r="131" spans="1:15" s="108" customFormat="1">
      <c r="A131" s="106"/>
      <c r="B131" s="107"/>
      <c r="E131" s="204"/>
      <c r="F131" s="211"/>
      <c r="G131" s="101"/>
      <c r="J131" s="207"/>
      <c r="K131" s="207"/>
      <c r="L131" s="207"/>
      <c r="M131" s="207"/>
      <c r="N131" s="208"/>
      <c r="O131" s="204"/>
    </row>
    <row r="132" spans="1:15" s="108" customFormat="1">
      <c r="A132" s="106"/>
      <c r="B132" s="107"/>
      <c r="E132" s="204"/>
      <c r="F132" s="211"/>
      <c r="G132" s="101"/>
      <c r="J132" s="207"/>
      <c r="K132" s="207"/>
      <c r="L132" s="207"/>
      <c r="M132" s="207"/>
      <c r="N132" s="208"/>
      <c r="O132" s="204"/>
    </row>
    <row r="133" spans="1:15" s="108" customFormat="1">
      <c r="A133" s="106"/>
      <c r="B133" s="107"/>
      <c r="E133" s="204"/>
      <c r="F133" s="211"/>
      <c r="G133" s="101"/>
      <c r="J133" s="207"/>
      <c r="K133" s="207"/>
      <c r="L133" s="207"/>
      <c r="M133" s="207"/>
      <c r="N133" s="208"/>
      <c r="O133" s="204"/>
    </row>
    <row r="134" spans="1:15" s="108" customFormat="1">
      <c r="A134" s="106"/>
      <c r="B134" s="107"/>
      <c r="E134" s="204"/>
      <c r="F134" s="211"/>
      <c r="G134" s="101"/>
      <c r="J134" s="207"/>
      <c r="K134" s="207"/>
      <c r="L134" s="207"/>
      <c r="M134" s="207"/>
      <c r="N134" s="208"/>
      <c r="O134" s="204"/>
    </row>
    <row r="135" spans="1:15" s="108" customFormat="1">
      <c r="A135" s="106"/>
      <c r="B135" s="107"/>
      <c r="E135" s="204"/>
      <c r="F135" s="211"/>
      <c r="G135" s="101"/>
      <c r="J135" s="207"/>
      <c r="K135" s="207"/>
      <c r="L135" s="207"/>
      <c r="M135" s="207"/>
      <c r="N135" s="208"/>
      <c r="O135" s="204"/>
    </row>
    <row r="136" spans="1:15" s="108" customFormat="1">
      <c r="A136" s="106"/>
      <c r="B136" s="107"/>
      <c r="E136" s="204"/>
      <c r="F136" s="211"/>
      <c r="G136" s="101"/>
      <c r="J136" s="207"/>
      <c r="K136" s="207"/>
      <c r="L136" s="207"/>
      <c r="M136" s="207"/>
      <c r="N136" s="208"/>
      <c r="O136" s="204"/>
    </row>
    <row r="137" spans="1:15" s="108" customFormat="1">
      <c r="A137" s="106"/>
      <c r="B137" s="107"/>
      <c r="E137" s="204"/>
      <c r="F137" s="211"/>
      <c r="G137" s="101"/>
      <c r="J137" s="207"/>
      <c r="K137" s="207"/>
      <c r="L137" s="207"/>
      <c r="M137" s="207"/>
      <c r="N137" s="208"/>
      <c r="O137" s="204"/>
    </row>
    <row r="138" spans="1:15" s="108" customFormat="1">
      <c r="A138" s="106"/>
      <c r="B138" s="107"/>
      <c r="E138" s="204"/>
      <c r="F138" s="211"/>
      <c r="G138" s="101"/>
      <c r="J138" s="207"/>
      <c r="K138" s="207"/>
      <c r="L138" s="207"/>
      <c r="M138" s="207"/>
      <c r="N138" s="208"/>
      <c r="O138" s="204"/>
    </row>
    <row r="139" spans="1:15" s="108" customFormat="1">
      <c r="A139" s="106"/>
      <c r="B139" s="107"/>
      <c r="E139" s="204"/>
      <c r="F139" s="211"/>
      <c r="G139" s="101"/>
      <c r="J139" s="207"/>
      <c r="K139" s="207"/>
      <c r="L139" s="207"/>
      <c r="M139" s="207"/>
      <c r="N139" s="208"/>
      <c r="O139" s="204"/>
    </row>
    <row r="140" spans="1:15" s="108" customFormat="1">
      <c r="A140" s="106"/>
      <c r="B140" s="107"/>
      <c r="E140" s="204"/>
      <c r="F140" s="211"/>
      <c r="G140" s="101"/>
      <c r="J140" s="207"/>
      <c r="K140" s="207"/>
      <c r="L140" s="207"/>
      <c r="M140" s="207"/>
      <c r="N140" s="208"/>
      <c r="O140" s="204"/>
    </row>
    <row r="141" spans="1:15" s="108" customFormat="1">
      <c r="A141" s="106"/>
      <c r="B141" s="107"/>
      <c r="E141" s="204"/>
      <c r="F141" s="211"/>
      <c r="G141" s="101"/>
      <c r="J141" s="207"/>
      <c r="K141" s="207"/>
      <c r="L141" s="207"/>
      <c r="M141" s="207"/>
      <c r="N141" s="208"/>
      <c r="O141" s="204"/>
    </row>
    <row r="142" spans="1:15" s="108" customFormat="1">
      <c r="A142" s="106"/>
      <c r="B142" s="107"/>
      <c r="E142" s="204"/>
      <c r="F142" s="211"/>
      <c r="G142" s="101"/>
      <c r="J142" s="207"/>
      <c r="K142" s="207"/>
      <c r="L142" s="207"/>
      <c r="M142" s="207"/>
      <c r="N142" s="208"/>
      <c r="O142" s="204"/>
    </row>
    <row r="143" spans="1:15" s="108" customFormat="1">
      <c r="A143" s="106"/>
      <c r="B143" s="107"/>
      <c r="E143" s="204"/>
      <c r="F143" s="211"/>
      <c r="G143" s="101"/>
      <c r="J143" s="207"/>
      <c r="K143" s="207"/>
      <c r="L143" s="207"/>
      <c r="M143" s="207"/>
      <c r="N143" s="208"/>
      <c r="O143" s="204"/>
    </row>
    <row r="144" spans="1:15" s="108" customFormat="1">
      <c r="A144" s="106"/>
      <c r="B144" s="107"/>
      <c r="E144" s="204"/>
      <c r="F144" s="211"/>
      <c r="G144" s="101"/>
      <c r="J144" s="207"/>
      <c r="K144" s="207"/>
      <c r="L144" s="207"/>
      <c r="M144" s="207"/>
      <c r="N144" s="208"/>
      <c r="O144" s="204"/>
    </row>
    <row r="145" spans="1:15" s="108" customFormat="1">
      <c r="A145" s="106"/>
      <c r="B145" s="107"/>
      <c r="E145" s="204"/>
      <c r="F145" s="211"/>
      <c r="G145" s="101"/>
      <c r="J145" s="207"/>
      <c r="K145" s="207"/>
      <c r="L145" s="207"/>
      <c r="M145" s="207"/>
      <c r="N145" s="208"/>
      <c r="O145" s="204"/>
    </row>
    <row r="146" spans="1:15" s="108" customFormat="1">
      <c r="A146" s="106"/>
      <c r="B146" s="107"/>
      <c r="E146" s="204"/>
      <c r="F146" s="211"/>
      <c r="G146" s="101"/>
      <c r="J146" s="207"/>
      <c r="K146" s="207"/>
      <c r="L146" s="207"/>
      <c r="M146" s="207"/>
      <c r="N146" s="208"/>
      <c r="O146" s="204"/>
    </row>
    <row r="147" spans="1:15" s="108" customFormat="1">
      <c r="A147" s="106"/>
      <c r="B147" s="107"/>
      <c r="E147" s="204"/>
      <c r="F147" s="211"/>
      <c r="G147" s="101"/>
      <c r="J147" s="207"/>
      <c r="K147" s="207"/>
      <c r="L147" s="207"/>
      <c r="M147" s="207"/>
      <c r="N147" s="208"/>
      <c r="O147" s="204"/>
    </row>
    <row r="148" spans="1:15" s="108" customFormat="1">
      <c r="A148" s="106"/>
      <c r="B148" s="107"/>
      <c r="E148" s="204"/>
      <c r="F148" s="211"/>
      <c r="G148" s="101"/>
      <c r="J148" s="207"/>
      <c r="K148" s="207"/>
      <c r="L148" s="207"/>
      <c r="M148" s="207"/>
      <c r="N148" s="208"/>
      <c r="O148" s="204"/>
    </row>
    <row r="149" spans="1:15" s="108" customFormat="1">
      <c r="A149" s="106"/>
      <c r="B149" s="107"/>
      <c r="E149" s="204"/>
      <c r="F149" s="211"/>
      <c r="G149" s="101"/>
      <c r="J149" s="207"/>
      <c r="K149" s="207"/>
      <c r="L149" s="207"/>
      <c r="M149" s="207"/>
      <c r="N149" s="208"/>
      <c r="O149" s="204"/>
    </row>
    <row r="150" spans="1:15" s="108" customFormat="1">
      <c r="A150" s="106"/>
      <c r="B150" s="107"/>
      <c r="E150" s="204"/>
      <c r="F150" s="211"/>
      <c r="G150" s="101"/>
      <c r="J150" s="207"/>
      <c r="K150" s="207"/>
      <c r="L150" s="207"/>
      <c r="M150" s="207"/>
      <c r="N150" s="208"/>
      <c r="O150" s="204"/>
    </row>
    <row r="151" spans="1:15" s="108" customFormat="1">
      <c r="A151" s="106"/>
      <c r="B151" s="107"/>
      <c r="E151" s="204"/>
      <c r="F151" s="211"/>
      <c r="G151" s="101"/>
      <c r="J151" s="207"/>
      <c r="K151" s="207"/>
      <c r="L151" s="207"/>
      <c r="M151" s="207"/>
      <c r="N151" s="208"/>
      <c r="O151" s="204"/>
    </row>
    <row r="152" spans="1:15" s="108" customFormat="1">
      <c r="A152" s="106"/>
      <c r="B152" s="107"/>
      <c r="E152" s="204"/>
      <c r="F152" s="211"/>
      <c r="G152" s="101"/>
      <c r="J152" s="207"/>
      <c r="K152" s="207"/>
      <c r="L152" s="207"/>
      <c r="M152" s="207"/>
      <c r="N152" s="208"/>
      <c r="O152" s="204"/>
    </row>
    <row r="153" spans="1:15" s="108" customFormat="1">
      <c r="A153" s="106"/>
      <c r="B153" s="107"/>
      <c r="E153" s="204"/>
      <c r="F153" s="211"/>
      <c r="G153" s="101"/>
      <c r="J153" s="207"/>
      <c r="K153" s="207"/>
      <c r="L153" s="207"/>
      <c r="M153" s="207"/>
      <c r="N153" s="208"/>
      <c r="O153" s="204"/>
    </row>
    <row r="154" spans="1:15" s="108" customFormat="1">
      <c r="A154" s="106"/>
      <c r="B154" s="107"/>
      <c r="E154" s="204"/>
      <c r="F154" s="211"/>
      <c r="G154" s="101"/>
      <c r="J154" s="207"/>
      <c r="K154" s="207"/>
      <c r="L154" s="207"/>
      <c r="M154" s="207"/>
      <c r="N154" s="208"/>
      <c r="O154" s="204"/>
    </row>
    <row r="155" spans="1:15" s="108" customFormat="1">
      <c r="A155" s="106"/>
      <c r="B155" s="107"/>
      <c r="E155" s="204"/>
      <c r="F155" s="211"/>
      <c r="G155" s="101"/>
      <c r="J155" s="207"/>
      <c r="K155" s="207"/>
      <c r="L155" s="207"/>
      <c r="M155" s="207"/>
      <c r="N155" s="208"/>
      <c r="O155" s="204"/>
    </row>
    <row r="156" spans="1:15" s="108" customFormat="1">
      <c r="A156" s="106"/>
      <c r="B156" s="107"/>
      <c r="E156" s="204"/>
      <c r="F156" s="211"/>
      <c r="G156" s="101"/>
      <c r="J156" s="207"/>
      <c r="K156" s="207"/>
      <c r="L156" s="207"/>
      <c r="M156" s="207"/>
      <c r="N156" s="208"/>
      <c r="O156" s="204"/>
    </row>
    <row r="157" spans="1:15" s="108" customFormat="1">
      <c r="A157" s="106"/>
      <c r="B157" s="107"/>
      <c r="E157" s="204"/>
      <c r="F157" s="211"/>
      <c r="G157" s="101"/>
      <c r="J157" s="207"/>
      <c r="K157" s="207"/>
      <c r="L157" s="207"/>
      <c r="M157" s="207"/>
      <c r="N157" s="208"/>
      <c r="O157" s="204"/>
    </row>
    <row r="158" spans="1:15" s="108" customFormat="1">
      <c r="A158" s="106"/>
      <c r="B158" s="107"/>
      <c r="E158" s="204"/>
      <c r="F158" s="211"/>
      <c r="G158" s="101"/>
      <c r="J158" s="207"/>
      <c r="K158" s="207"/>
      <c r="L158" s="207"/>
      <c r="M158" s="207"/>
      <c r="N158" s="208"/>
      <c r="O158" s="204"/>
    </row>
    <row r="159" spans="1:15" s="108" customFormat="1">
      <c r="A159" s="106"/>
      <c r="B159" s="107"/>
      <c r="E159" s="204"/>
      <c r="F159" s="211"/>
      <c r="G159" s="101"/>
      <c r="J159" s="207"/>
      <c r="K159" s="207"/>
      <c r="L159" s="207"/>
      <c r="M159" s="207"/>
      <c r="N159" s="208"/>
      <c r="O159" s="204"/>
    </row>
    <row r="160" spans="1:15" s="108" customFormat="1">
      <c r="A160" s="106"/>
      <c r="B160" s="107"/>
      <c r="E160" s="204"/>
      <c r="F160" s="211"/>
      <c r="G160" s="101"/>
      <c r="J160" s="207"/>
      <c r="K160" s="207"/>
      <c r="L160" s="207"/>
      <c r="M160" s="207"/>
      <c r="N160" s="208"/>
      <c r="O160" s="204"/>
    </row>
    <row r="161" spans="1:15" s="108" customFormat="1">
      <c r="A161" s="106"/>
      <c r="B161" s="107"/>
      <c r="E161" s="204"/>
      <c r="F161" s="211"/>
      <c r="G161" s="101"/>
      <c r="J161" s="207"/>
      <c r="K161" s="207"/>
      <c r="L161" s="207"/>
      <c r="M161" s="207"/>
      <c r="N161" s="208"/>
      <c r="O161" s="204"/>
    </row>
    <row r="162" spans="1:15" s="108" customFormat="1">
      <c r="A162" s="106"/>
      <c r="B162" s="107"/>
      <c r="E162" s="204"/>
      <c r="F162" s="211"/>
      <c r="G162" s="101"/>
      <c r="J162" s="207"/>
      <c r="K162" s="207"/>
      <c r="L162" s="207"/>
      <c r="M162" s="207"/>
      <c r="N162" s="208"/>
      <c r="O162" s="204"/>
    </row>
    <row r="163" spans="1:15" s="108" customFormat="1">
      <c r="A163" s="106"/>
      <c r="B163" s="107"/>
      <c r="E163" s="204"/>
      <c r="F163" s="211"/>
      <c r="G163" s="101"/>
      <c r="J163" s="207"/>
      <c r="K163" s="207"/>
      <c r="L163" s="207"/>
      <c r="M163" s="207"/>
      <c r="N163" s="208"/>
      <c r="O163" s="204"/>
    </row>
    <row r="164" spans="1:15" s="108" customFormat="1">
      <c r="A164" s="106"/>
      <c r="B164" s="107"/>
      <c r="E164" s="204"/>
      <c r="F164" s="211"/>
      <c r="G164" s="101"/>
      <c r="J164" s="207"/>
      <c r="K164" s="207"/>
      <c r="L164" s="207"/>
      <c r="M164" s="207"/>
      <c r="N164" s="208"/>
      <c r="O164" s="204"/>
    </row>
    <row r="165" spans="1:15" s="108" customFormat="1">
      <c r="A165" s="106"/>
      <c r="B165" s="107"/>
      <c r="E165" s="204"/>
      <c r="F165" s="211"/>
      <c r="G165" s="101"/>
      <c r="J165" s="207"/>
      <c r="K165" s="207"/>
      <c r="L165" s="207"/>
      <c r="M165" s="207"/>
      <c r="N165" s="208"/>
      <c r="O165" s="204"/>
    </row>
    <row r="166" spans="1:15" s="108" customFormat="1">
      <c r="A166" s="106"/>
      <c r="B166" s="107"/>
      <c r="E166" s="204"/>
      <c r="F166" s="211"/>
      <c r="G166" s="101"/>
      <c r="J166" s="207"/>
      <c r="K166" s="207"/>
      <c r="L166" s="207"/>
      <c r="M166" s="207"/>
      <c r="N166" s="208"/>
      <c r="O166" s="204"/>
    </row>
    <row r="167" spans="1:15" s="108" customFormat="1">
      <c r="A167" s="106"/>
      <c r="B167" s="107"/>
      <c r="E167" s="204"/>
      <c r="F167" s="211"/>
      <c r="G167" s="101"/>
      <c r="J167" s="207"/>
      <c r="K167" s="207"/>
      <c r="L167" s="207"/>
      <c r="M167" s="207"/>
      <c r="N167" s="208"/>
      <c r="O167" s="204"/>
    </row>
    <row r="168" spans="1:15" s="108" customFormat="1">
      <c r="A168" s="106"/>
      <c r="B168" s="107"/>
      <c r="E168" s="204"/>
      <c r="F168" s="211"/>
      <c r="G168" s="101"/>
      <c r="J168" s="207"/>
      <c r="K168" s="207"/>
      <c r="L168" s="207"/>
      <c r="M168" s="207"/>
      <c r="N168" s="208"/>
      <c r="O168" s="204"/>
    </row>
    <row r="169" spans="1:15" s="108" customFormat="1">
      <c r="A169" s="106"/>
      <c r="B169" s="107"/>
      <c r="E169" s="204"/>
      <c r="F169" s="211"/>
      <c r="G169" s="101"/>
      <c r="J169" s="207"/>
      <c r="K169" s="207"/>
      <c r="L169" s="207"/>
      <c r="M169" s="207"/>
      <c r="N169" s="208"/>
      <c r="O169" s="204"/>
    </row>
    <row r="170" spans="1:15" s="108" customFormat="1">
      <c r="A170" s="106"/>
      <c r="B170" s="107"/>
      <c r="E170" s="204"/>
      <c r="F170" s="211"/>
      <c r="G170" s="101"/>
      <c r="J170" s="207"/>
      <c r="K170" s="207"/>
      <c r="L170" s="207"/>
      <c r="M170" s="207"/>
      <c r="N170" s="208"/>
      <c r="O170" s="204"/>
    </row>
    <row r="171" spans="1:15" s="108" customFormat="1">
      <c r="A171" s="106"/>
      <c r="B171" s="107"/>
      <c r="E171" s="204"/>
      <c r="F171" s="211"/>
      <c r="G171" s="101"/>
      <c r="J171" s="207"/>
      <c r="K171" s="207"/>
      <c r="L171" s="207"/>
      <c r="M171" s="207"/>
      <c r="N171" s="208"/>
      <c r="O171" s="204"/>
    </row>
    <row r="172" spans="1:15" s="108" customFormat="1">
      <c r="A172" s="106"/>
      <c r="B172" s="107"/>
      <c r="E172" s="204"/>
      <c r="F172" s="211"/>
      <c r="G172" s="101"/>
      <c r="J172" s="207"/>
      <c r="K172" s="207"/>
      <c r="L172" s="207"/>
      <c r="M172" s="207"/>
      <c r="N172" s="208"/>
      <c r="O172" s="204"/>
    </row>
    <row r="173" spans="1:15" s="108" customFormat="1">
      <c r="A173" s="106"/>
      <c r="B173" s="107"/>
      <c r="E173" s="204"/>
      <c r="F173" s="211"/>
      <c r="G173" s="101"/>
      <c r="J173" s="207"/>
      <c r="K173" s="207"/>
      <c r="L173" s="207"/>
      <c r="M173" s="207"/>
      <c r="N173" s="208"/>
      <c r="O173" s="204"/>
    </row>
    <row r="174" spans="1:15" s="108" customFormat="1">
      <c r="A174" s="106"/>
      <c r="B174" s="107"/>
      <c r="E174" s="204"/>
      <c r="F174" s="211"/>
      <c r="G174" s="101"/>
      <c r="J174" s="207"/>
      <c r="K174" s="207"/>
      <c r="L174" s="207"/>
      <c r="M174" s="207"/>
      <c r="N174" s="208"/>
      <c r="O174" s="204"/>
    </row>
    <row r="175" spans="1:15" s="108" customFormat="1">
      <c r="A175" s="106"/>
      <c r="B175" s="107"/>
      <c r="E175" s="204"/>
      <c r="F175" s="211"/>
      <c r="G175" s="101"/>
      <c r="J175" s="207"/>
      <c r="K175" s="207"/>
      <c r="L175" s="207"/>
      <c r="M175" s="207"/>
      <c r="N175" s="208"/>
      <c r="O175" s="204"/>
    </row>
    <row r="176" spans="1:15" s="108" customFormat="1">
      <c r="A176" s="106"/>
      <c r="B176" s="107"/>
      <c r="E176" s="204"/>
      <c r="F176" s="211"/>
      <c r="G176" s="101"/>
      <c r="J176" s="207"/>
      <c r="K176" s="207"/>
      <c r="L176" s="207"/>
      <c r="M176" s="207"/>
      <c r="N176" s="208"/>
      <c r="O176" s="204"/>
    </row>
    <row r="177" spans="1:15" s="108" customFormat="1">
      <c r="A177" s="106"/>
      <c r="B177" s="107"/>
      <c r="E177" s="204"/>
      <c r="F177" s="211"/>
      <c r="G177" s="101"/>
      <c r="J177" s="207"/>
      <c r="K177" s="207"/>
      <c r="L177" s="207"/>
      <c r="M177" s="207"/>
      <c r="N177" s="208"/>
      <c r="O177" s="204"/>
    </row>
    <row r="178" spans="1:15" s="108" customFormat="1">
      <c r="A178" s="106"/>
      <c r="B178" s="107"/>
      <c r="E178" s="204"/>
      <c r="F178" s="211"/>
      <c r="G178" s="101"/>
      <c r="J178" s="207"/>
      <c r="K178" s="207"/>
      <c r="L178" s="207"/>
      <c r="M178" s="207"/>
      <c r="N178" s="208"/>
      <c r="O178" s="204"/>
    </row>
    <row r="179" spans="1:15" s="108" customFormat="1">
      <c r="A179" s="106"/>
      <c r="B179" s="107"/>
      <c r="E179" s="204"/>
      <c r="F179" s="211"/>
      <c r="G179" s="101"/>
      <c r="J179" s="207"/>
      <c r="K179" s="207"/>
      <c r="L179" s="207"/>
      <c r="M179" s="207"/>
      <c r="N179" s="208"/>
      <c r="O179" s="204"/>
    </row>
    <row r="180" spans="1:15" s="108" customFormat="1">
      <c r="A180" s="106"/>
      <c r="B180" s="107"/>
      <c r="E180" s="204"/>
      <c r="F180" s="211"/>
      <c r="G180" s="101"/>
      <c r="J180" s="207"/>
      <c r="K180" s="207"/>
      <c r="L180" s="207"/>
      <c r="M180" s="207"/>
      <c r="N180" s="208"/>
      <c r="O180" s="204"/>
    </row>
    <row r="181" spans="1:15" s="108" customFormat="1">
      <c r="A181" s="106"/>
      <c r="B181" s="107"/>
      <c r="E181" s="204"/>
      <c r="F181" s="211"/>
      <c r="G181" s="101"/>
      <c r="J181" s="207"/>
      <c r="K181" s="207"/>
      <c r="L181" s="207"/>
      <c r="M181" s="207"/>
      <c r="N181" s="208"/>
      <c r="O181" s="204"/>
    </row>
    <row r="182" spans="1:15" s="108" customFormat="1">
      <c r="A182" s="106"/>
      <c r="B182" s="107"/>
      <c r="E182" s="204"/>
      <c r="F182" s="211"/>
      <c r="G182" s="101"/>
      <c r="J182" s="207"/>
      <c r="K182" s="207"/>
      <c r="L182" s="207"/>
      <c r="M182" s="207"/>
      <c r="N182" s="208"/>
      <c r="O182" s="204"/>
    </row>
    <row r="183" spans="1:15" s="108" customFormat="1">
      <c r="A183" s="106"/>
      <c r="B183" s="107"/>
      <c r="E183" s="204"/>
      <c r="F183" s="211"/>
      <c r="G183" s="101"/>
      <c r="J183" s="207"/>
      <c r="K183" s="207"/>
      <c r="L183" s="207"/>
      <c r="M183" s="207"/>
      <c r="N183" s="208"/>
      <c r="O183" s="204"/>
    </row>
    <row r="184" spans="1:15" s="108" customFormat="1">
      <c r="A184" s="106"/>
      <c r="B184" s="107"/>
      <c r="E184" s="204"/>
      <c r="F184" s="211"/>
      <c r="G184" s="101"/>
      <c r="J184" s="207"/>
      <c r="K184" s="207"/>
      <c r="L184" s="207"/>
      <c r="M184" s="207"/>
      <c r="N184" s="208"/>
      <c r="O184" s="204"/>
    </row>
    <row r="185" spans="1:15" s="108" customFormat="1">
      <c r="A185" s="106"/>
      <c r="B185" s="107"/>
      <c r="E185" s="204"/>
      <c r="F185" s="211"/>
      <c r="G185" s="101"/>
      <c r="J185" s="207"/>
      <c r="K185" s="207"/>
      <c r="L185" s="207"/>
      <c r="M185" s="207"/>
      <c r="N185" s="208"/>
      <c r="O185" s="204"/>
    </row>
    <row r="186" spans="1:15" s="108" customFormat="1">
      <c r="A186" s="106"/>
      <c r="B186" s="107"/>
      <c r="E186" s="204"/>
      <c r="F186" s="211"/>
      <c r="G186" s="101"/>
      <c r="J186" s="207"/>
      <c r="K186" s="207"/>
      <c r="L186" s="207"/>
      <c r="M186" s="207"/>
      <c r="N186" s="208"/>
      <c r="O186" s="204"/>
    </row>
    <row r="187" spans="1:15" s="108" customFormat="1">
      <c r="A187" s="106"/>
      <c r="B187" s="107"/>
      <c r="E187" s="204"/>
      <c r="F187" s="211"/>
      <c r="G187" s="101"/>
      <c r="J187" s="207"/>
      <c r="K187" s="207"/>
      <c r="L187" s="207"/>
      <c r="M187" s="207"/>
      <c r="N187" s="208"/>
      <c r="O187" s="204"/>
    </row>
    <row r="188" spans="1:15" s="108" customFormat="1">
      <c r="A188" s="106"/>
      <c r="B188" s="107"/>
      <c r="E188" s="204"/>
      <c r="F188" s="211"/>
      <c r="G188" s="101"/>
      <c r="J188" s="207"/>
      <c r="K188" s="207"/>
      <c r="L188" s="207"/>
      <c r="M188" s="207"/>
      <c r="N188" s="208"/>
      <c r="O188" s="204"/>
    </row>
    <row r="189" spans="1:15" s="108" customFormat="1">
      <c r="A189" s="106"/>
      <c r="B189" s="107"/>
      <c r="E189" s="204"/>
      <c r="F189" s="211"/>
      <c r="G189" s="101"/>
      <c r="J189" s="207"/>
      <c r="K189" s="207"/>
      <c r="L189" s="207"/>
      <c r="M189" s="207"/>
      <c r="N189" s="208"/>
      <c r="O189" s="204"/>
    </row>
    <row r="190" spans="1:15" s="108" customFormat="1">
      <c r="A190" s="106"/>
      <c r="B190" s="107"/>
      <c r="E190" s="204"/>
      <c r="F190" s="211"/>
      <c r="G190" s="101"/>
      <c r="J190" s="207"/>
      <c r="K190" s="207"/>
      <c r="L190" s="207"/>
      <c r="M190" s="207"/>
      <c r="N190" s="208"/>
      <c r="O190" s="204"/>
    </row>
    <row r="191" spans="1:15" s="108" customFormat="1">
      <c r="A191" s="106"/>
      <c r="B191" s="107"/>
      <c r="E191" s="204"/>
      <c r="F191" s="211"/>
      <c r="G191" s="101"/>
      <c r="J191" s="207"/>
      <c r="K191" s="207"/>
      <c r="L191" s="207"/>
      <c r="M191" s="207"/>
      <c r="N191" s="208"/>
      <c r="O191" s="204"/>
    </row>
    <row r="192" spans="1:15" s="108" customFormat="1">
      <c r="A192" s="106"/>
      <c r="B192" s="107"/>
      <c r="E192" s="204"/>
      <c r="F192" s="211"/>
      <c r="G192" s="101"/>
      <c r="J192" s="207"/>
      <c r="K192" s="207"/>
      <c r="L192" s="207"/>
      <c r="M192" s="207"/>
      <c r="N192" s="208"/>
      <c r="O192" s="204"/>
    </row>
    <row r="193" spans="1:15" s="108" customFormat="1">
      <c r="A193" s="106"/>
      <c r="B193" s="107"/>
      <c r="E193" s="204"/>
      <c r="F193" s="211"/>
      <c r="G193" s="101"/>
      <c r="J193" s="207"/>
      <c r="K193" s="207"/>
      <c r="L193" s="207"/>
      <c r="M193" s="207"/>
      <c r="N193" s="208"/>
      <c r="O193" s="204"/>
    </row>
    <row r="194" spans="1:15" s="108" customFormat="1">
      <c r="A194" s="106"/>
      <c r="B194" s="107"/>
      <c r="E194" s="204"/>
      <c r="F194" s="211"/>
      <c r="G194" s="101"/>
      <c r="J194" s="207"/>
      <c r="K194" s="207"/>
      <c r="L194" s="207"/>
      <c r="M194" s="207"/>
      <c r="N194" s="208"/>
      <c r="O194" s="204"/>
    </row>
    <row r="195" spans="1:15" s="108" customFormat="1">
      <c r="A195" s="106"/>
      <c r="B195" s="107"/>
      <c r="E195" s="204"/>
      <c r="F195" s="211"/>
      <c r="G195" s="101"/>
      <c r="J195" s="207"/>
      <c r="K195" s="207"/>
      <c r="L195" s="207"/>
      <c r="M195" s="207"/>
      <c r="N195" s="208"/>
      <c r="O195" s="204"/>
    </row>
    <row r="196" spans="1:15" s="108" customFormat="1">
      <c r="A196" s="106"/>
      <c r="B196" s="107"/>
      <c r="E196" s="204"/>
      <c r="F196" s="211"/>
      <c r="G196" s="101"/>
      <c r="J196" s="207"/>
      <c r="K196" s="207"/>
      <c r="L196" s="207"/>
      <c r="M196" s="207"/>
      <c r="N196" s="208"/>
      <c r="O196" s="204"/>
    </row>
    <row r="197" spans="1:15" s="108" customFormat="1">
      <c r="A197" s="106"/>
      <c r="B197" s="107"/>
      <c r="E197" s="204"/>
      <c r="F197" s="211"/>
      <c r="G197" s="101"/>
      <c r="J197" s="207"/>
      <c r="K197" s="207"/>
      <c r="L197" s="207"/>
      <c r="M197" s="207"/>
      <c r="N197" s="208"/>
      <c r="O197" s="204"/>
    </row>
    <row r="198" spans="1:15" s="108" customFormat="1">
      <c r="A198" s="106"/>
      <c r="B198" s="107"/>
      <c r="E198" s="204"/>
      <c r="F198" s="211"/>
      <c r="G198" s="101"/>
      <c r="J198" s="207"/>
      <c r="K198" s="207"/>
      <c r="L198" s="207"/>
      <c r="M198" s="207"/>
      <c r="N198" s="208"/>
      <c r="O198" s="204"/>
    </row>
    <row r="199" spans="1:15" s="108" customFormat="1">
      <c r="A199" s="106"/>
      <c r="B199" s="107"/>
      <c r="E199" s="204"/>
      <c r="F199" s="211"/>
      <c r="G199" s="101"/>
      <c r="J199" s="207"/>
      <c r="K199" s="207"/>
      <c r="L199" s="207"/>
      <c r="M199" s="207"/>
      <c r="N199" s="208"/>
      <c r="O199" s="204"/>
    </row>
    <row r="200" spans="1:15" s="108" customFormat="1">
      <c r="A200" s="106"/>
      <c r="B200" s="107"/>
      <c r="E200" s="204"/>
      <c r="F200" s="211"/>
      <c r="G200" s="101"/>
      <c r="J200" s="207"/>
      <c r="K200" s="207"/>
      <c r="L200" s="207"/>
      <c r="M200" s="207"/>
      <c r="N200" s="208"/>
      <c r="O200" s="204"/>
    </row>
    <row r="201" spans="1:15" s="108" customFormat="1">
      <c r="A201" s="106"/>
      <c r="B201" s="107"/>
      <c r="E201" s="204"/>
      <c r="F201" s="211"/>
      <c r="G201" s="101"/>
      <c r="J201" s="207"/>
      <c r="K201" s="207"/>
      <c r="L201" s="207"/>
      <c r="M201" s="207"/>
      <c r="N201" s="208"/>
      <c r="O201" s="204"/>
    </row>
    <row r="202" spans="1:15" s="108" customFormat="1">
      <c r="A202" s="106"/>
      <c r="B202" s="107"/>
      <c r="E202" s="204"/>
      <c r="F202" s="211"/>
      <c r="G202" s="101"/>
      <c r="J202" s="207"/>
      <c r="K202" s="207"/>
      <c r="L202" s="207"/>
      <c r="M202" s="207"/>
      <c r="N202" s="208"/>
      <c r="O202" s="204"/>
    </row>
    <row r="203" spans="1:15" s="108" customFormat="1">
      <c r="A203" s="106"/>
      <c r="B203" s="107"/>
      <c r="E203" s="204"/>
      <c r="F203" s="211"/>
      <c r="G203" s="101"/>
      <c r="J203" s="207"/>
      <c r="K203" s="207"/>
      <c r="L203" s="207"/>
      <c r="M203" s="207"/>
      <c r="N203" s="208"/>
      <c r="O203" s="204"/>
    </row>
    <row r="204" spans="1:15" s="108" customFormat="1">
      <c r="A204" s="106"/>
      <c r="B204" s="107"/>
      <c r="E204" s="204"/>
      <c r="F204" s="211"/>
      <c r="G204" s="101"/>
      <c r="J204" s="207"/>
      <c r="K204" s="207"/>
      <c r="L204" s="207"/>
      <c r="M204" s="207"/>
      <c r="N204" s="208"/>
      <c r="O204" s="204"/>
    </row>
    <row r="205" spans="1:15" s="108" customFormat="1">
      <c r="A205" s="106"/>
      <c r="B205" s="107"/>
      <c r="E205" s="204"/>
      <c r="F205" s="211"/>
      <c r="G205" s="101"/>
      <c r="J205" s="207"/>
      <c r="K205" s="207"/>
      <c r="L205" s="207"/>
      <c r="M205" s="207"/>
      <c r="N205" s="208"/>
      <c r="O205" s="204"/>
    </row>
    <row r="206" spans="1:15" s="108" customFormat="1">
      <c r="A206" s="106"/>
      <c r="B206" s="107"/>
      <c r="E206" s="204"/>
      <c r="F206" s="211"/>
      <c r="G206" s="101"/>
      <c r="J206" s="207"/>
      <c r="K206" s="207"/>
      <c r="L206" s="207"/>
      <c r="M206" s="207"/>
      <c r="N206" s="208"/>
      <c r="O206" s="204"/>
    </row>
    <row r="207" spans="1:15" s="108" customFormat="1">
      <c r="A207" s="106"/>
      <c r="B207" s="107"/>
      <c r="E207" s="204"/>
      <c r="F207" s="211"/>
      <c r="G207" s="101"/>
      <c r="J207" s="207"/>
      <c r="K207" s="207"/>
      <c r="L207" s="207"/>
      <c r="M207" s="207"/>
      <c r="N207" s="208"/>
      <c r="O207" s="204"/>
    </row>
    <row r="208" spans="1:15" s="108" customFormat="1">
      <c r="A208" s="106"/>
      <c r="B208" s="107"/>
      <c r="E208" s="204"/>
      <c r="F208" s="211"/>
      <c r="G208" s="101"/>
      <c r="J208" s="207"/>
      <c r="K208" s="207"/>
      <c r="L208" s="207"/>
      <c r="M208" s="207"/>
      <c r="N208" s="208"/>
      <c r="O208" s="204"/>
    </row>
    <row r="209" spans="1:15" s="108" customFormat="1">
      <c r="A209" s="106"/>
      <c r="B209" s="107"/>
      <c r="E209" s="204"/>
      <c r="F209" s="211"/>
      <c r="G209" s="101"/>
      <c r="J209" s="207"/>
      <c r="K209" s="207"/>
      <c r="L209" s="207"/>
      <c r="M209" s="207"/>
      <c r="N209" s="208"/>
      <c r="O209" s="204"/>
    </row>
    <row r="210" spans="1:15" s="108" customFormat="1">
      <c r="A210" s="106"/>
      <c r="B210" s="107"/>
      <c r="E210" s="204"/>
      <c r="F210" s="211"/>
      <c r="G210" s="101"/>
      <c r="J210" s="207"/>
      <c r="K210" s="207"/>
      <c r="L210" s="207"/>
      <c r="M210" s="207"/>
      <c r="N210" s="208"/>
      <c r="O210" s="204"/>
    </row>
    <row r="211" spans="1:15" s="108" customFormat="1">
      <c r="A211" s="106"/>
      <c r="B211" s="107"/>
      <c r="E211" s="204"/>
      <c r="F211" s="211"/>
      <c r="G211" s="101"/>
      <c r="J211" s="207"/>
      <c r="K211" s="207"/>
      <c r="L211" s="207"/>
      <c r="M211" s="207"/>
      <c r="N211" s="208"/>
      <c r="O211" s="204"/>
    </row>
    <row r="212" spans="1:15" s="108" customFormat="1">
      <c r="A212" s="106"/>
      <c r="B212" s="107"/>
      <c r="E212" s="204"/>
      <c r="F212" s="211"/>
      <c r="G212" s="101"/>
      <c r="J212" s="207"/>
      <c r="K212" s="207"/>
      <c r="L212" s="207"/>
      <c r="M212" s="207"/>
      <c r="N212" s="208"/>
      <c r="O212" s="204"/>
    </row>
    <row r="213" spans="1:15" s="108" customFormat="1">
      <c r="A213" s="106"/>
      <c r="B213" s="107"/>
      <c r="E213" s="204"/>
      <c r="F213" s="211"/>
      <c r="G213" s="101"/>
      <c r="J213" s="207"/>
      <c r="K213" s="207"/>
      <c r="L213" s="207"/>
      <c r="M213" s="207"/>
      <c r="N213" s="208"/>
      <c r="O213" s="204"/>
    </row>
    <row r="214" spans="1:15" s="108" customFormat="1">
      <c r="A214" s="106"/>
      <c r="B214" s="107"/>
      <c r="E214" s="204"/>
      <c r="F214" s="211"/>
      <c r="G214" s="101"/>
      <c r="J214" s="207"/>
      <c r="K214" s="207"/>
      <c r="L214" s="207"/>
      <c r="M214" s="207"/>
      <c r="N214" s="208"/>
      <c r="O214" s="204"/>
    </row>
    <row r="215" spans="1:15" s="108" customFormat="1">
      <c r="A215" s="106"/>
      <c r="B215" s="107"/>
      <c r="E215" s="204"/>
      <c r="F215" s="211"/>
      <c r="G215" s="101"/>
      <c r="J215" s="207"/>
      <c r="K215" s="207"/>
      <c r="L215" s="207"/>
      <c r="M215" s="207"/>
      <c r="N215" s="208"/>
      <c r="O215" s="204"/>
    </row>
    <row r="216" spans="1:15" s="108" customFormat="1">
      <c r="A216" s="106"/>
      <c r="B216" s="107"/>
      <c r="E216" s="204"/>
      <c r="F216" s="211"/>
      <c r="G216" s="101"/>
      <c r="J216" s="207"/>
      <c r="K216" s="207"/>
      <c r="L216" s="207"/>
      <c r="M216" s="207"/>
      <c r="N216" s="208"/>
      <c r="O216" s="204"/>
    </row>
    <row r="217" spans="1:15" s="108" customFormat="1">
      <c r="A217" s="106"/>
      <c r="B217" s="107"/>
      <c r="E217" s="204"/>
      <c r="F217" s="211"/>
      <c r="G217" s="101"/>
      <c r="J217" s="207"/>
      <c r="K217" s="207"/>
      <c r="L217" s="207"/>
      <c r="M217" s="207"/>
      <c r="N217" s="208"/>
      <c r="O217" s="204"/>
    </row>
    <row r="218" spans="1:15" s="108" customFormat="1">
      <c r="A218" s="106"/>
      <c r="B218" s="107"/>
      <c r="E218" s="204"/>
      <c r="F218" s="211"/>
      <c r="G218" s="101"/>
      <c r="J218" s="207"/>
      <c r="K218" s="207"/>
      <c r="L218" s="207"/>
      <c r="M218" s="207"/>
      <c r="N218" s="208"/>
      <c r="O218" s="204"/>
    </row>
    <row r="219" spans="1:15" s="108" customFormat="1">
      <c r="A219" s="106"/>
      <c r="B219" s="107"/>
      <c r="E219" s="204"/>
      <c r="F219" s="211"/>
      <c r="G219" s="101"/>
      <c r="J219" s="207"/>
      <c r="K219" s="207"/>
      <c r="L219" s="207"/>
      <c r="M219" s="207"/>
      <c r="N219" s="208"/>
      <c r="O219" s="204"/>
    </row>
    <row r="220" spans="1:15" s="108" customFormat="1">
      <c r="A220" s="106"/>
      <c r="B220" s="107"/>
      <c r="E220" s="204"/>
      <c r="F220" s="211"/>
      <c r="G220" s="101"/>
      <c r="J220" s="207"/>
      <c r="K220" s="207"/>
      <c r="L220" s="207"/>
      <c r="M220" s="207"/>
      <c r="N220" s="208"/>
      <c r="O220" s="204"/>
    </row>
    <row r="221" spans="1:15" s="108" customFormat="1">
      <c r="A221" s="106"/>
      <c r="B221" s="107"/>
      <c r="E221" s="204"/>
      <c r="F221" s="211"/>
      <c r="G221" s="101"/>
      <c r="J221" s="207"/>
      <c r="K221" s="207"/>
      <c r="L221" s="207"/>
      <c r="M221" s="207"/>
      <c r="N221" s="208"/>
      <c r="O221" s="204"/>
    </row>
    <row r="222" spans="1:15" s="108" customFormat="1">
      <c r="A222" s="106"/>
      <c r="B222" s="107"/>
      <c r="E222" s="204"/>
      <c r="F222" s="211"/>
      <c r="G222" s="101"/>
      <c r="J222" s="207"/>
      <c r="K222" s="207"/>
      <c r="L222" s="207"/>
      <c r="M222" s="207"/>
      <c r="N222" s="208"/>
      <c r="O222" s="204"/>
    </row>
    <row r="223" spans="1:15" s="108" customFormat="1">
      <c r="A223" s="106"/>
      <c r="B223" s="107"/>
      <c r="E223" s="204"/>
      <c r="F223" s="211"/>
      <c r="G223" s="101"/>
      <c r="J223" s="207"/>
      <c r="K223" s="207"/>
      <c r="L223" s="207"/>
      <c r="M223" s="207"/>
      <c r="N223" s="208"/>
      <c r="O223" s="204"/>
    </row>
    <row r="224" spans="1:15" s="108" customFormat="1">
      <c r="A224" s="106"/>
      <c r="B224" s="107"/>
      <c r="E224" s="204"/>
      <c r="F224" s="211"/>
      <c r="G224" s="101"/>
      <c r="J224" s="207"/>
      <c r="K224" s="207"/>
      <c r="L224" s="207"/>
      <c r="M224" s="207"/>
      <c r="N224" s="208"/>
      <c r="O224" s="204"/>
    </row>
    <row r="225" spans="1:15" s="108" customFormat="1">
      <c r="A225" s="106"/>
      <c r="B225" s="107"/>
      <c r="E225" s="204"/>
      <c r="F225" s="211"/>
      <c r="G225" s="101"/>
      <c r="J225" s="207"/>
      <c r="K225" s="207"/>
      <c r="L225" s="207"/>
      <c r="M225" s="207"/>
      <c r="N225" s="208"/>
      <c r="O225" s="204"/>
    </row>
    <row r="226" spans="1:15" s="108" customFormat="1">
      <c r="A226" s="106"/>
      <c r="B226" s="107"/>
      <c r="E226" s="204"/>
      <c r="F226" s="211"/>
      <c r="G226" s="101"/>
      <c r="J226" s="207"/>
      <c r="K226" s="207"/>
      <c r="L226" s="207"/>
      <c r="M226" s="207"/>
      <c r="N226" s="208"/>
      <c r="O226" s="204"/>
    </row>
    <row r="227" spans="1:15" s="108" customFormat="1">
      <c r="A227" s="106"/>
      <c r="B227" s="107"/>
      <c r="E227" s="204"/>
      <c r="F227" s="211"/>
      <c r="G227" s="101"/>
      <c r="J227" s="207"/>
      <c r="K227" s="207"/>
      <c r="L227" s="207"/>
      <c r="M227" s="207"/>
      <c r="N227" s="208"/>
      <c r="O227" s="204"/>
    </row>
    <row r="228" spans="1:15" s="108" customFormat="1">
      <c r="A228" s="106"/>
      <c r="B228" s="107"/>
      <c r="E228" s="204"/>
      <c r="F228" s="211"/>
      <c r="G228" s="101"/>
      <c r="J228" s="207"/>
      <c r="K228" s="207"/>
      <c r="L228" s="207"/>
      <c r="M228" s="207"/>
      <c r="N228" s="208"/>
      <c r="O228" s="204"/>
    </row>
    <row r="229" spans="1:15" s="108" customFormat="1">
      <c r="A229" s="106"/>
      <c r="B229" s="107"/>
      <c r="E229" s="204"/>
      <c r="F229" s="211"/>
      <c r="G229" s="101"/>
      <c r="J229" s="207"/>
      <c r="K229" s="207"/>
      <c r="L229" s="207"/>
      <c r="M229" s="207"/>
      <c r="N229" s="208"/>
      <c r="O229" s="204"/>
    </row>
    <row r="230" spans="1:15" s="108" customFormat="1">
      <c r="A230" s="106"/>
      <c r="B230" s="107"/>
      <c r="E230" s="204"/>
      <c r="F230" s="211"/>
      <c r="G230" s="101"/>
      <c r="J230" s="207"/>
      <c r="K230" s="207"/>
      <c r="L230" s="207"/>
      <c r="M230" s="207"/>
      <c r="N230" s="208"/>
      <c r="O230" s="204"/>
    </row>
    <row r="231" spans="1:15" s="108" customFormat="1">
      <c r="A231" s="106"/>
      <c r="B231" s="107"/>
      <c r="E231" s="204"/>
      <c r="F231" s="211"/>
      <c r="G231" s="101"/>
      <c r="J231" s="207"/>
      <c r="K231" s="207"/>
      <c r="L231" s="207"/>
      <c r="M231" s="207"/>
      <c r="N231" s="208"/>
      <c r="O231" s="204"/>
    </row>
    <row r="232" spans="1:15" s="108" customFormat="1">
      <c r="A232" s="106"/>
      <c r="B232" s="107"/>
      <c r="E232" s="204"/>
      <c r="F232" s="211"/>
      <c r="G232" s="101"/>
      <c r="J232" s="207"/>
      <c r="K232" s="207"/>
      <c r="L232" s="207"/>
      <c r="M232" s="207"/>
      <c r="N232" s="208"/>
      <c r="O232" s="204"/>
    </row>
    <row r="233" spans="1:15" s="108" customFormat="1">
      <c r="A233" s="106"/>
      <c r="B233" s="107"/>
      <c r="E233" s="204"/>
      <c r="F233" s="211"/>
      <c r="G233" s="101"/>
      <c r="J233" s="207"/>
      <c r="K233" s="207"/>
      <c r="L233" s="207"/>
      <c r="M233" s="207"/>
      <c r="N233" s="208"/>
      <c r="O233" s="204"/>
    </row>
    <row r="234" spans="1:15" s="108" customFormat="1">
      <c r="A234" s="106"/>
      <c r="B234" s="107"/>
      <c r="E234" s="204"/>
      <c r="F234" s="211"/>
      <c r="G234" s="101"/>
      <c r="J234" s="207"/>
      <c r="K234" s="207"/>
      <c r="L234" s="207"/>
      <c r="M234" s="207"/>
      <c r="N234" s="208"/>
      <c r="O234" s="204"/>
    </row>
    <row r="235" spans="1:15" s="108" customFormat="1">
      <c r="A235" s="106"/>
      <c r="B235" s="107"/>
      <c r="E235" s="204"/>
      <c r="F235" s="211"/>
      <c r="G235" s="101"/>
      <c r="J235" s="207"/>
      <c r="K235" s="207"/>
      <c r="L235" s="207"/>
      <c r="M235" s="207"/>
      <c r="N235" s="208"/>
      <c r="O235" s="204"/>
    </row>
    <row r="236" spans="1:15" s="108" customFormat="1">
      <c r="A236" s="106"/>
      <c r="B236" s="107"/>
      <c r="E236" s="204"/>
      <c r="F236" s="211"/>
      <c r="G236" s="101"/>
      <c r="J236" s="207"/>
      <c r="K236" s="207"/>
      <c r="L236" s="207"/>
      <c r="M236" s="207"/>
      <c r="N236" s="208"/>
      <c r="O236" s="204"/>
    </row>
    <row r="237" spans="1:15" s="108" customFormat="1">
      <c r="A237" s="106"/>
      <c r="B237" s="107"/>
      <c r="E237" s="204"/>
      <c r="F237" s="211"/>
      <c r="G237" s="101"/>
      <c r="J237" s="207"/>
      <c r="K237" s="207"/>
      <c r="L237" s="207"/>
      <c r="M237" s="207"/>
      <c r="N237" s="208"/>
      <c r="O237" s="204"/>
    </row>
    <row r="238" spans="1:15" s="108" customFormat="1">
      <c r="A238" s="106"/>
      <c r="B238" s="107"/>
      <c r="E238" s="204"/>
      <c r="F238" s="211"/>
      <c r="G238" s="101"/>
      <c r="J238" s="207"/>
      <c r="K238" s="207"/>
      <c r="L238" s="207"/>
      <c r="M238" s="207"/>
      <c r="N238" s="208"/>
      <c r="O238" s="204"/>
    </row>
    <row r="239" spans="1:15" s="108" customFormat="1">
      <c r="A239" s="106"/>
      <c r="B239" s="107"/>
      <c r="E239" s="204"/>
      <c r="F239" s="211"/>
      <c r="G239" s="101"/>
      <c r="J239" s="207"/>
      <c r="K239" s="207"/>
      <c r="L239" s="207"/>
      <c r="M239" s="207"/>
      <c r="N239" s="208"/>
      <c r="O239" s="204"/>
    </row>
    <row r="240" spans="1:15" s="108" customFormat="1">
      <c r="A240" s="106"/>
      <c r="B240" s="107"/>
      <c r="E240" s="204"/>
      <c r="F240" s="211"/>
      <c r="G240" s="101"/>
      <c r="J240" s="207"/>
      <c r="K240" s="207"/>
      <c r="L240" s="207"/>
      <c r="M240" s="207"/>
      <c r="N240" s="208"/>
      <c r="O240" s="204"/>
    </row>
    <row r="241" spans="1:15" s="108" customFormat="1">
      <c r="A241" s="106"/>
      <c r="B241" s="107"/>
      <c r="E241" s="204"/>
      <c r="F241" s="211"/>
      <c r="G241" s="101"/>
      <c r="J241" s="207"/>
      <c r="K241" s="207"/>
      <c r="L241" s="207"/>
      <c r="M241" s="207"/>
      <c r="N241" s="208"/>
      <c r="O241" s="204"/>
    </row>
    <row r="242" spans="1:15" s="108" customFormat="1">
      <c r="A242" s="106"/>
      <c r="B242" s="107"/>
      <c r="E242" s="204"/>
      <c r="F242" s="211"/>
      <c r="G242" s="101"/>
      <c r="J242" s="207"/>
      <c r="K242" s="207"/>
      <c r="L242" s="207"/>
      <c r="M242" s="207"/>
      <c r="N242" s="208"/>
      <c r="O242" s="204"/>
    </row>
    <row r="243" spans="1:15" s="108" customFormat="1">
      <c r="A243" s="106"/>
      <c r="B243" s="107"/>
      <c r="E243" s="204"/>
      <c r="F243" s="211"/>
      <c r="G243" s="101"/>
      <c r="J243" s="207"/>
      <c r="K243" s="207"/>
      <c r="L243" s="207"/>
      <c r="M243" s="207"/>
      <c r="N243" s="208"/>
      <c r="O243" s="204"/>
    </row>
    <row r="244" spans="1:15" s="108" customFormat="1">
      <c r="A244" s="106"/>
      <c r="B244" s="107"/>
      <c r="E244" s="204"/>
      <c r="F244" s="211"/>
      <c r="G244" s="101"/>
      <c r="J244" s="207"/>
      <c r="K244" s="207"/>
      <c r="L244" s="207"/>
      <c r="M244" s="207"/>
      <c r="N244" s="208"/>
      <c r="O244" s="204"/>
    </row>
    <row r="245" spans="1:15" s="108" customFormat="1">
      <c r="A245" s="106"/>
      <c r="B245" s="107"/>
      <c r="E245" s="204"/>
      <c r="F245" s="211"/>
      <c r="G245" s="101"/>
      <c r="J245" s="207"/>
      <c r="K245" s="207"/>
      <c r="L245" s="207"/>
      <c r="M245" s="207"/>
      <c r="N245" s="208"/>
      <c r="O245" s="204"/>
    </row>
    <row r="246" spans="1:15" s="108" customFormat="1">
      <c r="A246" s="106"/>
      <c r="B246" s="107"/>
      <c r="E246" s="204"/>
      <c r="F246" s="211"/>
      <c r="G246" s="101"/>
      <c r="J246" s="207"/>
      <c r="K246" s="207"/>
      <c r="L246" s="207"/>
      <c r="M246" s="207"/>
      <c r="N246" s="208"/>
      <c r="O246" s="204"/>
    </row>
    <row r="247" spans="1:15" s="108" customFormat="1">
      <c r="A247" s="106"/>
      <c r="B247" s="107"/>
      <c r="E247" s="204"/>
      <c r="F247" s="211"/>
      <c r="G247" s="101"/>
      <c r="J247" s="207"/>
      <c r="K247" s="207"/>
      <c r="L247" s="207"/>
      <c r="M247" s="207"/>
      <c r="N247" s="208"/>
      <c r="O247" s="204"/>
    </row>
    <row r="248" spans="1:15" s="108" customFormat="1">
      <c r="A248" s="106"/>
      <c r="B248" s="107"/>
      <c r="E248" s="204"/>
      <c r="F248" s="211"/>
      <c r="G248" s="101"/>
      <c r="J248" s="207"/>
      <c r="K248" s="207"/>
      <c r="L248" s="207"/>
      <c r="M248" s="207"/>
      <c r="N248" s="208"/>
      <c r="O248" s="204"/>
    </row>
    <row r="249" spans="1:15" s="108" customFormat="1">
      <c r="A249" s="106"/>
      <c r="B249" s="107"/>
      <c r="E249" s="204"/>
      <c r="F249" s="211"/>
      <c r="G249" s="101"/>
      <c r="J249" s="207"/>
      <c r="K249" s="207"/>
      <c r="L249" s="207"/>
      <c r="M249" s="207"/>
      <c r="N249" s="208"/>
      <c r="O249" s="204"/>
    </row>
    <row r="250" spans="1:15" s="108" customFormat="1">
      <c r="A250" s="106"/>
      <c r="B250" s="107"/>
      <c r="E250" s="204"/>
      <c r="F250" s="211"/>
      <c r="G250" s="101"/>
      <c r="J250" s="207"/>
      <c r="K250" s="207"/>
      <c r="L250" s="207"/>
      <c r="M250" s="207"/>
      <c r="N250" s="208"/>
      <c r="O250" s="204"/>
    </row>
    <row r="251" spans="1:15" s="108" customFormat="1">
      <c r="A251" s="106"/>
      <c r="B251" s="107"/>
      <c r="E251" s="204"/>
      <c r="F251" s="211"/>
      <c r="G251" s="101"/>
      <c r="J251" s="207"/>
      <c r="K251" s="207"/>
      <c r="L251" s="207"/>
      <c r="M251" s="207"/>
      <c r="N251" s="208"/>
      <c r="O251" s="204"/>
    </row>
    <row r="252" spans="1:15" s="108" customFormat="1">
      <c r="A252" s="106"/>
      <c r="B252" s="107"/>
      <c r="E252" s="204"/>
      <c r="F252" s="211"/>
      <c r="G252" s="101"/>
      <c r="J252" s="207"/>
      <c r="K252" s="207"/>
      <c r="L252" s="207"/>
      <c r="M252" s="207"/>
      <c r="N252" s="208"/>
      <c r="O252" s="204"/>
    </row>
    <row r="253" spans="1:15" s="108" customFormat="1">
      <c r="A253" s="106"/>
      <c r="B253" s="107"/>
      <c r="E253" s="204"/>
      <c r="F253" s="211"/>
      <c r="G253" s="101"/>
      <c r="J253" s="207"/>
      <c r="K253" s="207"/>
      <c r="L253" s="207"/>
      <c r="M253" s="207"/>
      <c r="N253" s="208"/>
      <c r="O253" s="204"/>
    </row>
    <row r="254" spans="1:15" s="108" customFormat="1">
      <c r="A254" s="106"/>
      <c r="B254" s="107"/>
      <c r="E254" s="204"/>
      <c r="F254" s="211"/>
      <c r="G254" s="101"/>
      <c r="J254" s="207"/>
      <c r="K254" s="207"/>
      <c r="L254" s="207"/>
      <c r="M254" s="207"/>
      <c r="N254" s="208"/>
      <c r="O254" s="204"/>
    </row>
    <row r="255" spans="1:15" s="108" customFormat="1">
      <c r="A255" s="106"/>
      <c r="B255" s="107"/>
      <c r="E255" s="204"/>
      <c r="F255" s="211"/>
      <c r="G255" s="101"/>
      <c r="J255" s="207"/>
      <c r="K255" s="207"/>
      <c r="L255" s="207"/>
      <c r="M255" s="207"/>
      <c r="N255" s="208"/>
      <c r="O255" s="204"/>
    </row>
    <row r="256" spans="1:15" s="108" customFormat="1">
      <c r="A256" s="106"/>
      <c r="B256" s="107"/>
      <c r="E256" s="204"/>
      <c r="F256" s="211"/>
      <c r="G256" s="101"/>
      <c r="J256" s="207"/>
      <c r="K256" s="207"/>
      <c r="L256" s="207"/>
      <c r="M256" s="207"/>
      <c r="N256" s="208"/>
      <c r="O256" s="204"/>
    </row>
    <row r="257" spans="1:15" s="108" customFormat="1">
      <c r="A257" s="106"/>
      <c r="B257" s="107"/>
      <c r="E257" s="204"/>
      <c r="F257" s="211"/>
      <c r="G257" s="101"/>
      <c r="J257" s="207"/>
      <c r="K257" s="207"/>
      <c r="L257" s="207"/>
      <c r="M257" s="207"/>
      <c r="N257" s="208"/>
      <c r="O257" s="204"/>
    </row>
    <row r="258" spans="1:15" s="108" customFormat="1">
      <c r="A258" s="106"/>
      <c r="B258" s="107"/>
      <c r="E258" s="204"/>
      <c r="F258" s="211"/>
      <c r="G258" s="101"/>
      <c r="J258" s="207"/>
      <c r="K258" s="207"/>
      <c r="L258" s="207"/>
      <c r="M258" s="207"/>
      <c r="N258" s="208"/>
      <c r="O258" s="204"/>
    </row>
    <row r="259" spans="1:15" s="108" customFormat="1">
      <c r="A259" s="106"/>
      <c r="B259" s="107"/>
      <c r="E259" s="204"/>
      <c r="F259" s="211"/>
      <c r="G259" s="101"/>
      <c r="J259" s="207"/>
      <c r="K259" s="207"/>
      <c r="L259" s="207"/>
      <c r="M259" s="207"/>
      <c r="N259" s="208"/>
      <c r="O259" s="204"/>
    </row>
    <row r="260" spans="1:15" s="108" customFormat="1">
      <c r="A260" s="106"/>
      <c r="B260" s="107"/>
      <c r="E260" s="204"/>
      <c r="F260" s="211"/>
      <c r="G260" s="101"/>
      <c r="J260" s="207"/>
      <c r="K260" s="207"/>
      <c r="L260" s="207"/>
      <c r="M260" s="207"/>
      <c r="N260" s="208"/>
      <c r="O260" s="204"/>
    </row>
    <row r="261" spans="1:15" s="108" customFormat="1">
      <c r="A261" s="106"/>
      <c r="B261" s="107"/>
      <c r="E261" s="204"/>
      <c r="F261" s="211"/>
      <c r="G261" s="101"/>
      <c r="J261" s="207"/>
      <c r="K261" s="207"/>
      <c r="L261" s="207"/>
      <c r="M261" s="207"/>
      <c r="N261" s="208"/>
      <c r="O261" s="204"/>
    </row>
    <row r="262" spans="1:15" s="108" customFormat="1">
      <c r="A262" s="106"/>
      <c r="B262" s="107"/>
      <c r="E262" s="204"/>
      <c r="F262" s="211"/>
      <c r="G262" s="101"/>
      <c r="J262" s="207"/>
      <c r="K262" s="207"/>
      <c r="L262" s="207"/>
      <c r="M262" s="207"/>
      <c r="N262" s="208"/>
      <c r="O262" s="204"/>
    </row>
    <row r="263" spans="1:15" s="108" customFormat="1">
      <c r="A263" s="106"/>
      <c r="B263" s="107"/>
      <c r="E263" s="204"/>
      <c r="F263" s="211"/>
      <c r="G263" s="101"/>
      <c r="J263" s="207"/>
      <c r="K263" s="207"/>
      <c r="L263" s="207"/>
      <c r="M263" s="207"/>
      <c r="N263" s="208"/>
      <c r="O263" s="204"/>
    </row>
    <row r="264" spans="1:15" s="108" customFormat="1">
      <c r="A264" s="106"/>
      <c r="B264" s="107"/>
      <c r="E264" s="204"/>
      <c r="F264" s="211"/>
      <c r="G264" s="101"/>
      <c r="J264" s="207"/>
      <c r="K264" s="207"/>
      <c r="L264" s="207"/>
      <c r="M264" s="207"/>
      <c r="N264" s="208"/>
      <c r="O264" s="204"/>
    </row>
    <row r="265" spans="1:15" s="108" customFormat="1">
      <c r="A265" s="106"/>
      <c r="B265" s="107"/>
      <c r="E265" s="204"/>
      <c r="F265" s="211"/>
      <c r="G265" s="101"/>
      <c r="J265" s="207"/>
      <c r="K265" s="207"/>
      <c r="L265" s="207"/>
      <c r="M265" s="207"/>
      <c r="N265" s="208"/>
      <c r="O265" s="204"/>
    </row>
    <row r="266" spans="1:15" s="108" customFormat="1">
      <c r="A266" s="106"/>
      <c r="B266" s="107"/>
      <c r="E266" s="204"/>
      <c r="F266" s="211"/>
      <c r="G266" s="101"/>
      <c r="J266" s="207"/>
      <c r="K266" s="207"/>
      <c r="L266" s="207"/>
      <c r="M266" s="207"/>
      <c r="N266" s="208"/>
      <c r="O266" s="204"/>
    </row>
    <row r="267" spans="1:15" s="108" customFormat="1">
      <c r="A267" s="106"/>
      <c r="B267" s="107"/>
      <c r="E267" s="204"/>
      <c r="F267" s="211"/>
      <c r="G267" s="101"/>
      <c r="J267" s="207"/>
      <c r="K267" s="207"/>
      <c r="L267" s="207"/>
      <c r="M267" s="207"/>
      <c r="N267" s="208"/>
      <c r="O267" s="204"/>
    </row>
    <row r="268" spans="1:15" s="108" customFormat="1">
      <c r="A268" s="106"/>
      <c r="B268" s="107"/>
      <c r="E268" s="204"/>
      <c r="F268" s="211"/>
      <c r="G268" s="101"/>
      <c r="J268" s="207"/>
      <c r="K268" s="207"/>
      <c r="L268" s="207"/>
      <c r="M268" s="207"/>
      <c r="N268" s="208"/>
      <c r="O268" s="204"/>
    </row>
    <row r="269" spans="1:15" s="108" customFormat="1">
      <c r="A269" s="106"/>
      <c r="B269" s="107"/>
      <c r="E269" s="204"/>
      <c r="F269" s="211"/>
      <c r="G269" s="101"/>
      <c r="J269" s="207"/>
      <c r="K269" s="207"/>
      <c r="L269" s="207"/>
      <c r="M269" s="207"/>
      <c r="N269" s="208"/>
      <c r="O269" s="204"/>
    </row>
    <row r="270" spans="1:15" s="108" customFormat="1">
      <c r="A270" s="106"/>
      <c r="B270" s="107"/>
      <c r="E270" s="204"/>
      <c r="F270" s="211"/>
      <c r="G270" s="101"/>
      <c r="J270" s="207"/>
      <c r="K270" s="207"/>
      <c r="L270" s="207"/>
      <c r="M270" s="207"/>
      <c r="N270" s="208"/>
      <c r="O270" s="204"/>
    </row>
    <row r="271" spans="1:15" s="108" customFormat="1">
      <c r="A271" s="106"/>
      <c r="B271" s="107"/>
      <c r="E271" s="204"/>
      <c r="F271" s="211"/>
      <c r="G271" s="101"/>
      <c r="J271" s="207"/>
      <c r="K271" s="207"/>
      <c r="L271" s="207"/>
      <c r="M271" s="207"/>
      <c r="N271" s="208"/>
      <c r="O271" s="204"/>
    </row>
    <row r="272" spans="1:15" s="108" customFormat="1">
      <c r="A272" s="106"/>
      <c r="B272" s="107"/>
      <c r="E272" s="204"/>
      <c r="F272" s="211"/>
      <c r="G272" s="101"/>
      <c r="J272" s="207"/>
      <c r="K272" s="207"/>
      <c r="L272" s="207"/>
      <c r="M272" s="207"/>
      <c r="N272" s="208"/>
      <c r="O272" s="204"/>
    </row>
    <row r="273" spans="1:15" s="108" customFormat="1">
      <c r="A273" s="106"/>
      <c r="B273" s="107"/>
      <c r="E273" s="204"/>
      <c r="F273" s="211"/>
      <c r="G273" s="101"/>
      <c r="J273" s="207"/>
      <c r="K273" s="207"/>
      <c r="L273" s="207"/>
      <c r="M273" s="207"/>
      <c r="N273" s="208"/>
      <c r="O273" s="204"/>
    </row>
    <row r="274" spans="1:15" s="108" customFormat="1">
      <c r="A274" s="106"/>
      <c r="B274" s="107"/>
      <c r="E274" s="204"/>
      <c r="F274" s="211"/>
      <c r="G274" s="101"/>
      <c r="J274" s="207"/>
      <c r="K274" s="207"/>
      <c r="L274" s="207"/>
      <c r="M274" s="207"/>
      <c r="N274" s="208"/>
      <c r="O274" s="204"/>
    </row>
    <row r="275" spans="1:15" s="108" customFormat="1">
      <c r="A275" s="106"/>
      <c r="B275" s="107"/>
      <c r="E275" s="204"/>
      <c r="F275" s="211"/>
      <c r="G275" s="101"/>
      <c r="J275" s="207"/>
      <c r="K275" s="207"/>
      <c r="L275" s="207"/>
      <c r="M275" s="207"/>
      <c r="N275" s="208"/>
      <c r="O275" s="204"/>
    </row>
    <row r="276" spans="1:15" s="108" customFormat="1">
      <c r="A276" s="106"/>
      <c r="B276" s="107"/>
      <c r="E276" s="204"/>
      <c r="F276" s="211"/>
      <c r="G276" s="101"/>
      <c r="J276" s="207"/>
      <c r="K276" s="207"/>
      <c r="L276" s="207"/>
      <c r="M276" s="207"/>
      <c r="N276" s="208"/>
      <c r="O276" s="204"/>
    </row>
    <row r="277" spans="1:15" s="108" customFormat="1">
      <c r="A277" s="106"/>
      <c r="B277" s="107"/>
      <c r="E277" s="204"/>
      <c r="F277" s="211"/>
      <c r="G277" s="101"/>
      <c r="J277" s="207"/>
      <c r="K277" s="207"/>
      <c r="L277" s="207"/>
      <c r="M277" s="207"/>
      <c r="N277" s="208"/>
      <c r="O277" s="204"/>
    </row>
    <row r="278" spans="1:15" s="108" customFormat="1">
      <c r="A278" s="106"/>
      <c r="B278" s="107"/>
      <c r="E278" s="204"/>
      <c r="F278" s="211"/>
      <c r="G278" s="101"/>
      <c r="J278" s="207"/>
      <c r="K278" s="207"/>
      <c r="L278" s="207"/>
      <c r="M278" s="207"/>
      <c r="N278" s="208"/>
      <c r="O278" s="204"/>
    </row>
    <row r="279" spans="1:15" s="108" customFormat="1">
      <c r="A279" s="106"/>
      <c r="B279" s="107"/>
      <c r="E279" s="204"/>
      <c r="F279" s="211"/>
      <c r="G279" s="101"/>
      <c r="J279" s="207"/>
      <c r="K279" s="207"/>
      <c r="L279" s="207"/>
      <c r="M279" s="207"/>
      <c r="N279" s="208"/>
      <c r="O279" s="204"/>
    </row>
    <row r="280" spans="1:15" s="108" customFormat="1">
      <c r="A280" s="106"/>
      <c r="B280" s="107"/>
      <c r="E280" s="204"/>
      <c r="F280" s="211"/>
      <c r="G280" s="101"/>
      <c r="J280" s="207"/>
      <c r="K280" s="207"/>
      <c r="L280" s="207"/>
      <c r="M280" s="207"/>
      <c r="N280" s="208"/>
      <c r="O280" s="204"/>
    </row>
    <row r="281" spans="1:15" s="108" customFormat="1">
      <c r="A281" s="106"/>
      <c r="B281" s="107"/>
      <c r="E281" s="204"/>
      <c r="F281" s="211"/>
      <c r="G281" s="101"/>
      <c r="J281" s="207"/>
      <c r="K281" s="207"/>
      <c r="L281" s="207"/>
      <c r="M281" s="207"/>
      <c r="N281" s="208"/>
      <c r="O281" s="204"/>
    </row>
    <row r="282" spans="1:15" s="108" customFormat="1">
      <c r="A282" s="106"/>
      <c r="B282" s="107"/>
      <c r="E282" s="204"/>
      <c r="F282" s="211"/>
      <c r="G282" s="101"/>
      <c r="J282" s="207"/>
      <c r="K282" s="207"/>
      <c r="L282" s="207"/>
      <c r="M282" s="207"/>
      <c r="N282" s="208"/>
      <c r="O282" s="204"/>
    </row>
    <row r="283" spans="1:15" s="108" customFormat="1">
      <c r="A283" s="106"/>
      <c r="B283" s="107"/>
      <c r="E283" s="204"/>
      <c r="F283" s="211"/>
      <c r="G283" s="101"/>
      <c r="J283" s="207"/>
      <c r="K283" s="207"/>
      <c r="L283" s="207"/>
      <c r="M283" s="207"/>
      <c r="N283" s="208"/>
      <c r="O283" s="204"/>
    </row>
    <row r="284" spans="1:15" s="108" customFormat="1">
      <c r="A284" s="106"/>
      <c r="B284" s="107"/>
      <c r="E284" s="204"/>
      <c r="F284" s="211"/>
      <c r="G284" s="101"/>
      <c r="J284" s="207"/>
      <c r="K284" s="207"/>
      <c r="L284" s="207"/>
      <c r="M284" s="207"/>
      <c r="N284" s="208"/>
      <c r="O284" s="204"/>
    </row>
    <row r="285" spans="1:15" s="108" customFormat="1">
      <c r="A285" s="106"/>
      <c r="B285" s="107"/>
      <c r="E285" s="204"/>
      <c r="F285" s="211"/>
      <c r="G285" s="101"/>
      <c r="J285" s="207"/>
      <c r="K285" s="207"/>
      <c r="L285" s="207"/>
      <c r="M285" s="207"/>
      <c r="N285" s="208"/>
      <c r="O285" s="204"/>
    </row>
    <row r="286" spans="1:15" s="108" customFormat="1">
      <c r="A286" s="106"/>
      <c r="B286" s="107"/>
      <c r="E286" s="204"/>
      <c r="F286" s="211"/>
      <c r="G286" s="101"/>
      <c r="J286" s="207"/>
      <c r="K286" s="207"/>
      <c r="L286" s="207"/>
      <c r="M286" s="207"/>
      <c r="N286" s="208"/>
      <c r="O286" s="204"/>
    </row>
    <row r="287" spans="1:15" s="108" customFormat="1">
      <c r="A287" s="106"/>
      <c r="B287" s="107"/>
      <c r="E287" s="204"/>
      <c r="F287" s="211"/>
      <c r="G287" s="101"/>
      <c r="J287" s="207"/>
      <c r="K287" s="207"/>
      <c r="L287" s="207"/>
      <c r="M287" s="207"/>
      <c r="N287" s="208"/>
      <c r="O287" s="204"/>
    </row>
    <row r="288" spans="1:15" s="108" customFormat="1">
      <c r="A288" s="106"/>
      <c r="B288" s="107"/>
      <c r="E288" s="204"/>
      <c r="F288" s="211"/>
      <c r="G288" s="101"/>
      <c r="J288" s="207"/>
      <c r="K288" s="207"/>
      <c r="L288" s="207"/>
      <c r="M288" s="207"/>
      <c r="N288" s="208"/>
      <c r="O288" s="204"/>
    </row>
    <row r="289" spans="1:15" s="108" customFormat="1">
      <c r="A289" s="106"/>
      <c r="B289" s="107"/>
      <c r="E289" s="204"/>
      <c r="F289" s="211"/>
      <c r="G289" s="101"/>
      <c r="J289" s="207"/>
      <c r="K289" s="207"/>
      <c r="L289" s="207"/>
      <c r="M289" s="207"/>
      <c r="N289" s="208"/>
      <c r="O289" s="204"/>
    </row>
    <row r="290" spans="1:15" s="108" customFormat="1">
      <c r="A290" s="106"/>
      <c r="B290" s="107"/>
      <c r="E290" s="204"/>
      <c r="F290" s="211"/>
      <c r="G290" s="101"/>
      <c r="J290" s="207"/>
      <c r="K290" s="207"/>
      <c r="L290" s="207"/>
      <c r="M290" s="207"/>
      <c r="N290" s="208"/>
      <c r="O290" s="204"/>
    </row>
    <row r="291" spans="1:15" s="108" customFormat="1">
      <c r="A291" s="106"/>
      <c r="B291" s="107"/>
      <c r="E291" s="204"/>
      <c r="F291" s="211"/>
      <c r="G291" s="101"/>
      <c r="J291" s="207"/>
      <c r="K291" s="207"/>
      <c r="L291" s="207"/>
      <c r="M291" s="207"/>
      <c r="N291" s="208"/>
      <c r="O291" s="204"/>
    </row>
    <row r="292" spans="1:15" s="108" customFormat="1">
      <c r="A292" s="106"/>
      <c r="B292" s="107"/>
      <c r="E292" s="204"/>
      <c r="F292" s="211"/>
      <c r="G292" s="101"/>
      <c r="J292" s="207"/>
      <c r="K292" s="207"/>
      <c r="L292" s="207"/>
      <c r="M292" s="207"/>
      <c r="N292" s="208"/>
      <c r="O292" s="204"/>
    </row>
    <row r="293" spans="1:15" s="108" customFormat="1">
      <c r="A293" s="106"/>
      <c r="B293" s="107"/>
      <c r="E293" s="204"/>
      <c r="F293" s="211"/>
      <c r="G293" s="101"/>
      <c r="J293" s="207"/>
      <c r="K293" s="207"/>
      <c r="L293" s="207"/>
      <c r="M293" s="207"/>
      <c r="N293" s="208"/>
      <c r="O293" s="204"/>
    </row>
    <row r="294" spans="1:15" s="108" customFormat="1">
      <c r="A294" s="106"/>
      <c r="B294" s="107"/>
      <c r="E294" s="204"/>
      <c r="F294" s="211"/>
      <c r="G294" s="101"/>
      <c r="J294" s="207"/>
      <c r="K294" s="207"/>
      <c r="L294" s="207"/>
      <c r="M294" s="207"/>
      <c r="N294" s="208"/>
      <c r="O294" s="204"/>
    </row>
    <row r="295" spans="1:15" s="108" customFormat="1">
      <c r="A295" s="106"/>
      <c r="B295" s="107"/>
      <c r="E295" s="204"/>
      <c r="F295" s="211"/>
      <c r="G295" s="101"/>
      <c r="J295" s="207"/>
      <c r="K295" s="207"/>
      <c r="L295" s="207"/>
      <c r="M295" s="207"/>
      <c r="N295" s="208"/>
      <c r="O295" s="204"/>
    </row>
    <row r="296" spans="1:15" s="108" customFormat="1">
      <c r="A296" s="106"/>
      <c r="B296" s="107"/>
      <c r="E296" s="204"/>
      <c r="F296" s="211"/>
      <c r="G296" s="101"/>
      <c r="J296" s="207"/>
      <c r="K296" s="207"/>
      <c r="L296" s="207"/>
      <c r="M296" s="207"/>
      <c r="N296" s="208"/>
      <c r="O296" s="204"/>
    </row>
    <row r="297" spans="1:15" s="108" customFormat="1">
      <c r="A297" s="106"/>
      <c r="B297" s="107"/>
      <c r="E297" s="204"/>
      <c r="F297" s="211"/>
      <c r="G297" s="101"/>
      <c r="J297" s="207"/>
      <c r="K297" s="207"/>
      <c r="L297" s="207"/>
      <c r="M297" s="207"/>
      <c r="N297" s="208"/>
      <c r="O297" s="204"/>
    </row>
    <row r="298" spans="1:15" s="108" customFormat="1">
      <c r="A298" s="106"/>
      <c r="B298" s="107"/>
      <c r="E298" s="204"/>
      <c r="F298" s="211"/>
      <c r="G298" s="101"/>
      <c r="J298" s="207"/>
      <c r="K298" s="207"/>
      <c r="L298" s="207"/>
      <c r="M298" s="207"/>
      <c r="N298" s="208"/>
      <c r="O298" s="204"/>
    </row>
    <row r="299" spans="1:15" s="108" customFormat="1">
      <c r="A299" s="106"/>
      <c r="B299" s="107"/>
      <c r="E299" s="204"/>
      <c r="F299" s="211"/>
      <c r="G299" s="101"/>
      <c r="J299" s="207"/>
      <c r="K299" s="207"/>
      <c r="L299" s="207"/>
      <c r="M299" s="207"/>
      <c r="N299" s="208"/>
      <c r="O299" s="204"/>
    </row>
    <row r="300" spans="1:15" s="108" customFormat="1">
      <c r="A300" s="106"/>
      <c r="B300" s="107"/>
      <c r="E300" s="204"/>
      <c r="F300" s="211"/>
      <c r="G300" s="101"/>
      <c r="J300" s="207"/>
      <c r="K300" s="207"/>
      <c r="L300" s="207"/>
      <c r="M300" s="207"/>
      <c r="N300" s="208"/>
      <c r="O300" s="204"/>
    </row>
    <row r="301" spans="1:15" s="108" customFormat="1">
      <c r="A301" s="106"/>
      <c r="B301" s="107"/>
      <c r="E301" s="204"/>
      <c r="F301" s="211"/>
      <c r="G301" s="101"/>
      <c r="J301" s="207"/>
      <c r="K301" s="207"/>
      <c r="L301" s="207"/>
      <c r="M301" s="207"/>
      <c r="N301" s="208"/>
      <c r="O301" s="204"/>
    </row>
    <row r="302" spans="1:15" s="108" customFormat="1">
      <c r="A302" s="106"/>
      <c r="B302" s="107"/>
      <c r="E302" s="204"/>
      <c r="F302" s="211"/>
      <c r="G302" s="101"/>
      <c r="J302" s="207"/>
      <c r="K302" s="207"/>
      <c r="L302" s="207"/>
      <c r="M302" s="207"/>
      <c r="N302" s="208"/>
      <c r="O302" s="204"/>
    </row>
    <row r="303" spans="1:15" s="108" customFormat="1">
      <c r="A303" s="106"/>
      <c r="B303" s="107"/>
      <c r="E303" s="204"/>
      <c r="F303" s="211"/>
      <c r="G303" s="101"/>
      <c r="J303" s="207"/>
      <c r="K303" s="207"/>
      <c r="L303" s="207"/>
      <c r="M303" s="207"/>
      <c r="N303" s="208"/>
      <c r="O303" s="204"/>
    </row>
    <row r="304" spans="1:15" s="108" customFormat="1">
      <c r="A304" s="106"/>
      <c r="B304" s="107"/>
      <c r="E304" s="204"/>
      <c r="F304" s="211"/>
      <c r="G304" s="101"/>
      <c r="J304" s="207"/>
      <c r="K304" s="207"/>
      <c r="L304" s="207"/>
      <c r="M304" s="207"/>
      <c r="N304" s="208"/>
      <c r="O304" s="204"/>
    </row>
    <row r="305" spans="1:15" s="108" customFormat="1">
      <c r="A305" s="106"/>
      <c r="B305" s="107"/>
      <c r="E305" s="204"/>
      <c r="F305" s="211"/>
      <c r="G305" s="101"/>
      <c r="J305" s="207"/>
      <c r="K305" s="207"/>
      <c r="L305" s="207"/>
      <c r="M305" s="207"/>
      <c r="N305" s="208"/>
      <c r="O305" s="204"/>
    </row>
    <row r="306" spans="1:15" s="108" customFormat="1">
      <c r="A306" s="106"/>
      <c r="B306" s="107"/>
      <c r="E306" s="204"/>
      <c r="F306" s="211"/>
      <c r="G306" s="101"/>
      <c r="J306" s="207"/>
      <c r="K306" s="207"/>
      <c r="L306" s="207"/>
      <c r="M306" s="207"/>
      <c r="N306" s="208"/>
      <c r="O306" s="204"/>
    </row>
    <row r="307" spans="1:15" s="108" customFormat="1">
      <c r="A307" s="106"/>
      <c r="B307" s="107"/>
      <c r="E307" s="204"/>
      <c r="F307" s="211"/>
      <c r="G307" s="101"/>
      <c r="J307" s="207"/>
      <c r="K307" s="207"/>
      <c r="L307" s="207"/>
      <c r="M307" s="207"/>
      <c r="N307" s="208"/>
      <c r="O307" s="204"/>
    </row>
    <row r="308" spans="1:15" s="108" customFormat="1">
      <c r="A308" s="106"/>
      <c r="B308" s="107"/>
      <c r="E308" s="204"/>
      <c r="F308" s="211"/>
      <c r="G308" s="101"/>
      <c r="J308" s="207"/>
      <c r="K308" s="207"/>
      <c r="L308" s="207"/>
      <c r="M308" s="207"/>
      <c r="N308" s="208"/>
      <c r="O308" s="204"/>
    </row>
    <row r="309" spans="1:15" s="108" customFormat="1">
      <c r="A309" s="106"/>
      <c r="B309" s="107"/>
      <c r="E309" s="204"/>
      <c r="F309" s="211"/>
      <c r="G309" s="101"/>
      <c r="J309" s="207"/>
      <c r="K309" s="207"/>
      <c r="L309" s="207"/>
      <c r="M309" s="207"/>
      <c r="N309" s="208"/>
      <c r="O309" s="204"/>
    </row>
    <row r="310" spans="1:15" s="108" customFormat="1">
      <c r="A310" s="106"/>
      <c r="B310" s="107"/>
      <c r="E310" s="204"/>
      <c r="F310" s="211"/>
      <c r="G310" s="101"/>
      <c r="J310" s="207"/>
      <c r="K310" s="207"/>
      <c r="L310" s="207"/>
      <c r="M310" s="207"/>
      <c r="N310" s="208"/>
      <c r="O310" s="204"/>
    </row>
    <row r="311" spans="1:15" s="108" customFormat="1">
      <c r="A311" s="106"/>
      <c r="B311" s="107"/>
      <c r="E311" s="204"/>
      <c r="F311" s="211"/>
      <c r="G311" s="101"/>
      <c r="J311" s="207"/>
      <c r="K311" s="207"/>
      <c r="L311" s="207"/>
      <c r="M311" s="207"/>
      <c r="N311" s="208"/>
      <c r="O311" s="204"/>
    </row>
    <row r="312" spans="1:15" s="108" customFormat="1">
      <c r="A312" s="106"/>
      <c r="B312" s="107"/>
      <c r="E312" s="204"/>
      <c r="F312" s="211"/>
      <c r="G312" s="101"/>
      <c r="J312" s="207"/>
      <c r="K312" s="207"/>
      <c r="L312" s="207"/>
      <c r="M312" s="207"/>
      <c r="N312" s="208"/>
      <c r="O312" s="204"/>
    </row>
    <row r="313" spans="1:15" s="108" customFormat="1">
      <c r="A313" s="106"/>
      <c r="B313" s="107"/>
      <c r="E313" s="204"/>
      <c r="F313" s="211"/>
      <c r="G313" s="101"/>
      <c r="J313" s="207"/>
      <c r="K313" s="207"/>
      <c r="L313" s="207"/>
      <c r="M313" s="207"/>
      <c r="N313" s="208"/>
      <c r="O313" s="204"/>
    </row>
    <row r="314" spans="1:15" s="108" customFormat="1">
      <c r="A314" s="106"/>
      <c r="B314" s="107"/>
      <c r="E314" s="204"/>
      <c r="F314" s="211"/>
      <c r="G314" s="101"/>
      <c r="J314" s="207"/>
      <c r="K314" s="207"/>
      <c r="L314" s="207"/>
      <c r="M314" s="207"/>
      <c r="N314" s="208"/>
      <c r="O314" s="204"/>
    </row>
    <row r="315" spans="1:15" s="108" customFormat="1">
      <c r="A315" s="106"/>
      <c r="B315" s="107"/>
      <c r="E315" s="204"/>
      <c r="F315" s="211"/>
      <c r="G315" s="101"/>
      <c r="J315" s="207"/>
      <c r="K315" s="207"/>
      <c r="L315" s="207"/>
      <c r="M315" s="207"/>
      <c r="N315" s="208"/>
      <c r="O315" s="204"/>
    </row>
    <row r="316" spans="1:15" s="108" customFormat="1">
      <c r="A316" s="106"/>
      <c r="B316" s="107"/>
      <c r="E316" s="204"/>
      <c r="F316" s="211"/>
      <c r="G316" s="101"/>
      <c r="J316" s="207"/>
      <c r="K316" s="207"/>
      <c r="L316" s="207"/>
      <c r="M316" s="207"/>
      <c r="N316" s="208"/>
      <c r="O316" s="204"/>
    </row>
    <row r="317" spans="1:15" s="108" customFormat="1">
      <c r="A317" s="106"/>
      <c r="B317" s="107"/>
      <c r="E317" s="204"/>
      <c r="F317" s="211"/>
      <c r="G317" s="101"/>
      <c r="J317" s="207"/>
      <c r="K317" s="207"/>
      <c r="L317" s="207"/>
      <c r="M317" s="207"/>
      <c r="N317" s="208"/>
      <c r="O317" s="204"/>
    </row>
    <row r="318" spans="1:15" s="108" customFormat="1">
      <c r="A318" s="106"/>
      <c r="B318" s="107"/>
      <c r="E318" s="204"/>
      <c r="F318" s="211"/>
      <c r="G318" s="101"/>
      <c r="J318" s="207"/>
      <c r="K318" s="207"/>
      <c r="L318" s="207"/>
      <c r="M318" s="207"/>
      <c r="N318" s="208"/>
      <c r="O318" s="204"/>
    </row>
    <row r="319" spans="1:15" s="108" customFormat="1">
      <c r="A319" s="106"/>
      <c r="B319" s="107"/>
      <c r="E319" s="204"/>
      <c r="F319" s="211"/>
      <c r="G319" s="101"/>
      <c r="J319" s="207"/>
      <c r="K319" s="207"/>
      <c r="L319" s="207"/>
      <c r="M319" s="207"/>
      <c r="N319" s="208"/>
      <c r="O319" s="204"/>
    </row>
    <row r="320" spans="1:15" s="108" customFormat="1">
      <c r="A320" s="106"/>
      <c r="B320" s="107"/>
      <c r="E320" s="204"/>
      <c r="F320" s="211"/>
      <c r="G320" s="101"/>
      <c r="J320" s="207"/>
      <c r="K320" s="207"/>
      <c r="L320" s="207"/>
      <c r="M320" s="207"/>
      <c r="N320" s="208"/>
      <c r="O320" s="204"/>
    </row>
    <row r="321" spans="1:15" s="108" customFormat="1">
      <c r="A321" s="106"/>
      <c r="B321" s="107"/>
      <c r="E321" s="204"/>
      <c r="F321" s="211"/>
      <c r="G321" s="101"/>
      <c r="J321" s="207"/>
      <c r="K321" s="207"/>
      <c r="L321" s="207"/>
      <c r="M321" s="207"/>
      <c r="N321" s="208"/>
      <c r="O321" s="204"/>
    </row>
    <row r="322" spans="1:15" s="108" customFormat="1">
      <c r="A322" s="106"/>
      <c r="B322" s="107"/>
      <c r="E322" s="204"/>
      <c r="F322" s="211"/>
      <c r="G322" s="101"/>
      <c r="J322" s="207"/>
      <c r="K322" s="207"/>
      <c r="L322" s="207"/>
      <c r="M322" s="207"/>
      <c r="N322" s="208"/>
      <c r="O322" s="204"/>
    </row>
    <row r="323" spans="1:15" s="108" customFormat="1">
      <c r="A323" s="106"/>
      <c r="B323" s="107"/>
      <c r="E323" s="204"/>
      <c r="F323" s="211"/>
      <c r="G323" s="101"/>
      <c r="J323" s="207"/>
      <c r="K323" s="207"/>
      <c r="L323" s="207"/>
      <c r="M323" s="207"/>
      <c r="N323" s="208"/>
      <c r="O323" s="204"/>
    </row>
    <row r="324" spans="1:15" s="108" customFormat="1">
      <c r="A324" s="106"/>
      <c r="B324" s="107"/>
      <c r="E324" s="204"/>
      <c r="F324" s="211"/>
      <c r="G324" s="101"/>
      <c r="J324" s="207"/>
      <c r="K324" s="207"/>
      <c r="L324" s="207"/>
      <c r="M324" s="207"/>
      <c r="N324" s="208"/>
      <c r="O324" s="204"/>
    </row>
    <row r="325" spans="1:15" s="108" customFormat="1">
      <c r="A325" s="106"/>
      <c r="B325" s="107"/>
      <c r="E325" s="204"/>
      <c r="F325" s="211"/>
      <c r="G325" s="101"/>
      <c r="J325" s="207"/>
      <c r="K325" s="207"/>
      <c r="L325" s="207"/>
      <c r="M325" s="207"/>
      <c r="N325" s="208"/>
      <c r="O325" s="204"/>
    </row>
    <row r="326" spans="1:15" s="108" customFormat="1">
      <c r="A326" s="106"/>
      <c r="B326" s="107"/>
      <c r="E326" s="204"/>
      <c r="F326" s="211"/>
      <c r="G326" s="101"/>
      <c r="J326" s="207"/>
      <c r="K326" s="207"/>
      <c r="L326" s="207"/>
      <c r="M326" s="207"/>
      <c r="N326" s="208"/>
      <c r="O326" s="204"/>
    </row>
    <row r="327" spans="1:15" s="108" customFormat="1">
      <c r="A327" s="106"/>
      <c r="B327" s="107"/>
      <c r="E327" s="204"/>
      <c r="F327" s="211"/>
      <c r="G327" s="101"/>
      <c r="J327" s="207"/>
      <c r="K327" s="207"/>
      <c r="L327" s="207"/>
      <c r="M327" s="207"/>
      <c r="N327" s="208"/>
      <c r="O327" s="204"/>
    </row>
    <row r="328" spans="1:15" s="108" customFormat="1">
      <c r="A328" s="106"/>
      <c r="B328" s="107"/>
      <c r="E328" s="204"/>
      <c r="F328" s="211"/>
      <c r="G328" s="101"/>
      <c r="J328" s="207"/>
      <c r="K328" s="207"/>
      <c r="L328" s="207"/>
      <c r="M328" s="207"/>
      <c r="N328" s="208"/>
      <c r="O328" s="204"/>
    </row>
    <row r="329" spans="1:15" s="108" customFormat="1">
      <c r="A329" s="106"/>
      <c r="B329" s="107"/>
      <c r="E329" s="204"/>
      <c r="F329" s="211"/>
      <c r="G329" s="101"/>
      <c r="J329" s="207"/>
      <c r="K329" s="207"/>
      <c r="L329" s="207"/>
      <c r="M329" s="207"/>
      <c r="N329" s="208"/>
      <c r="O329" s="204"/>
    </row>
    <row r="330" spans="1:15" s="108" customFormat="1">
      <c r="A330" s="106"/>
      <c r="B330" s="107"/>
      <c r="E330" s="204"/>
      <c r="F330" s="211"/>
      <c r="G330" s="101"/>
      <c r="J330" s="207"/>
      <c r="K330" s="207"/>
      <c r="L330" s="207"/>
      <c r="M330" s="207"/>
      <c r="N330" s="208"/>
      <c r="O330" s="204"/>
    </row>
    <row r="331" spans="1:15" s="108" customFormat="1">
      <c r="A331" s="106"/>
      <c r="B331" s="107"/>
      <c r="E331" s="204"/>
      <c r="F331" s="211"/>
      <c r="G331" s="101"/>
      <c r="J331" s="207"/>
      <c r="K331" s="207"/>
      <c r="L331" s="207"/>
      <c r="M331" s="207"/>
      <c r="N331" s="208"/>
      <c r="O331" s="204"/>
    </row>
    <row r="332" spans="1:15" s="108" customFormat="1">
      <c r="A332" s="106"/>
      <c r="B332" s="107"/>
      <c r="E332" s="204"/>
      <c r="F332" s="211"/>
      <c r="G332" s="101"/>
      <c r="J332" s="207"/>
      <c r="K332" s="207"/>
      <c r="L332" s="207"/>
      <c r="M332" s="207"/>
      <c r="N332" s="208"/>
      <c r="O332" s="204"/>
    </row>
    <row r="333" spans="1:15" s="108" customFormat="1">
      <c r="A333" s="106"/>
      <c r="B333" s="107"/>
      <c r="E333" s="204"/>
      <c r="F333" s="211"/>
      <c r="G333" s="101"/>
      <c r="J333" s="207"/>
      <c r="K333" s="207"/>
      <c r="L333" s="207"/>
      <c r="M333" s="207"/>
      <c r="N333" s="208"/>
      <c r="O333" s="204"/>
    </row>
    <row r="334" spans="1:15" s="108" customFormat="1">
      <c r="A334" s="106"/>
      <c r="B334" s="107"/>
      <c r="E334" s="204"/>
      <c r="F334" s="211"/>
      <c r="G334" s="101"/>
      <c r="J334" s="207"/>
      <c r="K334" s="207"/>
      <c r="L334" s="207"/>
      <c r="M334" s="207"/>
      <c r="N334" s="208"/>
      <c r="O334" s="204"/>
    </row>
    <row r="335" spans="1:15" s="108" customFormat="1">
      <c r="A335" s="106"/>
      <c r="B335" s="107"/>
      <c r="E335" s="204"/>
      <c r="F335" s="211"/>
      <c r="G335" s="101"/>
      <c r="J335" s="207"/>
      <c r="K335" s="207"/>
      <c r="L335" s="207"/>
      <c r="M335" s="207"/>
      <c r="N335" s="208"/>
      <c r="O335" s="204"/>
    </row>
    <row r="336" spans="1:15" s="108" customFormat="1">
      <c r="A336" s="106"/>
      <c r="B336" s="107"/>
      <c r="E336" s="204"/>
      <c r="F336" s="211"/>
      <c r="G336" s="101"/>
      <c r="J336" s="207"/>
      <c r="K336" s="207"/>
      <c r="L336" s="207"/>
      <c r="M336" s="207"/>
      <c r="N336" s="208"/>
      <c r="O336" s="204"/>
    </row>
    <row r="337" spans="1:15" s="108" customFormat="1">
      <c r="A337" s="106"/>
      <c r="B337" s="107"/>
      <c r="E337" s="204"/>
      <c r="F337" s="211"/>
      <c r="G337" s="101"/>
      <c r="J337" s="207"/>
      <c r="K337" s="207"/>
      <c r="L337" s="207"/>
      <c r="M337" s="207"/>
      <c r="N337" s="208"/>
      <c r="O337" s="204"/>
    </row>
    <row r="338" spans="1:15" s="108" customFormat="1">
      <c r="A338" s="106"/>
      <c r="B338" s="107"/>
      <c r="E338" s="204"/>
      <c r="F338" s="211"/>
      <c r="G338" s="101"/>
      <c r="J338" s="207"/>
      <c r="K338" s="207"/>
      <c r="L338" s="207"/>
      <c r="M338" s="207"/>
      <c r="N338" s="208"/>
      <c r="O338" s="204"/>
    </row>
    <row r="339" spans="1:15" s="108" customFormat="1">
      <c r="A339" s="106"/>
      <c r="B339" s="107"/>
      <c r="E339" s="204"/>
      <c r="F339" s="211"/>
      <c r="G339" s="101"/>
      <c r="J339" s="207"/>
      <c r="K339" s="207"/>
      <c r="L339" s="207"/>
      <c r="M339" s="207"/>
      <c r="N339" s="208"/>
      <c r="O339" s="204"/>
    </row>
    <row r="340" spans="1:15" s="108" customFormat="1">
      <c r="A340" s="106"/>
      <c r="B340" s="107"/>
      <c r="E340" s="204"/>
      <c r="F340" s="211"/>
      <c r="G340" s="101"/>
      <c r="J340" s="207"/>
      <c r="K340" s="207"/>
      <c r="L340" s="207"/>
      <c r="M340" s="207"/>
      <c r="N340" s="208"/>
      <c r="O340" s="204"/>
    </row>
    <row r="341" spans="1:15" s="108" customFormat="1">
      <c r="A341" s="106"/>
      <c r="B341" s="107"/>
      <c r="E341" s="204"/>
      <c r="F341" s="211"/>
      <c r="G341" s="101"/>
      <c r="J341" s="207"/>
      <c r="K341" s="207"/>
      <c r="L341" s="207"/>
      <c r="M341" s="207"/>
      <c r="N341" s="208"/>
      <c r="O341" s="204"/>
    </row>
    <row r="342" spans="1:15" s="108" customFormat="1">
      <c r="A342" s="106"/>
      <c r="B342" s="107"/>
      <c r="E342" s="204"/>
      <c r="F342" s="211"/>
      <c r="G342" s="101"/>
      <c r="J342" s="207"/>
      <c r="K342" s="207"/>
      <c r="L342" s="207"/>
      <c r="M342" s="207"/>
      <c r="N342" s="208"/>
      <c r="O342" s="204"/>
    </row>
    <row r="343" spans="1:15" s="108" customFormat="1">
      <c r="A343" s="106"/>
      <c r="B343" s="107"/>
      <c r="E343" s="204"/>
      <c r="F343" s="211"/>
      <c r="G343" s="101"/>
      <c r="J343" s="207"/>
      <c r="K343" s="207"/>
      <c r="L343" s="207"/>
      <c r="M343" s="207"/>
      <c r="N343" s="208"/>
      <c r="O343" s="204"/>
    </row>
    <row r="344" spans="1:15" s="108" customFormat="1">
      <c r="A344" s="106"/>
      <c r="B344" s="107"/>
      <c r="E344" s="204"/>
      <c r="F344" s="211"/>
      <c r="G344" s="101"/>
      <c r="J344" s="207"/>
      <c r="K344" s="207"/>
      <c r="L344" s="207"/>
      <c r="M344" s="207"/>
      <c r="N344" s="208"/>
      <c r="O344" s="204"/>
    </row>
    <row r="345" spans="1:15" s="108" customFormat="1">
      <c r="A345" s="106"/>
      <c r="B345" s="107"/>
      <c r="E345" s="204"/>
      <c r="F345" s="211"/>
      <c r="G345" s="101"/>
      <c r="J345" s="207"/>
      <c r="K345" s="207"/>
      <c r="L345" s="207"/>
      <c r="M345" s="207"/>
      <c r="N345" s="208"/>
      <c r="O345" s="204"/>
    </row>
    <row r="346" spans="1:15" s="108" customFormat="1">
      <c r="A346" s="106"/>
      <c r="B346" s="107"/>
      <c r="E346" s="204"/>
      <c r="F346" s="211"/>
      <c r="G346" s="101"/>
      <c r="J346" s="207"/>
      <c r="K346" s="207"/>
      <c r="L346" s="207"/>
      <c r="M346" s="207"/>
      <c r="N346" s="208"/>
      <c r="O346" s="204"/>
    </row>
    <row r="347" spans="1:15" s="108" customFormat="1">
      <c r="A347" s="106"/>
      <c r="B347" s="107"/>
      <c r="E347" s="204"/>
      <c r="F347" s="211"/>
      <c r="G347" s="101"/>
      <c r="J347" s="207"/>
      <c r="K347" s="207"/>
      <c r="L347" s="207"/>
      <c r="M347" s="207"/>
      <c r="N347" s="208"/>
      <c r="O347" s="204"/>
    </row>
    <row r="348" spans="1:15" s="108" customFormat="1">
      <c r="A348" s="106"/>
      <c r="B348" s="107"/>
      <c r="E348" s="204"/>
      <c r="F348" s="211"/>
      <c r="G348" s="101"/>
      <c r="J348" s="207"/>
      <c r="K348" s="207"/>
      <c r="L348" s="207"/>
      <c r="M348" s="207"/>
      <c r="N348" s="208"/>
      <c r="O348" s="204"/>
    </row>
    <row r="349" spans="1:15" s="108" customFormat="1">
      <c r="A349" s="106"/>
      <c r="B349" s="107"/>
      <c r="E349" s="204"/>
      <c r="F349" s="211"/>
      <c r="G349" s="101"/>
      <c r="J349" s="207"/>
      <c r="K349" s="207"/>
      <c r="L349" s="207"/>
      <c r="M349" s="207"/>
      <c r="N349" s="208"/>
      <c r="O349" s="204"/>
    </row>
    <row r="350" spans="1:15" s="108" customFormat="1">
      <c r="A350" s="106"/>
      <c r="B350" s="107"/>
      <c r="E350" s="204"/>
      <c r="F350" s="211"/>
      <c r="G350" s="101"/>
      <c r="J350" s="207"/>
      <c r="K350" s="207"/>
      <c r="L350" s="207"/>
      <c r="M350" s="207"/>
      <c r="N350" s="208"/>
      <c r="O350" s="204"/>
    </row>
    <row r="351" spans="1:15" s="108" customFormat="1">
      <c r="A351" s="106"/>
      <c r="B351" s="107"/>
      <c r="E351" s="204"/>
      <c r="F351" s="211"/>
      <c r="G351" s="101"/>
      <c r="J351" s="207"/>
      <c r="K351" s="207"/>
      <c r="L351" s="207"/>
      <c r="M351" s="207"/>
      <c r="N351" s="208"/>
      <c r="O351" s="204"/>
    </row>
    <row r="352" spans="1:15" s="108" customFormat="1">
      <c r="A352" s="106"/>
      <c r="B352" s="107"/>
      <c r="E352" s="204"/>
      <c r="F352" s="211"/>
      <c r="G352" s="101"/>
      <c r="J352" s="207"/>
      <c r="K352" s="207"/>
      <c r="L352" s="207"/>
      <c r="M352" s="207"/>
      <c r="N352" s="208"/>
      <c r="O352" s="204"/>
    </row>
    <row r="353" spans="1:15" s="108" customFormat="1">
      <c r="A353" s="106"/>
      <c r="B353" s="107"/>
      <c r="E353" s="204"/>
      <c r="F353" s="211"/>
      <c r="G353" s="101"/>
      <c r="J353" s="207"/>
      <c r="K353" s="207"/>
      <c r="L353" s="207"/>
      <c r="M353" s="207"/>
      <c r="N353" s="208"/>
      <c r="O353" s="204"/>
    </row>
    <row r="354" spans="1:15" s="108" customFormat="1">
      <c r="A354" s="106"/>
      <c r="B354" s="107"/>
      <c r="E354" s="204"/>
      <c r="F354" s="211"/>
      <c r="G354" s="101"/>
      <c r="J354" s="207"/>
      <c r="K354" s="207"/>
      <c r="L354" s="207"/>
      <c r="M354" s="207"/>
      <c r="N354" s="208"/>
      <c r="O354" s="204"/>
    </row>
    <row r="355" spans="1:15" s="108" customFormat="1">
      <c r="A355" s="106"/>
      <c r="B355" s="107"/>
      <c r="E355" s="204"/>
      <c r="F355" s="211"/>
      <c r="G355" s="101"/>
      <c r="J355" s="207"/>
      <c r="K355" s="207"/>
      <c r="L355" s="207"/>
      <c r="M355" s="207"/>
      <c r="N355" s="208"/>
      <c r="O355" s="204"/>
    </row>
    <row r="356" spans="1:15" s="108" customFormat="1">
      <c r="A356" s="106"/>
      <c r="B356" s="107"/>
      <c r="E356" s="204"/>
      <c r="F356" s="211"/>
      <c r="G356" s="101"/>
      <c r="J356" s="207"/>
      <c r="K356" s="207"/>
      <c r="L356" s="207"/>
      <c r="M356" s="207"/>
      <c r="N356" s="208"/>
      <c r="O356" s="204"/>
    </row>
    <row r="357" spans="1:15" s="108" customFormat="1">
      <c r="A357" s="106"/>
      <c r="B357" s="107"/>
      <c r="E357" s="204"/>
      <c r="F357" s="211"/>
      <c r="G357" s="101"/>
      <c r="J357" s="207"/>
      <c r="K357" s="207"/>
      <c r="L357" s="207"/>
      <c r="M357" s="207"/>
      <c r="N357" s="208"/>
      <c r="O357" s="204"/>
    </row>
    <row r="358" spans="1:15" s="108" customFormat="1">
      <c r="A358" s="106"/>
      <c r="B358" s="107"/>
      <c r="E358" s="204"/>
      <c r="F358" s="211"/>
      <c r="G358" s="101"/>
      <c r="J358" s="207"/>
      <c r="K358" s="207"/>
      <c r="L358" s="207"/>
      <c r="M358" s="207"/>
      <c r="N358" s="208"/>
      <c r="O358" s="204"/>
    </row>
    <row r="359" spans="1:15" s="108" customFormat="1">
      <c r="A359" s="106"/>
      <c r="B359" s="107"/>
      <c r="E359" s="204"/>
      <c r="F359" s="211"/>
      <c r="G359" s="101"/>
      <c r="J359" s="207"/>
      <c r="K359" s="207"/>
      <c r="L359" s="207"/>
      <c r="M359" s="207"/>
      <c r="N359" s="208"/>
      <c r="O359" s="204"/>
    </row>
    <row r="360" spans="1:15" s="108" customFormat="1">
      <c r="A360" s="106"/>
      <c r="B360" s="107"/>
      <c r="E360" s="204"/>
      <c r="F360" s="211"/>
      <c r="G360" s="101"/>
      <c r="J360" s="207"/>
      <c r="K360" s="207"/>
      <c r="L360" s="207"/>
      <c r="M360" s="207"/>
      <c r="N360" s="208"/>
      <c r="O360" s="204"/>
    </row>
    <row r="361" spans="1:15" s="108" customFormat="1">
      <c r="A361" s="106"/>
      <c r="B361" s="107"/>
      <c r="E361" s="204"/>
      <c r="F361" s="211"/>
      <c r="G361" s="101"/>
      <c r="J361" s="207"/>
      <c r="K361" s="207"/>
      <c r="L361" s="207"/>
      <c r="M361" s="207"/>
      <c r="N361" s="208"/>
      <c r="O361" s="204"/>
    </row>
    <row r="362" spans="1:15" s="108" customFormat="1">
      <c r="A362" s="106"/>
      <c r="B362" s="107"/>
      <c r="E362" s="204"/>
      <c r="F362" s="211"/>
      <c r="G362" s="101"/>
      <c r="J362" s="207"/>
      <c r="K362" s="207"/>
      <c r="L362" s="207"/>
      <c r="M362" s="207"/>
      <c r="N362" s="208"/>
      <c r="O362" s="204"/>
    </row>
    <row r="363" spans="1:15" s="108" customFormat="1">
      <c r="A363" s="106"/>
      <c r="B363" s="107"/>
      <c r="E363" s="204"/>
      <c r="F363" s="211"/>
      <c r="G363" s="101"/>
      <c r="J363" s="207"/>
      <c r="K363" s="207"/>
      <c r="L363" s="207"/>
      <c r="M363" s="207"/>
      <c r="N363" s="208"/>
      <c r="O363" s="204"/>
    </row>
    <row r="364" spans="1:15" s="108" customFormat="1">
      <c r="A364" s="106"/>
      <c r="B364" s="107"/>
      <c r="E364" s="204"/>
      <c r="F364" s="211"/>
      <c r="G364" s="101"/>
      <c r="J364" s="207"/>
      <c r="K364" s="207"/>
      <c r="L364" s="207"/>
      <c r="M364" s="207"/>
      <c r="N364" s="208"/>
      <c r="O364" s="204"/>
    </row>
    <row r="365" spans="1:15" s="108" customFormat="1">
      <c r="A365" s="106"/>
      <c r="B365" s="107"/>
      <c r="E365" s="204"/>
      <c r="F365" s="211"/>
      <c r="G365" s="101"/>
      <c r="J365" s="207"/>
      <c r="K365" s="207"/>
      <c r="L365" s="207"/>
      <c r="M365" s="207"/>
      <c r="N365" s="208"/>
      <c r="O365" s="204"/>
    </row>
    <row r="366" spans="1:15" s="108" customFormat="1">
      <c r="A366" s="106"/>
      <c r="B366" s="107"/>
      <c r="E366" s="204"/>
      <c r="F366" s="211"/>
      <c r="G366" s="101"/>
      <c r="J366" s="207"/>
      <c r="K366" s="207"/>
      <c r="L366" s="207"/>
      <c r="M366" s="207"/>
      <c r="N366" s="208"/>
      <c r="O366" s="204"/>
    </row>
    <row r="367" spans="1:15" s="108" customFormat="1">
      <c r="A367" s="106"/>
      <c r="B367" s="107"/>
      <c r="E367" s="204"/>
      <c r="F367" s="211"/>
      <c r="G367" s="101"/>
      <c r="J367" s="207"/>
      <c r="K367" s="207"/>
      <c r="L367" s="207"/>
      <c r="M367" s="207"/>
      <c r="N367" s="208"/>
      <c r="O367" s="204"/>
    </row>
    <row r="368" spans="1:15" s="108" customFormat="1">
      <c r="A368" s="106"/>
      <c r="B368" s="107"/>
      <c r="E368" s="204"/>
      <c r="F368" s="211"/>
      <c r="G368" s="101"/>
      <c r="J368" s="207"/>
      <c r="K368" s="207"/>
      <c r="L368" s="207"/>
      <c r="M368" s="207"/>
      <c r="N368" s="208"/>
      <c r="O368" s="204"/>
    </row>
    <row r="369" spans="1:15" s="108" customFormat="1">
      <c r="A369" s="106"/>
      <c r="B369" s="107"/>
      <c r="E369" s="204"/>
      <c r="F369" s="211"/>
      <c r="G369" s="101"/>
      <c r="J369" s="207"/>
      <c r="K369" s="207"/>
      <c r="L369" s="207"/>
      <c r="M369" s="207"/>
      <c r="N369" s="208"/>
      <c r="O369" s="204"/>
    </row>
    <row r="370" spans="1:15" s="108" customFormat="1">
      <c r="A370" s="106"/>
      <c r="B370" s="107"/>
      <c r="E370" s="204"/>
      <c r="F370" s="211"/>
      <c r="G370" s="101"/>
      <c r="J370" s="207"/>
      <c r="K370" s="207"/>
      <c r="L370" s="207"/>
      <c r="M370" s="207"/>
      <c r="N370" s="208"/>
      <c r="O370" s="204"/>
    </row>
    <row r="371" spans="1:15" s="108" customFormat="1">
      <c r="A371" s="106"/>
      <c r="B371" s="107"/>
      <c r="E371" s="204"/>
      <c r="F371" s="211"/>
      <c r="G371" s="101"/>
      <c r="J371" s="207"/>
      <c r="K371" s="207"/>
      <c r="L371" s="207"/>
      <c r="M371" s="207"/>
      <c r="N371" s="208"/>
      <c r="O371" s="204"/>
    </row>
    <row r="372" spans="1:15" s="108" customFormat="1">
      <c r="A372" s="106"/>
      <c r="B372" s="107"/>
      <c r="E372" s="204"/>
      <c r="F372" s="211"/>
      <c r="G372" s="101"/>
      <c r="J372" s="207"/>
      <c r="K372" s="207"/>
      <c r="L372" s="207"/>
      <c r="M372" s="207"/>
      <c r="N372" s="208"/>
      <c r="O372" s="204"/>
    </row>
    <row r="373" spans="1:15" s="108" customFormat="1">
      <c r="A373" s="106"/>
      <c r="B373" s="107"/>
      <c r="E373" s="204"/>
      <c r="F373" s="211"/>
      <c r="G373" s="101"/>
      <c r="J373" s="207"/>
      <c r="K373" s="207"/>
      <c r="L373" s="207"/>
      <c r="M373" s="207"/>
      <c r="N373" s="208"/>
      <c r="O373" s="204"/>
    </row>
    <row r="374" spans="1:15" s="108" customFormat="1">
      <c r="A374" s="106"/>
      <c r="B374" s="107"/>
      <c r="E374" s="204"/>
      <c r="F374" s="211"/>
      <c r="G374" s="101"/>
      <c r="J374" s="207"/>
      <c r="K374" s="207"/>
      <c r="L374" s="207"/>
      <c r="M374" s="207"/>
      <c r="N374" s="208"/>
      <c r="O374" s="204"/>
    </row>
    <row r="375" spans="1:15" s="108" customFormat="1">
      <c r="A375" s="106"/>
      <c r="B375" s="107"/>
      <c r="E375" s="204"/>
      <c r="F375" s="211"/>
      <c r="G375" s="101"/>
      <c r="J375" s="207"/>
      <c r="K375" s="207"/>
      <c r="L375" s="207"/>
      <c r="M375" s="207"/>
      <c r="N375" s="208"/>
      <c r="O375" s="204"/>
    </row>
    <row r="376" spans="1:15" s="108" customFormat="1">
      <c r="A376" s="106"/>
      <c r="B376" s="107"/>
      <c r="E376" s="204"/>
      <c r="F376" s="211"/>
      <c r="G376" s="101"/>
      <c r="J376" s="207"/>
      <c r="K376" s="207"/>
      <c r="L376" s="207"/>
      <c r="M376" s="207"/>
      <c r="N376" s="208"/>
      <c r="O376" s="204"/>
    </row>
    <row r="377" spans="1:15" s="108" customFormat="1">
      <c r="A377" s="106"/>
      <c r="B377" s="107"/>
      <c r="E377" s="204"/>
      <c r="F377" s="211"/>
      <c r="G377" s="101"/>
      <c r="J377" s="207"/>
      <c r="K377" s="207"/>
      <c r="L377" s="207"/>
      <c r="M377" s="207"/>
      <c r="N377" s="208"/>
      <c r="O377" s="204"/>
    </row>
    <row r="378" spans="1:15" s="108" customFormat="1">
      <c r="A378" s="106"/>
      <c r="B378" s="107"/>
      <c r="E378" s="204"/>
      <c r="F378" s="211"/>
      <c r="G378" s="101"/>
      <c r="J378" s="207"/>
      <c r="K378" s="207"/>
      <c r="L378" s="207"/>
      <c r="M378" s="207"/>
      <c r="N378" s="208"/>
      <c r="O378" s="204"/>
    </row>
    <row r="379" spans="1:15" s="108" customFormat="1">
      <c r="A379" s="106"/>
      <c r="B379" s="107"/>
      <c r="E379" s="204"/>
      <c r="F379" s="211"/>
      <c r="G379" s="101"/>
      <c r="J379" s="207"/>
      <c r="K379" s="207"/>
      <c r="L379" s="207"/>
      <c r="M379" s="207"/>
      <c r="N379" s="208"/>
      <c r="O379" s="204"/>
    </row>
    <row r="380" spans="1:15" s="108" customFormat="1">
      <c r="A380" s="106"/>
      <c r="B380" s="107"/>
      <c r="E380" s="204"/>
      <c r="F380" s="211"/>
      <c r="G380" s="101"/>
      <c r="J380" s="207"/>
      <c r="K380" s="207"/>
      <c r="L380" s="207"/>
      <c r="M380" s="207"/>
      <c r="N380" s="208"/>
      <c r="O380" s="204"/>
    </row>
    <row r="381" spans="1:15" s="108" customFormat="1">
      <c r="A381" s="106"/>
      <c r="B381" s="107"/>
      <c r="E381" s="204"/>
      <c r="F381" s="211"/>
      <c r="G381" s="101"/>
      <c r="J381" s="207"/>
      <c r="K381" s="207"/>
      <c r="L381" s="207"/>
      <c r="M381" s="207"/>
      <c r="N381" s="208"/>
      <c r="O381" s="204"/>
    </row>
    <row r="382" spans="1:15" s="108" customFormat="1">
      <c r="A382" s="106"/>
      <c r="B382" s="107"/>
      <c r="E382" s="204"/>
      <c r="F382" s="211"/>
      <c r="G382" s="101"/>
      <c r="J382" s="207"/>
      <c r="K382" s="207"/>
      <c r="L382" s="207"/>
      <c r="M382" s="207"/>
      <c r="N382" s="208"/>
      <c r="O382" s="204"/>
    </row>
    <row r="383" spans="1:15" s="108" customFormat="1">
      <c r="A383" s="106"/>
      <c r="B383" s="107"/>
      <c r="E383" s="204"/>
      <c r="F383" s="211"/>
      <c r="G383" s="101"/>
      <c r="J383" s="207"/>
      <c r="K383" s="207"/>
      <c r="L383" s="207"/>
      <c r="M383" s="207"/>
      <c r="N383" s="208"/>
      <c r="O383" s="204"/>
    </row>
    <row r="384" spans="1:15" s="108" customFormat="1">
      <c r="A384" s="106"/>
      <c r="B384" s="107"/>
      <c r="E384" s="204"/>
      <c r="F384" s="211"/>
      <c r="G384" s="101"/>
      <c r="J384" s="207"/>
      <c r="K384" s="207"/>
      <c r="L384" s="207"/>
      <c r="M384" s="207"/>
      <c r="N384" s="208"/>
      <c r="O384" s="204"/>
    </row>
    <row r="385" spans="1:15" s="108" customFormat="1">
      <c r="A385" s="106"/>
      <c r="B385" s="107"/>
      <c r="E385" s="204"/>
      <c r="F385" s="211"/>
      <c r="G385" s="101"/>
      <c r="J385" s="207"/>
      <c r="K385" s="207"/>
      <c r="L385" s="207"/>
      <c r="M385" s="207"/>
      <c r="N385" s="208"/>
      <c r="O385" s="204"/>
    </row>
    <row r="386" spans="1:15" s="108" customFormat="1">
      <c r="A386" s="106"/>
      <c r="B386" s="107"/>
      <c r="E386" s="204"/>
      <c r="F386" s="211"/>
      <c r="G386" s="101"/>
      <c r="J386" s="207"/>
      <c r="K386" s="207"/>
      <c r="L386" s="207"/>
      <c r="M386" s="207"/>
      <c r="N386" s="208"/>
      <c r="O386" s="204"/>
    </row>
    <row r="387" spans="1:15" s="108" customFormat="1">
      <c r="A387" s="106"/>
      <c r="B387" s="107"/>
      <c r="E387" s="204"/>
      <c r="F387" s="211"/>
      <c r="G387" s="101"/>
      <c r="J387" s="207"/>
      <c r="K387" s="207"/>
      <c r="L387" s="207"/>
      <c r="M387" s="207"/>
      <c r="N387" s="208"/>
      <c r="O387" s="204"/>
    </row>
    <row r="388" spans="1:15" s="108" customFormat="1">
      <c r="A388" s="106"/>
      <c r="B388" s="107"/>
      <c r="E388" s="204"/>
      <c r="F388" s="211"/>
      <c r="G388" s="101"/>
      <c r="J388" s="207"/>
      <c r="K388" s="207"/>
      <c r="L388" s="207"/>
      <c r="M388" s="207"/>
      <c r="N388" s="208"/>
      <c r="O388" s="204"/>
    </row>
    <row r="389" spans="1:15" s="108" customFormat="1">
      <c r="A389" s="106"/>
      <c r="B389" s="107"/>
      <c r="E389" s="204"/>
      <c r="F389" s="211"/>
      <c r="G389" s="101"/>
      <c r="J389" s="207"/>
      <c r="K389" s="207"/>
      <c r="L389" s="207"/>
      <c r="M389" s="207"/>
      <c r="N389" s="208"/>
      <c r="O389" s="204"/>
    </row>
    <row r="390" spans="1:15" s="108" customFormat="1">
      <c r="A390" s="106"/>
      <c r="B390" s="107"/>
      <c r="E390" s="204"/>
      <c r="F390" s="211"/>
      <c r="G390" s="101"/>
      <c r="J390" s="207"/>
      <c r="K390" s="207"/>
      <c r="L390" s="207"/>
      <c r="M390" s="207"/>
      <c r="N390" s="208"/>
      <c r="O390" s="204"/>
    </row>
    <row r="391" spans="1:15" s="108" customFormat="1">
      <c r="A391" s="106"/>
      <c r="B391" s="107"/>
      <c r="E391" s="204"/>
      <c r="F391" s="211"/>
      <c r="G391" s="101"/>
      <c r="J391" s="207"/>
      <c r="K391" s="207"/>
      <c r="L391" s="207"/>
      <c r="M391" s="207"/>
      <c r="N391" s="208"/>
      <c r="O391" s="204"/>
    </row>
    <row r="392" spans="1:15" s="108" customFormat="1">
      <c r="A392" s="106"/>
      <c r="B392" s="107"/>
      <c r="E392" s="204"/>
      <c r="F392" s="211"/>
      <c r="G392" s="101"/>
      <c r="J392" s="207"/>
      <c r="K392" s="207"/>
      <c r="L392" s="207"/>
      <c r="M392" s="207"/>
      <c r="N392" s="208"/>
      <c r="O392" s="204"/>
    </row>
    <row r="393" spans="1:15" s="108" customFormat="1">
      <c r="A393" s="106"/>
      <c r="B393" s="107"/>
      <c r="E393" s="204"/>
      <c r="F393" s="211"/>
      <c r="G393" s="101"/>
      <c r="J393" s="207"/>
      <c r="K393" s="207"/>
      <c r="L393" s="207"/>
      <c r="M393" s="207"/>
      <c r="N393" s="208"/>
      <c r="O393" s="204"/>
    </row>
    <row r="394" spans="1:15" s="108" customFormat="1">
      <c r="A394" s="106"/>
      <c r="B394" s="107"/>
      <c r="E394" s="204"/>
      <c r="F394" s="211"/>
      <c r="G394" s="101"/>
      <c r="J394" s="207"/>
      <c r="K394" s="207"/>
      <c r="L394" s="207"/>
      <c r="M394" s="207"/>
      <c r="N394" s="208"/>
      <c r="O394" s="204"/>
    </row>
    <row r="395" spans="1:15" s="108" customFormat="1">
      <c r="A395" s="106"/>
      <c r="B395" s="107"/>
      <c r="E395" s="204"/>
      <c r="F395" s="211"/>
      <c r="G395" s="101"/>
      <c r="J395" s="207"/>
      <c r="K395" s="207"/>
      <c r="L395" s="207"/>
      <c r="M395" s="207"/>
      <c r="N395" s="208"/>
      <c r="O395" s="204"/>
    </row>
    <row r="396" spans="1:15" s="108" customFormat="1">
      <c r="A396" s="106"/>
      <c r="B396" s="107"/>
      <c r="E396" s="204"/>
      <c r="F396" s="211"/>
      <c r="G396" s="101"/>
      <c r="J396" s="207"/>
      <c r="K396" s="207"/>
      <c r="L396" s="207"/>
      <c r="M396" s="207"/>
      <c r="N396" s="208"/>
      <c r="O396" s="204"/>
    </row>
    <row r="397" spans="1:15" s="108" customFormat="1">
      <c r="A397" s="106"/>
      <c r="B397" s="107"/>
      <c r="E397" s="204"/>
      <c r="F397" s="211"/>
      <c r="G397" s="101"/>
      <c r="J397" s="207"/>
      <c r="K397" s="207"/>
      <c r="L397" s="207"/>
      <c r="M397" s="207"/>
      <c r="N397" s="208"/>
      <c r="O397" s="204"/>
    </row>
    <row r="398" spans="1:15" s="108" customFormat="1">
      <c r="A398" s="106"/>
      <c r="B398" s="107"/>
      <c r="E398" s="204"/>
      <c r="F398" s="211"/>
      <c r="G398" s="101"/>
      <c r="J398" s="207"/>
      <c r="K398" s="207"/>
      <c r="L398" s="207"/>
      <c r="M398" s="207"/>
      <c r="N398" s="208"/>
      <c r="O398" s="204"/>
    </row>
    <row r="399" spans="1:15" s="108" customFormat="1">
      <c r="A399" s="106"/>
      <c r="B399" s="107"/>
      <c r="E399" s="204"/>
      <c r="F399" s="211"/>
      <c r="G399" s="101"/>
      <c r="J399" s="207"/>
      <c r="K399" s="207"/>
      <c r="L399" s="207"/>
      <c r="M399" s="207"/>
      <c r="N399" s="208"/>
      <c r="O399" s="204"/>
    </row>
    <row r="400" spans="1:15" s="108" customFormat="1">
      <c r="A400" s="106"/>
      <c r="B400" s="107"/>
      <c r="E400" s="204"/>
      <c r="F400" s="211"/>
      <c r="G400" s="101"/>
      <c r="J400" s="207"/>
      <c r="K400" s="207"/>
      <c r="L400" s="207"/>
      <c r="M400" s="207"/>
      <c r="N400" s="208"/>
      <c r="O400" s="204"/>
    </row>
    <row r="401" spans="1:15" s="108" customFormat="1">
      <c r="A401" s="106"/>
      <c r="B401" s="107"/>
      <c r="E401" s="204"/>
      <c r="F401" s="211"/>
      <c r="G401" s="101"/>
      <c r="J401" s="207"/>
      <c r="K401" s="207"/>
      <c r="L401" s="207"/>
      <c r="M401" s="207"/>
      <c r="N401" s="208"/>
      <c r="O401" s="204"/>
    </row>
    <row r="402" spans="1:15" s="108" customFormat="1">
      <c r="A402" s="106"/>
      <c r="B402" s="107"/>
      <c r="E402" s="204"/>
      <c r="F402" s="211"/>
      <c r="G402" s="101"/>
      <c r="J402" s="207"/>
      <c r="K402" s="207"/>
      <c r="L402" s="207"/>
      <c r="M402" s="207"/>
      <c r="N402" s="208"/>
      <c r="O402" s="204"/>
    </row>
    <row r="403" spans="1:15" s="108" customFormat="1">
      <c r="A403" s="106"/>
      <c r="B403" s="107"/>
      <c r="E403" s="204"/>
      <c r="F403" s="211"/>
      <c r="G403" s="101"/>
      <c r="J403" s="207"/>
      <c r="K403" s="207"/>
      <c r="L403" s="207"/>
      <c r="M403" s="207"/>
      <c r="N403" s="208"/>
      <c r="O403" s="204"/>
    </row>
    <row r="404" spans="1:15" s="108" customFormat="1">
      <c r="A404" s="106"/>
      <c r="B404" s="107"/>
      <c r="E404" s="204"/>
      <c r="F404" s="211"/>
      <c r="G404" s="101"/>
      <c r="J404" s="207"/>
      <c r="K404" s="207"/>
      <c r="L404" s="207"/>
      <c r="M404" s="207"/>
      <c r="N404" s="208"/>
      <c r="O404" s="204"/>
    </row>
    <row r="405" spans="1:15" s="108" customFormat="1">
      <c r="A405" s="106"/>
      <c r="B405" s="107"/>
      <c r="E405" s="204"/>
      <c r="F405" s="211"/>
      <c r="G405" s="101"/>
      <c r="J405" s="207"/>
      <c r="K405" s="207"/>
      <c r="L405" s="207"/>
      <c r="M405" s="207"/>
      <c r="N405" s="208"/>
      <c r="O405" s="204"/>
    </row>
    <row r="406" spans="1:15" s="108" customFormat="1">
      <c r="A406" s="106"/>
      <c r="B406" s="107"/>
      <c r="E406" s="204"/>
      <c r="F406" s="211"/>
      <c r="G406" s="101"/>
      <c r="J406" s="207"/>
      <c r="K406" s="207"/>
      <c r="L406" s="207"/>
      <c r="M406" s="207"/>
      <c r="N406" s="208"/>
      <c r="O406" s="204"/>
    </row>
    <row r="407" spans="1:15" s="108" customFormat="1">
      <c r="A407" s="106"/>
      <c r="B407" s="107"/>
      <c r="E407" s="204"/>
      <c r="F407" s="211"/>
      <c r="G407" s="101"/>
      <c r="J407" s="207"/>
      <c r="K407" s="207"/>
      <c r="L407" s="207"/>
      <c r="M407" s="207"/>
      <c r="N407" s="208"/>
      <c r="O407" s="204"/>
    </row>
    <row r="408" spans="1:15" s="108" customFormat="1">
      <c r="A408" s="106"/>
      <c r="B408" s="107"/>
      <c r="E408" s="204"/>
      <c r="F408" s="211"/>
      <c r="G408" s="101"/>
      <c r="J408" s="207"/>
      <c r="K408" s="207"/>
      <c r="L408" s="207"/>
      <c r="M408" s="207"/>
      <c r="N408" s="208"/>
      <c r="O408" s="204"/>
    </row>
    <row r="409" spans="1:15" s="108" customFormat="1">
      <c r="A409" s="106"/>
      <c r="B409" s="107"/>
      <c r="E409" s="204"/>
      <c r="F409" s="211"/>
      <c r="G409" s="101"/>
      <c r="J409" s="207"/>
      <c r="K409" s="207"/>
      <c r="L409" s="207"/>
      <c r="M409" s="207"/>
      <c r="N409" s="208"/>
      <c r="O409" s="204"/>
    </row>
    <row r="410" spans="1:15" s="108" customFormat="1">
      <c r="A410" s="106"/>
      <c r="B410" s="107"/>
      <c r="E410" s="204"/>
      <c r="F410" s="211"/>
      <c r="G410" s="101"/>
      <c r="J410" s="207"/>
      <c r="K410" s="207"/>
      <c r="L410" s="207"/>
      <c r="M410" s="207"/>
      <c r="N410" s="208"/>
      <c r="O410" s="204"/>
    </row>
    <row r="411" spans="1:15" s="108" customFormat="1">
      <c r="A411" s="106"/>
      <c r="B411" s="107"/>
      <c r="E411" s="204"/>
      <c r="F411" s="211"/>
      <c r="G411" s="101"/>
      <c r="J411" s="207"/>
      <c r="K411" s="207"/>
      <c r="L411" s="207"/>
      <c r="M411" s="207"/>
      <c r="N411" s="208"/>
      <c r="O411" s="204"/>
    </row>
    <row r="412" spans="1:15" s="108" customFormat="1">
      <c r="A412" s="106"/>
      <c r="B412" s="107"/>
      <c r="E412" s="204"/>
      <c r="F412" s="211"/>
      <c r="G412" s="101"/>
      <c r="J412" s="207"/>
      <c r="K412" s="207"/>
      <c r="L412" s="207"/>
      <c r="M412" s="207"/>
      <c r="N412" s="208"/>
      <c r="O412" s="204"/>
    </row>
    <row r="413" spans="1:15" s="108" customFormat="1">
      <c r="A413" s="106"/>
      <c r="B413" s="107"/>
      <c r="E413" s="204"/>
      <c r="F413" s="211"/>
      <c r="G413" s="101"/>
      <c r="J413" s="207"/>
      <c r="K413" s="207"/>
      <c r="L413" s="207"/>
      <c r="M413" s="207"/>
      <c r="N413" s="208"/>
      <c r="O413" s="204"/>
    </row>
    <row r="414" spans="1:15" s="108" customFormat="1">
      <c r="A414" s="106"/>
      <c r="B414" s="107"/>
      <c r="E414" s="204"/>
      <c r="F414" s="211"/>
      <c r="G414" s="101"/>
      <c r="J414" s="207"/>
      <c r="K414" s="207"/>
      <c r="L414" s="207"/>
      <c r="M414" s="207"/>
      <c r="N414" s="208"/>
      <c r="O414" s="204"/>
    </row>
    <row r="415" spans="1:15" s="108" customFormat="1">
      <c r="A415" s="106"/>
      <c r="B415" s="107"/>
      <c r="E415" s="204"/>
      <c r="F415" s="211"/>
      <c r="G415" s="101"/>
      <c r="J415" s="207"/>
      <c r="K415" s="207"/>
      <c r="L415" s="207"/>
      <c r="M415" s="207"/>
      <c r="N415" s="208"/>
      <c r="O415" s="204"/>
    </row>
    <row r="416" spans="1:15" s="108" customFormat="1">
      <c r="A416" s="106"/>
      <c r="B416" s="107"/>
      <c r="E416" s="204"/>
      <c r="F416" s="211"/>
      <c r="G416" s="101"/>
      <c r="J416" s="207"/>
      <c r="K416" s="207"/>
      <c r="L416" s="207"/>
      <c r="M416" s="207"/>
      <c r="N416" s="208"/>
      <c r="O416" s="204"/>
    </row>
    <row r="417" spans="1:15" s="108" customFormat="1">
      <c r="A417" s="106"/>
      <c r="B417" s="107"/>
      <c r="E417" s="204"/>
      <c r="F417" s="211"/>
      <c r="G417" s="101"/>
      <c r="J417" s="207"/>
      <c r="K417" s="207"/>
      <c r="L417" s="207"/>
      <c r="M417" s="207"/>
      <c r="N417" s="208"/>
      <c r="O417" s="204"/>
    </row>
    <row r="418" spans="1:15" s="108" customFormat="1">
      <c r="A418" s="106"/>
      <c r="B418" s="107"/>
      <c r="E418" s="204"/>
      <c r="F418" s="211"/>
      <c r="G418" s="101"/>
      <c r="J418" s="207"/>
      <c r="K418" s="207"/>
      <c r="L418" s="207"/>
      <c r="M418" s="207"/>
      <c r="N418" s="208"/>
      <c r="O418" s="204"/>
    </row>
    <row r="419" spans="1:15" s="108" customFormat="1">
      <c r="A419" s="106"/>
      <c r="B419" s="107"/>
      <c r="E419" s="204"/>
      <c r="F419" s="211"/>
      <c r="G419" s="101"/>
      <c r="J419" s="207"/>
      <c r="K419" s="207"/>
      <c r="L419" s="207"/>
      <c r="M419" s="207"/>
      <c r="N419" s="208"/>
      <c r="O419" s="204"/>
    </row>
    <row r="420" spans="1:15" s="108" customFormat="1">
      <c r="A420" s="106"/>
      <c r="B420" s="107"/>
      <c r="E420" s="204"/>
      <c r="F420" s="211"/>
      <c r="G420" s="101"/>
      <c r="J420" s="207"/>
      <c r="K420" s="207"/>
      <c r="L420" s="207"/>
      <c r="M420" s="207"/>
      <c r="N420" s="208"/>
      <c r="O420" s="204"/>
    </row>
    <row r="421" spans="1:15" s="108" customFormat="1">
      <c r="A421" s="106"/>
      <c r="B421" s="107"/>
      <c r="E421" s="204"/>
      <c r="F421" s="211"/>
      <c r="G421" s="101"/>
      <c r="J421" s="207"/>
      <c r="K421" s="207"/>
      <c r="L421" s="207"/>
      <c r="M421" s="207"/>
      <c r="N421" s="208"/>
      <c r="O421" s="204"/>
    </row>
    <row r="422" spans="1:15" s="108" customFormat="1">
      <c r="A422" s="106"/>
      <c r="B422" s="107"/>
      <c r="E422" s="204"/>
      <c r="F422" s="211"/>
      <c r="G422" s="101"/>
      <c r="J422" s="207"/>
      <c r="K422" s="207"/>
      <c r="L422" s="207"/>
      <c r="M422" s="207"/>
      <c r="N422" s="208"/>
      <c r="O422" s="204"/>
    </row>
    <row r="423" spans="1:15" s="108" customFormat="1">
      <c r="A423" s="106"/>
      <c r="B423" s="107"/>
      <c r="E423" s="204"/>
      <c r="F423" s="211"/>
      <c r="G423" s="101"/>
      <c r="J423" s="207"/>
      <c r="K423" s="207"/>
      <c r="L423" s="207"/>
      <c r="M423" s="207"/>
      <c r="N423" s="208"/>
      <c r="O423" s="204"/>
    </row>
    <row r="424" spans="1:15" s="108" customFormat="1">
      <c r="A424" s="106"/>
      <c r="B424" s="107"/>
      <c r="E424" s="204"/>
      <c r="F424" s="211"/>
      <c r="G424" s="101"/>
      <c r="J424" s="207"/>
      <c r="K424" s="207"/>
      <c r="L424" s="207"/>
      <c r="M424" s="207"/>
      <c r="N424" s="208"/>
      <c r="O424" s="204"/>
    </row>
    <row r="425" spans="1:15" s="108" customFormat="1">
      <c r="A425" s="106"/>
      <c r="B425" s="107"/>
      <c r="E425" s="204"/>
      <c r="F425" s="211"/>
      <c r="G425" s="101"/>
      <c r="J425" s="207"/>
      <c r="K425" s="207"/>
      <c r="L425" s="207"/>
      <c r="M425" s="207"/>
      <c r="N425" s="208"/>
      <c r="O425" s="204"/>
    </row>
    <row r="426" spans="1:15" s="108" customFormat="1">
      <c r="A426" s="106"/>
      <c r="B426" s="107"/>
      <c r="E426" s="204"/>
      <c r="F426" s="211"/>
      <c r="G426" s="101"/>
      <c r="J426" s="207"/>
      <c r="K426" s="207"/>
      <c r="L426" s="207"/>
      <c r="M426" s="207"/>
      <c r="N426" s="208"/>
      <c r="O426" s="204"/>
    </row>
    <row r="427" spans="1:15" s="108" customFormat="1">
      <c r="A427" s="106"/>
      <c r="B427" s="107"/>
      <c r="E427" s="204"/>
      <c r="F427" s="211"/>
      <c r="G427" s="101"/>
      <c r="J427" s="207"/>
      <c r="K427" s="207"/>
      <c r="L427" s="207"/>
      <c r="M427" s="207"/>
      <c r="N427" s="208"/>
      <c r="O427" s="204"/>
    </row>
    <row r="428" spans="1:15" s="108" customFormat="1">
      <c r="A428" s="106"/>
      <c r="B428" s="107"/>
      <c r="E428" s="204"/>
      <c r="F428" s="211"/>
      <c r="G428" s="101"/>
      <c r="J428" s="207"/>
      <c r="K428" s="207"/>
      <c r="L428" s="207"/>
      <c r="M428" s="207"/>
      <c r="N428" s="208"/>
      <c r="O428" s="204"/>
    </row>
    <row r="429" spans="1:15" s="108" customFormat="1">
      <c r="A429" s="106"/>
      <c r="B429" s="107"/>
      <c r="E429" s="204"/>
      <c r="F429" s="211"/>
      <c r="G429" s="101"/>
      <c r="J429" s="207"/>
      <c r="K429" s="207"/>
      <c r="L429" s="207"/>
      <c r="M429" s="207"/>
      <c r="N429" s="208"/>
      <c r="O429" s="204"/>
    </row>
    <row r="430" spans="1:15" s="108" customFormat="1">
      <c r="A430" s="106"/>
      <c r="B430" s="107"/>
      <c r="E430" s="204"/>
      <c r="F430" s="211"/>
      <c r="G430" s="101"/>
      <c r="J430" s="207"/>
      <c r="K430" s="207"/>
      <c r="L430" s="207"/>
      <c r="M430" s="207"/>
      <c r="N430" s="208"/>
      <c r="O430" s="204"/>
    </row>
    <row r="431" spans="1:15" s="108" customFormat="1">
      <c r="A431" s="106"/>
      <c r="B431" s="107"/>
      <c r="E431" s="204"/>
      <c r="F431" s="211"/>
      <c r="G431" s="101"/>
      <c r="J431" s="207"/>
      <c r="K431" s="207"/>
      <c r="L431" s="207"/>
      <c r="M431" s="207"/>
      <c r="N431" s="208"/>
      <c r="O431" s="204"/>
    </row>
    <row r="432" spans="1:15" s="108" customFormat="1">
      <c r="A432" s="106"/>
      <c r="B432" s="107"/>
      <c r="E432" s="204"/>
      <c r="F432" s="211"/>
      <c r="G432" s="101"/>
      <c r="J432" s="207"/>
      <c r="K432" s="207"/>
      <c r="L432" s="207"/>
      <c r="M432" s="207"/>
      <c r="N432" s="208"/>
      <c r="O432" s="204"/>
    </row>
    <row r="433" spans="1:15" s="108" customFormat="1">
      <c r="A433" s="106"/>
      <c r="B433" s="107"/>
      <c r="E433" s="204"/>
      <c r="F433" s="211"/>
      <c r="G433" s="101"/>
      <c r="J433" s="207"/>
      <c r="K433" s="207"/>
      <c r="L433" s="207"/>
      <c r="M433" s="207"/>
      <c r="N433" s="208"/>
      <c r="O433" s="204"/>
    </row>
    <row r="434" spans="1:15" s="108" customFormat="1">
      <c r="A434" s="106"/>
      <c r="B434" s="107"/>
      <c r="E434" s="204"/>
      <c r="F434" s="211"/>
      <c r="G434" s="101"/>
      <c r="J434" s="207"/>
      <c r="K434" s="207"/>
      <c r="L434" s="207"/>
      <c r="M434" s="207"/>
      <c r="N434" s="208"/>
      <c r="O434" s="204"/>
    </row>
    <row r="435" spans="1:15" s="108" customFormat="1">
      <c r="A435" s="106"/>
      <c r="B435" s="107"/>
      <c r="E435" s="204"/>
      <c r="F435" s="211"/>
      <c r="G435" s="101"/>
      <c r="J435" s="207"/>
      <c r="K435" s="207"/>
      <c r="L435" s="207"/>
      <c r="M435" s="207"/>
      <c r="N435" s="208"/>
      <c r="O435" s="204"/>
    </row>
    <row r="436" spans="1:15" s="108" customFormat="1">
      <c r="A436" s="106"/>
      <c r="B436" s="107"/>
      <c r="E436" s="204"/>
      <c r="F436" s="211"/>
      <c r="G436" s="101"/>
      <c r="J436" s="207"/>
      <c r="K436" s="207"/>
      <c r="L436" s="207"/>
      <c r="M436" s="207"/>
      <c r="N436" s="208"/>
      <c r="O436" s="204"/>
    </row>
    <row r="437" spans="1:15" s="108" customFormat="1">
      <c r="A437" s="106"/>
      <c r="B437" s="107"/>
      <c r="E437" s="204"/>
      <c r="F437" s="211"/>
      <c r="G437" s="101"/>
      <c r="J437" s="207"/>
      <c r="K437" s="207"/>
      <c r="L437" s="207"/>
      <c r="M437" s="207"/>
      <c r="N437" s="208"/>
      <c r="O437" s="204"/>
    </row>
    <row r="438" spans="1:15" s="108" customFormat="1">
      <c r="A438" s="106"/>
      <c r="B438" s="107"/>
      <c r="E438" s="204"/>
      <c r="F438" s="211"/>
      <c r="G438" s="101"/>
      <c r="J438" s="207"/>
      <c r="K438" s="207"/>
      <c r="L438" s="207"/>
      <c r="M438" s="207"/>
      <c r="N438" s="208"/>
      <c r="O438" s="204"/>
    </row>
    <row r="439" spans="1:15" s="108" customFormat="1">
      <c r="A439" s="106"/>
      <c r="B439" s="107"/>
      <c r="E439" s="204"/>
      <c r="F439" s="211"/>
      <c r="G439" s="101"/>
      <c r="J439" s="207"/>
      <c r="K439" s="207"/>
      <c r="L439" s="207"/>
      <c r="M439" s="207"/>
      <c r="N439" s="208"/>
      <c r="O439" s="204"/>
    </row>
    <row r="440" spans="1:15" s="108" customFormat="1">
      <c r="A440" s="106"/>
      <c r="B440" s="107"/>
      <c r="E440" s="204"/>
      <c r="F440" s="211"/>
      <c r="G440" s="101"/>
      <c r="J440" s="207"/>
      <c r="K440" s="207"/>
      <c r="L440" s="207"/>
      <c r="M440" s="207"/>
      <c r="N440" s="208"/>
      <c r="O440" s="204"/>
    </row>
    <row r="441" spans="1:15" s="108" customFormat="1">
      <c r="A441" s="106"/>
      <c r="B441" s="107"/>
      <c r="E441" s="204"/>
      <c r="F441" s="211"/>
      <c r="G441" s="101"/>
      <c r="J441" s="207"/>
      <c r="K441" s="207"/>
      <c r="L441" s="207"/>
      <c r="M441" s="207"/>
      <c r="N441" s="208"/>
      <c r="O441" s="204"/>
    </row>
    <row r="442" spans="1:15" s="108" customFormat="1">
      <c r="A442" s="106"/>
      <c r="B442" s="107"/>
      <c r="E442" s="204"/>
      <c r="F442" s="211"/>
      <c r="G442" s="101"/>
      <c r="J442" s="207"/>
      <c r="K442" s="207"/>
      <c r="L442" s="207"/>
      <c r="M442" s="207"/>
      <c r="N442" s="208"/>
      <c r="O442" s="204"/>
    </row>
    <row r="443" spans="1:15" s="108" customFormat="1">
      <c r="A443" s="106"/>
      <c r="B443" s="107"/>
      <c r="E443" s="204"/>
      <c r="F443" s="211"/>
      <c r="G443" s="101"/>
      <c r="J443" s="207"/>
      <c r="K443" s="207"/>
      <c r="L443" s="207"/>
      <c r="M443" s="207"/>
      <c r="N443" s="208"/>
      <c r="O443" s="204"/>
    </row>
    <row r="444" spans="1:15" s="108" customFormat="1">
      <c r="A444" s="106"/>
      <c r="B444" s="107"/>
      <c r="E444" s="204"/>
      <c r="F444" s="211"/>
      <c r="G444" s="101"/>
      <c r="J444" s="207"/>
      <c r="K444" s="207"/>
      <c r="L444" s="207"/>
      <c r="M444" s="207"/>
      <c r="N444" s="208"/>
      <c r="O444" s="204"/>
    </row>
    <row r="445" spans="1:15" s="108" customFormat="1">
      <c r="A445" s="106"/>
      <c r="B445" s="107"/>
      <c r="E445" s="204"/>
      <c r="F445" s="211"/>
      <c r="G445" s="101"/>
      <c r="J445" s="207"/>
      <c r="K445" s="207"/>
      <c r="L445" s="207"/>
      <c r="M445" s="207"/>
      <c r="N445" s="208"/>
      <c r="O445" s="204"/>
    </row>
    <row r="446" spans="1:15" s="108" customFormat="1">
      <c r="A446" s="106"/>
      <c r="B446" s="107"/>
      <c r="E446" s="204"/>
      <c r="F446" s="211"/>
      <c r="G446" s="101"/>
      <c r="J446" s="207"/>
      <c r="K446" s="207"/>
      <c r="L446" s="207"/>
      <c r="M446" s="207"/>
      <c r="N446" s="208"/>
      <c r="O446" s="204"/>
    </row>
    <row r="447" spans="1:15" s="108" customFormat="1">
      <c r="A447" s="106"/>
      <c r="B447" s="107"/>
      <c r="E447" s="204"/>
      <c r="F447" s="211"/>
      <c r="G447" s="101"/>
      <c r="J447" s="207"/>
      <c r="K447" s="207"/>
      <c r="L447" s="207"/>
      <c r="M447" s="207"/>
      <c r="N447" s="208"/>
      <c r="O447" s="204"/>
    </row>
    <row r="448" spans="1:15" s="108" customFormat="1">
      <c r="A448" s="106"/>
      <c r="B448" s="107"/>
      <c r="E448" s="204"/>
      <c r="F448" s="211"/>
      <c r="G448" s="101"/>
      <c r="J448" s="207"/>
      <c r="K448" s="207"/>
      <c r="L448" s="207"/>
      <c r="M448" s="207"/>
      <c r="N448" s="208"/>
      <c r="O448" s="204"/>
    </row>
    <row r="449" spans="1:15" s="108" customFormat="1">
      <c r="A449" s="106"/>
      <c r="B449" s="107"/>
      <c r="E449" s="204"/>
      <c r="F449" s="211"/>
      <c r="G449" s="101"/>
      <c r="J449" s="207"/>
      <c r="K449" s="207"/>
      <c r="L449" s="207"/>
      <c r="M449" s="207"/>
      <c r="N449" s="208"/>
      <c r="O449" s="204"/>
    </row>
    <row r="450" spans="1:15" s="108" customFormat="1">
      <c r="A450" s="106"/>
      <c r="B450" s="107"/>
      <c r="E450" s="204"/>
      <c r="F450" s="211"/>
      <c r="G450" s="101"/>
      <c r="J450" s="207"/>
      <c r="K450" s="207"/>
      <c r="L450" s="207"/>
      <c r="M450" s="207"/>
      <c r="N450" s="208"/>
      <c r="O450" s="204"/>
    </row>
    <row r="451" spans="1:15" s="108" customFormat="1">
      <c r="A451" s="106"/>
      <c r="B451" s="107"/>
      <c r="E451" s="204"/>
      <c r="F451" s="211"/>
      <c r="G451" s="101"/>
      <c r="J451" s="207"/>
      <c r="K451" s="207"/>
      <c r="L451" s="207"/>
      <c r="M451" s="207"/>
      <c r="N451" s="208"/>
      <c r="O451" s="204"/>
    </row>
    <row r="452" spans="1:15" s="108" customFormat="1">
      <c r="A452" s="106"/>
      <c r="B452" s="107"/>
      <c r="E452" s="204"/>
      <c r="F452" s="211"/>
      <c r="G452" s="101"/>
      <c r="J452" s="207"/>
      <c r="K452" s="207"/>
      <c r="L452" s="207"/>
      <c r="M452" s="207"/>
      <c r="N452" s="208"/>
      <c r="O452" s="204"/>
    </row>
    <row r="453" spans="1:15" s="108" customFormat="1">
      <c r="A453" s="106"/>
      <c r="B453" s="107"/>
      <c r="E453" s="204"/>
      <c r="F453" s="211"/>
      <c r="G453" s="101"/>
      <c r="J453" s="207"/>
      <c r="K453" s="207"/>
      <c r="L453" s="207"/>
      <c r="M453" s="207"/>
      <c r="N453" s="208"/>
      <c r="O453" s="204"/>
    </row>
    <row r="454" spans="1:15" s="108" customFormat="1">
      <c r="A454" s="106"/>
      <c r="B454" s="107"/>
      <c r="E454" s="204"/>
      <c r="F454" s="211"/>
      <c r="G454" s="101"/>
      <c r="J454" s="207"/>
      <c r="K454" s="207"/>
      <c r="L454" s="207"/>
      <c r="M454" s="207"/>
      <c r="N454" s="208"/>
      <c r="O454" s="204"/>
    </row>
    <row r="455" spans="1:15" s="108" customFormat="1">
      <c r="A455" s="106"/>
      <c r="B455" s="107"/>
      <c r="E455" s="204"/>
      <c r="F455" s="211"/>
      <c r="G455" s="101"/>
      <c r="J455" s="207"/>
      <c r="K455" s="207"/>
      <c r="L455" s="207"/>
      <c r="M455" s="207"/>
      <c r="N455" s="208"/>
      <c r="O455" s="204"/>
    </row>
    <row r="456" spans="1:15" s="108" customFormat="1">
      <c r="A456" s="106"/>
      <c r="B456" s="107"/>
      <c r="E456" s="204"/>
      <c r="F456" s="211"/>
      <c r="G456" s="101"/>
      <c r="J456" s="207"/>
      <c r="K456" s="207"/>
      <c r="L456" s="207"/>
      <c r="M456" s="207"/>
      <c r="N456" s="208"/>
      <c r="O456" s="204"/>
    </row>
    <row r="457" spans="1:15" s="108" customFormat="1">
      <c r="A457" s="106"/>
      <c r="B457" s="107"/>
      <c r="E457" s="204"/>
      <c r="F457" s="211"/>
      <c r="G457" s="101"/>
      <c r="J457" s="207"/>
      <c r="K457" s="207"/>
      <c r="L457" s="207"/>
      <c r="M457" s="207"/>
      <c r="N457" s="208"/>
      <c r="O457" s="204"/>
    </row>
    <row r="458" spans="1:15" s="108" customFormat="1">
      <c r="A458" s="106"/>
      <c r="B458" s="107"/>
      <c r="E458" s="204"/>
      <c r="F458" s="211"/>
      <c r="G458" s="101"/>
      <c r="J458" s="207"/>
      <c r="K458" s="207"/>
      <c r="L458" s="207"/>
      <c r="M458" s="207"/>
      <c r="N458" s="208"/>
      <c r="O458" s="204"/>
    </row>
    <row r="459" spans="1:15" s="108" customFormat="1">
      <c r="A459" s="106"/>
      <c r="B459" s="107"/>
      <c r="E459" s="204"/>
      <c r="F459" s="211"/>
      <c r="G459" s="101"/>
      <c r="J459" s="207"/>
      <c r="K459" s="207"/>
      <c r="L459" s="207"/>
      <c r="M459" s="207"/>
      <c r="N459" s="208"/>
      <c r="O459" s="204"/>
    </row>
    <row r="460" spans="1:15" s="108" customFormat="1">
      <c r="A460" s="106"/>
      <c r="B460" s="107"/>
      <c r="E460" s="204"/>
      <c r="F460" s="211"/>
      <c r="G460" s="101"/>
      <c r="J460" s="207"/>
      <c r="K460" s="207"/>
      <c r="L460" s="207"/>
      <c r="M460" s="207"/>
      <c r="N460" s="208"/>
      <c r="O460" s="204"/>
    </row>
    <row r="461" spans="1:15" s="108" customFormat="1">
      <c r="A461" s="106"/>
      <c r="B461" s="107"/>
      <c r="E461" s="204"/>
      <c r="F461" s="211"/>
      <c r="G461" s="101"/>
      <c r="J461" s="207"/>
      <c r="K461" s="207"/>
      <c r="L461" s="207"/>
      <c r="M461" s="207"/>
      <c r="N461" s="208"/>
      <c r="O461" s="204"/>
    </row>
    <row r="462" spans="1:15" s="108" customFormat="1">
      <c r="A462" s="106"/>
      <c r="B462" s="107"/>
      <c r="E462" s="204"/>
      <c r="F462" s="211"/>
      <c r="G462" s="101"/>
      <c r="J462" s="207"/>
      <c r="K462" s="207"/>
      <c r="L462" s="207"/>
      <c r="M462" s="207"/>
      <c r="N462" s="208"/>
      <c r="O462" s="204"/>
    </row>
    <row r="463" spans="1:15" s="108" customFormat="1">
      <c r="A463" s="106"/>
      <c r="B463" s="107"/>
      <c r="E463" s="204"/>
      <c r="F463" s="211"/>
      <c r="G463" s="101"/>
      <c r="J463" s="207"/>
      <c r="K463" s="207"/>
      <c r="L463" s="207"/>
      <c r="M463" s="207"/>
      <c r="N463" s="208"/>
      <c r="O463" s="204"/>
    </row>
    <row r="464" spans="1:15" s="108" customFormat="1">
      <c r="A464" s="106"/>
      <c r="B464" s="107"/>
      <c r="E464" s="204"/>
      <c r="F464" s="211"/>
      <c r="G464" s="101"/>
      <c r="J464" s="207"/>
      <c r="K464" s="207"/>
      <c r="L464" s="207"/>
      <c r="M464" s="207"/>
      <c r="N464" s="208"/>
      <c r="O464" s="204"/>
    </row>
    <row r="465" spans="1:15" s="108" customFormat="1">
      <c r="A465" s="106"/>
      <c r="B465" s="107"/>
      <c r="E465" s="204"/>
      <c r="F465" s="211"/>
      <c r="G465" s="101"/>
      <c r="J465" s="207"/>
      <c r="K465" s="207"/>
      <c r="L465" s="207"/>
      <c r="M465" s="207"/>
      <c r="N465" s="208"/>
      <c r="O465" s="204"/>
    </row>
    <row r="466" spans="1:15" s="108" customFormat="1">
      <c r="A466" s="106"/>
      <c r="B466" s="107"/>
      <c r="E466" s="204"/>
      <c r="F466" s="211"/>
      <c r="G466" s="101"/>
      <c r="J466" s="207"/>
      <c r="K466" s="207"/>
      <c r="L466" s="207"/>
      <c r="M466" s="207"/>
      <c r="N466" s="208"/>
      <c r="O466" s="204"/>
    </row>
    <row r="467" spans="1:15" s="108" customFormat="1">
      <c r="A467" s="106"/>
      <c r="B467" s="107"/>
      <c r="E467" s="204"/>
      <c r="F467" s="211"/>
      <c r="G467" s="101"/>
      <c r="J467" s="207"/>
      <c r="K467" s="207"/>
      <c r="L467" s="207"/>
      <c r="M467" s="207"/>
      <c r="N467" s="208"/>
      <c r="O467" s="204"/>
    </row>
    <row r="468" spans="1:15" s="108" customFormat="1">
      <c r="A468" s="106"/>
      <c r="B468" s="107"/>
      <c r="E468" s="204"/>
      <c r="F468" s="211"/>
      <c r="G468" s="101"/>
      <c r="J468" s="207"/>
      <c r="K468" s="207"/>
      <c r="L468" s="207"/>
      <c r="M468" s="207"/>
      <c r="N468" s="208"/>
      <c r="O468" s="204"/>
    </row>
    <row r="469" spans="1:15" s="108" customFormat="1">
      <c r="A469" s="106"/>
      <c r="B469" s="107"/>
      <c r="E469" s="204"/>
      <c r="F469" s="211"/>
      <c r="G469" s="101"/>
      <c r="J469" s="207"/>
      <c r="K469" s="207"/>
      <c r="L469" s="207"/>
      <c r="M469" s="207"/>
      <c r="N469" s="208"/>
      <c r="O469" s="204"/>
    </row>
    <row r="470" spans="1:15" s="108" customFormat="1">
      <c r="A470" s="106"/>
      <c r="B470" s="107"/>
      <c r="E470" s="204"/>
      <c r="F470" s="211"/>
      <c r="G470" s="101"/>
      <c r="J470" s="207"/>
      <c r="K470" s="207"/>
      <c r="L470" s="207"/>
      <c r="M470" s="207"/>
      <c r="N470" s="208"/>
      <c r="O470" s="204"/>
    </row>
    <row r="471" spans="1:15" s="108" customFormat="1">
      <c r="A471" s="106"/>
      <c r="B471" s="107"/>
      <c r="E471" s="204"/>
      <c r="F471" s="211"/>
      <c r="G471" s="101"/>
      <c r="J471" s="207"/>
      <c r="K471" s="207"/>
      <c r="L471" s="207"/>
      <c r="M471" s="207"/>
      <c r="N471" s="208"/>
      <c r="O471" s="204"/>
    </row>
    <row r="472" spans="1:15" s="108" customFormat="1">
      <c r="A472" s="106"/>
      <c r="B472" s="107"/>
      <c r="E472" s="204"/>
      <c r="F472" s="211"/>
      <c r="G472" s="101"/>
      <c r="J472" s="207"/>
      <c r="K472" s="207"/>
      <c r="L472" s="207"/>
      <c r="M472" s="207"/>
      <c r="N472" s="208"/>
      <c r="O472" s="204"/>
    </row>
    <row r="473" spans="1:15" s="108" customFormat="1">
      <c r="A473" s="106"/>
      <c r="B473" s="107"/>
      <c r="E473" s="204"/>
      <c r="F473" s="211"/>
      <c r="G473" s="101"/>
      <c r="J473" s="207"/>
      <c r="K473" s="207"/>
      <c r="L473" s="207"/>
      <c r="M473" s="207"/>
      <c r="N473" s="208"/>
      <c r="O473" s="204"/>
    </row>
    <row r="474" spans="1:15" s="108" customFormat="1">
      <c r="A474" s="106"/>
      <c r="B474" s="107"/>
      <c r="E474" s="204"/>
      <c r="F474" s="211"/>
      <c r="G474" s="101"/>
      <c r="J474" s="207"/>
      <c r="K474" s="207"/>
      <c r="L474" s="207"/>
      <c r="M474" s="207"/>
      <c r="N474" s="208"/>
      <c r="O474" s="204"/>
    </row>
    <row r="475" spans="1:15" s="108" customFormat="1">
      <c r="A475" s="106"/>
      <c r="B475" s="107"/>
      <c r="E475" s="204"/>
      <c r="F475" s="211"/>
      <c r="G475" s="101"/>
      <c r="J475" s="207"/>
      <c r="K475" s="207"/>
      <c r="L475" s="207"/>
      <c r="M475" s="207"/>
      <c r="N475" s="208"/>
      <c r="O475" s="204"/>
    </row>
    <row r="476" spans="1:15" s="108" customFormat="1">
      <c r="A476" s="106"/>
      <c r="B476" s="107"/>
      <c r="E476" s="204"/>
      <c r="F476" s="211"/>
      <c r="G476" s="101"/>
      <c r="J476" s="207"/>
      <c r="K476" s="207"/>
      <c r="L476" s="207"/>
      <c r="M476" s="207"/>
      <c r="N476" s="208"/>
      <c r="O476" s="204"/>
    </row>
    <row r="477" spans="1:15" s="108" customFormat="1">
      <c r="A477" s="106"/>
      <c r="B477" s="107"/>
      <c r="E477" s="204"/>
      <c r="F477" s="211"/>
      <c r="G477" s="101"/>
      <c r="J477" s="207"/>
      <c r="K477" s="207"/>
      <c r="L477" s="207"/>
      <c r="M477" s="207"/>
      <c r="N477" s="208"/>
      <c r="O477" s="204"/>
    </row>
    <row r="478" spans="1:15" s="108" customFormat="1">
      <c r="A478" s="106"/>
      <c r="B478" s="107"/>
      <c r="E478" s="204"/>
      <c r="F478" s="211"/>
      <c r="G478" s="101"/>
      <c r="J478" s="207"/>
      <c r="K478" s="207"/>
      <c r="L478" s="207"/>
      <c r="M478" s="207"/>
      <c r="N478" s="208"/>
      <c r="O478" s="204"/>
    </row>
    <row r="479" spans="1:15" s="108" customFormat="1">
      <c r="A479" s="106"/>
      <c r="B479" s="107"/>
      <c r="E479" s="204"/>
      <c r="F479" s="211"/>
      <c r="G479" s="101"/>
      <c r="J479" s="207"/>
      <c r="K479" s="207"/>
      <c r="L479" s="207"/>
      <c r="M479" s="207"/>
      <c r="N479" s="208"/>
      <c r="O479" s="204"/>
    </row>
    <row r="480" spans="1:15" s="108" customFormat="1">
      <c r="A480" s="106"/>
      <c r="B480" s="107"/>
      <c r="E480" s="204"/>
      <c r="F480" s="211"/>
      <c r="G480" s="101"/>
      <c r="J480" s="207"/>
      <c r="K480" s="207"/>
      <c r="L480" s="207"/>
      <c r="M480" s="207"/>
      <c r="N480" s="208"/>
      <c r="O480" s="204"/>
    </row>
    <row r="481" spans="1:15" s="108" customFormat="1">
      <c r="A481" s="106"/>
      <c r="B481" s="107"/>
      <c r="E481" s="204"/>
      <c r="F481" s="211"/>
      <c r="G481" s="101"/>
      <c r="J481" s="207"/>
      <c r="K481" s="207"/>
      <c r="L481" s="207"/>
      <c r="M481" s="207"/>
      <c r="N481" s="208"/>
      <c r="O481" s="204"/>
    </row>
    <row r="482" spans="1:15" s="108" customFormat="1">
      <c r="A482" s="106"/>
      <c r="B482" s="107"/>
      <c r="E482" s="204"/>
      <c r="F482" s="211"/>
      <c r="G482" s="101"/>
      <c r="J482" s="207"/>
      <c r="K482" s="207"/>
      <c r="L482" s="207"/>
      <c r="M482" s="207"/>
      <c r="N482" s="208"/>
      <c r="O482" s="204"/>
    </row>
    <row r="483" spans="1:15" s="108" customFormat="1">
      <c r="A483" s="106"/>
      <c r="B483" s="107"/>
      <c r="E483" s="204"/>
      <c r="F483" s="211"/>
      <c r="G483" s="101"/>
      <c r="J483" s="207"/>
      <c r="K483" s="207"/>
      <c r="L483" s="207"/>
      <c r="M483" s="207"/>
      <c r="N483" s="208"/>
      <c r="O483" s="204"/>
    </row>
    <row r="484" spans="1:15" s="108" customFormat="1">
      <c r="A484" s="106"/>
      <c r="B484" s="107"/>
      <c r="E484" s="204"/>
      <c r="F484" s="211"/>
      <c r="G484" s="101"/>
      <c r="J484" s="207"/>
      <c r="K484" s="207"/>
      <c r="L484" s="207"/>
      <c r="M484" s="207"/>
      <c r="N484" s="208"/>
      <c r="O484" s="204"/>
    </row>
    <row r="485" spans="1:15" s="108" customFormat="1">
      <c r="A485" s="106"/>
      <c r="B485" s="107"/>
      <c r="E485" s="204"/>
      <c r="F485" s="211"/>
      <c r="G485" s="101"/>
      <c r="J485" s="207"/>
      <c r="K485" s="207"/>
      <c r="L485" s="207"/>
      <c r="M485" s="207"/>
      <c r="N485" s="208"/>
      <c r="O485" s="204"/>
    </row>
    <row r="486" spans="1:15" s="108" customFormat="1">
      <c r="A486" s="106"/>
      <c r="B486" s="107"/>
      <c r="E486" s="204"/>
      <c r="F486" s="211"/>
      <c r="G486" s="101"/>
      <c r="J486" s="207"/>
      <c r="K486" s="207"/>
      <c r="L486" s="207"/>
      <c r="M486" s="207"/>
      <c r="N486" s="208"/>
      <c r="O486" s="204"/>
    </row>
    <row r="487" spans="1:15" s="108" customFormat="1">
      <c r="A487" s="106"/>
      <c r="B487" s="107"/>
      <c r="E487" s="204"/>
      <c r="F487" s="211"/>
      <c r="G487" s="101"/>
      <c r="J487" s="207"/>
      <c r="K487" s="207"/>
      <c r="L487" s="207"/>
      <c r="M487" s="207"/>
      <c r="N487" s="208"/>
      <c r="O487" s="204"/>
    </row>
    <row r="488" spans="1:15" s="108" customFormat="1">
      <c r="A488" s="106"/>
      <c r="B488" s="107"/>
      <c r="E488" s="204"/>
      <c r="F488" s="211"/>
      <c r="G488" s="101"/>
      <c r="J488" s="207"/>
      <c r="K488" s="207"/>
      <c r="L488" s="207"/>
      <c r="M488" s="207"/>
      <c r="N488" s="208"/>
      <c r="O488" s="204"/>
    </row>
    <row r="489" spans="1:15" s="108" customFormat="1">
      <c r="A489" s="106"/>
      <c r="B489" s="107"/>
      <c r="E489" s="204"/>
      <c r="F489" s="211"/>
      <c r="G489" s="101"/>
      <c r="J489" s="207"/>
      <c r="K489" s="207"/>
      <c r="L489" s="207"/>
      <c r="M489" s="207"/>
      <c r="N489" s="208"/>
      <c r="O489" s="204"/>
    </row>
    <row r="490" spans="1:15" s="108" customFormat="1">
      <c r="A490" s="106"/>
      <c r="B490" s="107"/>
      <c r="E490" s="204"/>
      <c r="F490" s="211"/>
      <c r="G490" s="101"/>
      <c r="J490" s="207"/>
      <c r="K490" s="207"/>
      <c r="L490" s="207"/>
      <c r="M490" s="207"/>
      <c r="N490" s="208"/>
      <c r="O490" s="204"/>
    </row>
    <row r="491" spans="1:15" s="108" customFormat="1">
      <c r="A491" s="106"/>
      <c r="B491" s="107"/>
      <c r="E491" s="204"/>
      <c r="F491" s="211"/>
      <c r="G491" s="101"/>
      <c r="J491" s="207"/>
      <c r="K491" s="207"/>
      <c r="L491" s="207"/>
      <c r="M491" s="207"/>
      <c r="N491" s="208"/>
      <c r="O491" s="204"/>
    </row>
    <row r="492" spans="1:15" s="108" customFormat="1">
      <c r="A492" s="106"/>
      <c r="B492" s="107"/>
      <c r="E492" s="204"/>
      <c r="F492" s="211"/>
      <c r="G492" s="101"/>
      <c r="J492" s="207"/>
      <c r="K492" s="207"/>
      <c r="L492" s="207"/>
      <c r="M492" s="207"/>
      <c r="N492" s="208"/>
      <c r="O492" s="204"/>
    </row>
    <row r="493" spans="1:15" s="108" customFormat="1">
      <c r="A493" s="106"/>
      <c r="B493" s="107"/>
      <c r="E493" s="204"/>
      <c r="F493" s="211"/>
      <c r="G493" s="101"/>
      <c r="J493" s="207"/>
      <c r="K493" s="207"/>
      <c r="L493" s="207"/>
      <c r="M493" s="207"/>
      <c r="N493" s="208"/>
      <c r="O493" s="204"/>
    </row>
    <row r="494" spans="1:15" s="108" customFormat="1">
      <c r="A494" s="106"/>
      <c r="B494" s="107"/>
      <c r="E494" s="204"/>
      <c r="F494" s="211"/>
      <c r="G494" s="101"/>
      <c r="J494" s="207"/>
      <c r="K494" s="207"/>
      <c r="L494" s="207"/>
      <c r="M494" s="207"/>
      <c r="N494" s="208"/>
      <c r="O494" s="204"/>
    </row>
    <row r="495" spans="1:15" s="108" customFormat="1">
      <c r="A495" s="106"/>
      <c r="B495" s="107"/>
      <c r="E495" s="204"/>
      <c r="F495" s="211"/>
      <c r="G495" s="101"/>
      <c r="J495" s="207"/>
      <c r="K495" s="207"/>
      <c r="L495" s="207"/>
      <c r="M495" s="207"/>
      <c r="N495" s="208"/>
      <c r="O495" s="204"/>
    </row>
    <row r="496" spans="1:15" s="108" customFormat="1">
      <c r="A496" s="106"/>
      <c r="B496" s="107"/>
      <c r="E496" s="204"/>
      <c r="F496" s="211"/>
      <c r="G496" s="101"/>
      <c r="J496" s="207"/>
      <c r="K496" s="207"/>
      <c r="L496" s="207"/>
      <c r="M496" s="207"/>
      <c r="N496" s="208"/>
      <c r="O496" s="204"/>
    </row>
    <row r="497" spans="1:15" s="108" customFormat="1">
      <c r="A497" s="106"/>
      <c r="B497" s="107"/>
      <c r="E497" s="204"/>
      <c r="F497" s="211"/>
      <c r="G497" s="101"/>
      <c r="J497" s="207"/>
      <c r="K497" s="207"/>
      <c r="L497" s="207"/>
      <c r="M497" s="207"/>
      <c r="N497" s="208"/>
      <c r="O497" s="204"/>
    </row>
    <row r="498" spans="1:15" s="108" customFormat="1">
      <c r="A498" s="106"/>
      <c r="B498" s="107"/>
      <c r="E498" s="204"/>
      <c r="F498" s="211"/>
      <c r="G498" s="101"/>
      <c r="J498" s="207"/>
      <c r="K498" s="207"/>
      <c r="L498" s="207"/>
      <c r="M498" s="207"/>
      <c r="N498" s="208"/>
      <c r="O498" s="204"/>
    </row>
    <row r="499" spans="1:15" s="108" customFormat="1">
      <c r="A499" s="106"/>
      <c r="B499" s="107"/>
      <c r="E499" s="204"/>
      <c r="F499" s="211"/>
      <c r="G499" s="101"/>
      <c r="J499" s="207"/>
      <c r="K499" s="207"/>
      <c r="L499" s="207"/>
      <c r="M499" s="207"/>
      <c r="N499" s="208"/>
      <c r="O499" s="204"/>
    </row>
    <row r="500" spans="1:15" s="108" customFormat="1">
      <c r="A500" s="106"/>
      <c r="B500" s="107"/>
      <c r="E500" s="204"/>
      <c r="F500" s="211"/>
      <c r="G500" s="101"/>
      <c r="J500" s="207"/>
      <c r="K500" s="207"/>
      <c r="L500" s="207"/>
      <c r="M500" s="207"/>
      <c r="N500" s="208"/>
      <c r="O500" s="204"/>
    </row>
    <row r="501" spans="1:15" s="108" customFormat="1">
      <c r="A501" s="106"/>
      <c r="B501" s="107"/>
      <c r="E501" s="204"/>
      <c r="F501" s="211"/>
      <c r="G501" s="101"/>
      <c r="J501" s="207"/>
      <c r="K501" s="207"/>
      <c r="L501" s="207"/>
      <c r="M501" s="207"/>
      <c r="N501" s="208"/>
      <c r="O501" s="204"/>
    </row>
    <row r="502" spans="1:15" s="108" customFormat="1">
      <c r="A502" s="106"/>
      <c r="B502" s="107"/>
      <c r="E502" s="204"/>
      <c r="F502" s="211"/>
      <c r="G502" s="101"/>
      <c r="J502" s="207"/>
      <c r="K502" s="207"/>
      <c r="L502" s="207"/>
      <c r="M502" s="207"/>
      <c r="N502" s="208"/>
      <c r="O502" s="204"/>
    </row>
    <row r="503" spans="1:15" s="108" customFormat="1">
      <c r="A503" s="106"/>
      <c r="B503" s="107"/>
      <c r="E503" s="204"/>
      <c r="F503" s="211"/>
      <c r="G503" s="101"/>
      <c r="J503" s="207"/>
      <c r="K503" s="207"/>
      <c r="L503" s="207"/>
      <c r="M503" s="207"/>
      <c r="N503" s="208"/>
      <c r="O503" s="204"/>
    </row>
    <row r="504" spans="1:15" s="108" customFormat="1">
      <c r="A504" s="106"/>
      <c r="B504" s="107"/>
      <c r="E504" s="204"/>
      <c r="F504" s="211"/>
      <c r="G504" s="101"/>
      <c r="J504" s="207"/>
      <c r="K504" s="207"/>
      <c r="L504" s="207"/>
      <c r="M504" s="207"/>
      <c r="N504" s="208"/>
      <c r="O504" s="204"/>
    </row>
    <row r="505" spans="1:15" s="108" customFormat="1">
      <c r="A505" s="106"/>
      <c r="B505" s="107"/>
      <c r="E505" s="204"/>
      <c r="F505" s="211"/>
      <c r="G505" s="101"/>
      <c r="J505" s="207"/>
      <c r="K505" s="207"/>
      <c r="L505" s="207"/>
      <c r="M505" s="207"/>
      <c r="N505" s="208"/>
      <c r="O505" s="204"/>
    </row>
    <row r="506" spans="1:15" s="108" customFormat="1">
      <c r="A506" s="106"/>
      <c r="B506" s="107"/>
      <c r="E506" s="204"/>
      <c r="F506" s="211"/>
      <c r="G506" s="101"/>
      <c r="J506" s="207"/>
      <c r="K506" s="207"/>
      <c r="L506" s="207"/>
      <c r="M506" s="207"/>
      <c r="N506" s="208"/>
      <c r="O506" s="204"/>
    </row>
    <row r="507" spans="1:15" s="108" customFormat="1">
      <c r="A507" s="106"/>
      <c r="B507" s="107"/>
      <c r="E507" s="204"/>
      <c r="F507" s="211"/>
      <c r="G507" s="101"/>
      <c r="J507" s="207"/>
      <c r="K507" s="207"/>
      <c r="L507" s="207"/>
      <c r="M507" s="207"/>
      <c r="N507" s="208"/>
      <c r="O507" s="204"/>
    </row>
    <row r="508" spans="1:15" s="108" customFormat="1">
      <c r="A508" s="106"/>
      <c r="B508" s="107"/>
      <c r="E508" s="204"/>
      <c r="F508" s="211"/>
      <c r="G508" s="101"/>
      <c r="J508" s="207"/>
      <c r="K508" s="207"/>
      <c r="L508" s="207"/>
      <c r="M508" s="207"/>
      <c r="N508" s="208"/>
      <c r="O508" s="204"/>
    </row>
    <row r="509" spans="1:15" s="108" customFormat="1">
      <c r="A509" s="106"/>
      <c r="B509" s="107"/>
      <c r="E509" s="204"/>
      <c r="F509" s="211"/>
      <c r="G509" s="101"/>
      <c r="J509" s="207"/>
      <c r="K509" s="207"/>
      <c r="L509" s="207"/>
      <c r="M509" s="207"/>
      <c r="N509" s="208"/>
      <c r="O509" s="204"/>
    </row>
    <row r="510" spans="1:15" s="108" customFormat="1">
      <c r="A510" s="106"/>
      <c r="B510" s="107"/>
      <c r="E510" s="204"/>
      <c r="F510" s="211"/>
      <c r="G510" s="101"/>
      <c r="J510" s="207"/>
      <c r="K510" s="207"/>
      <c r="L510" s="207"/>
      <c r="M510" s="207"/>
      <c r="N510" s="208"/>
      <c r="O510" s="204"/>
    </row>
    <row r="511" spans="1:15" s="108" customFormat="1">
      <c r="A511" s="106"/>
      <c r="B511" s="107"/>
      <c r="E511" s="204"/>
      <c r="F511" s="211"/>
      <c r="G511" s="101"/>
      <c r="J511" s="207"/>
      <c r="K511" s="207"/>
      <c r="L511" s="207"/>
      <c r="M511" s="207"/>
      <c r="N511" s="208"/>
      <c r="O511" s="204"/>
    </row>
    <row r="512" spans="1:15" s="108" customFormat="1">
      <c r="A512" s="106"/>
      <c r="B512" s="107"/>
      <c r="E512" s="204"/>
      <c r="F512" s="211"/>
      <c r="G512" s="101"/>
      <c r="J512" s="207"/>
      <c r="K512" s="207"/>
      <c r="L512" s="207"/>
      <c r="M512" s="207"/>
      <c r="N512" s="208"/>
      <c r="O512" s="204"/>
    </row>
    <row r="513" spans="1:15" s="108" customFormat="1">
      <c r="A513" s="106"/>
      <c r="B513" s="107"/>
      <c r="E513" s="204"/>
      <c r="F513" s="211"/>
      <c r="G513" s="101"/>
      <c r="J513" s="207"/>
      <c r="K513" s="207"/>
      <c r="L513" s="207"/>
      <c r="M513" s="207"/>
      <c r="N513" s="208"/>
      <c r="O513" s="204"/>
    </row>
    <row r="514" spans="1:15" s="108" customFormat="1">
      <c r="A514" s="106"/>
      <c r="B514" s="107"/>
      <c r="E514" s="204"/>
      <c r="F514" s="211"/>
      <c r="G514" s="101"/>
      <c r="J514" s="207"/>
      <c r="K514" s="207"/>
      <c r="L514" s="207"/>
      <c r="M514" s="207"/>
      <c r="N514" s="208"/>
      <c r="O514" s="204"/>
    </row>
    <row r="515" spans="1:15" s="108" customFormat="1">
      <c r="A515" s="106"/>
      <c r="B515" s="107"/>
      <c r="E515" s="204"/>
      <c r="F515" s="211"/>
      <c r="G515" s="101"/>
      <c r="J515" s="207"/>
      <c r="K515" s="207"/>
      <c r="L515" s="207"/>
      <c r="M515" s="207"/>
      <c r="N515" s="208"/>
      <c r="O515" s="204"/>
    </row>
    <row r="516" spans="1:15" s="108" customFormat="1">
      <c r="A516" s="106"/>
      <c r="B516" s="107"/>
      <c r="E516" s="204"/>
      <c r="F516" s="211"/>
      <c r="G516" s="101"/>
      <c r="J516" s="207"/>
      <c r="K516" s="207"/>
      <c r="L516" s="207"/>
      <c r="M516" s="207"/>
      <c r="N516" s="208"/>
      <c r="O516" s="204"/>
    </row>
    <row r="517" spans="1:15" s="108" customFormat="1">
      <c r="A517" s="106"/>
      <c r="B517" s="107"/>
      <c r="E517" s="204"/>
      <c r="F517" s="211"/>
      <c r="G517" s="101"/>
      <c r="J517" s="207"/>
      <c r="K517" s="207"/>
      <c r="L517" s="207"/>
      <c r="M517" s="207"/>
      <c r="N517" s="208"/>
      <c r="O517" s="204"/>
    </row>
    <row r="518" spans="1:15" s="108" customFormat="1">
      <c r="A518" s="106"/>
      <c r="B518" s="107"/>
      <c r="E518" s="204"/>
      <c r="F518" s="211"/>
      <c r="G518" s="101"/>
      <c r="J518" s="207"/>
      <c r="K518" s="207"/>
      <c r="L518" s="207"/>
      <c r="M518" s="207"/>
      <c r="N518" s="208"/>
      <c r="O518" s="204"/>
    </row>
    <row r="519" spans="1:15" s="108" customFormat="1">
      <c r="A519" s="106"/>
      <c r="B519" s="107"/>
      <c r="E519" s="204"/>
      <c r="F519" s="211"/>
      <c r="G519" s="101"/>
      <c r="J519" s="207"/>
      <c r="K519" s="207"/>
      <c r="L519" s="207"/>
      <c r="M519" s="207"/>
      <c r="N519" s="208"/>
      <c r="O519" s="204"/>
    </row>
    <row r="520" spans="1:15" s="108" customFormat="1">
      <c r="A520" s="106"/>
      <c r="B520" s="107"/>
      <c r="E520" s="204"/>
      <c r="F520" s="211"/>
      <c r="G520" s="101"/>
      <c r="J520" s="207"/>
      <c r="K520" s="207"/>
      <c r="L520" s="207"/>
      <c r="M520" s="207"/>
      <c r="N520" s="208"/>
      <c r="O520" s="204"/>
    </row>
    <row r="521" spans="1:15" s="108" customFormat="1">
      <c r="A521" s="106"/>
      <c r="B521" s="107"/>
      <c r="E521" s="204"/>
      <c r="F521" s="211"/>
      <c r="G521" s="101"/>
      <c r="J521" s="207"/>
      <c r="K521" s="207"/>
      <c r="L521" s="207"/>
      <c r="M521" s="207"/>
      <c r="N521" s="208"/>
      <c r="O521" s="204"/>
    </row>
    <row r="522" spans="1:15" s="108" customFormat="1">
      <c r="A522" s="106"/>
      <c r="B522" s="107"/>
      <c r="E522" s="204"/>
      <c r="F522" s="211"/>
      <c r="G522" s="101"/>
      <c r="J522" s="207"/>
      <c r="K522" s="207"/>
      <c r="L522" s="207"/>
      <c r="M522" s="207"/>
      <c r="N522" s="208"/>
      <c r="O522" s="204"/>
    </row>
    <row r="523" spans="1:15" s="108" customFormat="1">
      <c r="A523" s="106"/>
      <c r="B523" s="107"/>
      <c r="E523" s="204"/>
      <c r="F523" s="211"/>
      <c r="G523" s="101"/>
      <c r="J523" s="207"/>
      <c r="K523" s="207"/>
      <c r="L523" s="207"/>
      <c r="M523" s="207"/>
      <c r="N523" s="208"/>
      <c r="O523" s="204"/>
    </row>
    <row r="524" spans="1:15" s="108" customFormat="1">
      <c r="A524" s="106"/>
      <c r="B524" s="107"/>
      <c r="E524" s="204"/>
      <c r="F524" s="211"/>
      <c r="G524" s="101"/>
      <c r="J524" s="207"/>
      <c r="K524" s="207"/>
      <c r="L524" s="207"/>
      <c r="M524" s="207"/>
      <c r="N524" s="208"/>
      <c r="O524" s="204"/>
    </row>
    <row r="525" spans="1:15" s="108" customFormat="1">
      <c r="A525" s="106"/>
      <c r="B525" s="107"/>
      <c r="E525" s="204"/>
      <c r="F525" s="211"/>
      <c r="G525" s="101"/>
      <c r="J525" s="207"/>
      <c r="K525" s="207"/>
      <c r="L525" s="207"/>
      <c r="M525" s="207"/>
      <c r="N525" s="208"/>
      <c r="O525" s="204"/>
    </row>
    <row r="526" spans="1:15" s="108" customFormat="1">
      <c r="A526" s="106"/>
      <c r="B526" s="107"/>
      <c r="E526" s="204"/>
      <c r="F526" s="211"/>
      <c r="G526" s="101"/>
      <c r="J526" s="207"/>
      <c r="K526" s="207"/>
      <c r="L526" s="207"/>
      <c r="M526" s="207"/>
      <c r="N526" s="208"/>
      <c r="O526" s="204"/>
    </row>
    <row r="527" spans="1:15" s="108" customFormat="1">
      <c r="A527" s="106"/>
      <c r="B527" s="107"/>
      <c r="E527" s="204"/>
      <c r="F527" s="211"/>
      <c r="G527" s="101"/>
      <c r="J527" s="207"/>
      <c r="K527" s="207"/>
      <c r="L527" s="207"/>
      <c r="M527" s="207"/>
      <c r="N527" s="208"/>
      <c r="O527" s="204"/>
    </row>
    <row r="528" spans="1:15" s="108" customFormat="1">
      <c r="A528" s="106"/>
      <c r="B528" s="107"/>
      <c r="E528" s="204"/>
      <c r="F528" s="211"/>
      <c r="G528" s="101"/>
      <c r="J528" s="207"/>
      <c r="K528" s="207"/>
      <c r="L528" s="207"/>
      <c r="M528" s="207"/>
      <c r="N528" s="208"/>
      <c r="O528" s="204"/>
    </row>
    <row r="529" spans="1:15" s="108" customFormat="1">
      <c r="A529" s="106"/>
      <c r="B529" s="107"/>
      <c r="E529" s="204"/>
      <c r="F529" s="211"/>
      <c r="G529" s="101"/>
      <c r="J529" s="207"/>
      <c r="K529" s="207"/>
      <c r="L529" s="207"/>
      <c r="M529" s="207"/>
      <c r="N529" s="208"/>
      <c r="O529" s="204"/>
    </row>
    <row r="530" spans="1:15" s="108" customFormat="1">
      <c r="A530" s="106"/>
      <c r="B530" s="107"/>
      <c r="E530" s="204"/>
      <c r="F530" s="211"/>
      <c r="G530" s="101"/>
      <c r="J530" s="207"/>
      <c r="K530" s="207"/>
      <c r="L530" s="207"/>
      <c r="M530" s="207"/>
      <c r="N530" s="208"/>
      <c r="O530" s="204"/>
    </row>
    <row r="531" spans="1:15" s="108" customFormat="1">
      <c r="A531" s="106"/>
      <c r="B531" s="107"/>
      <c r="E531" s="204"/>
      <c r="F531" s="211"/>
      <c r="G531" s="101"/>
      <c r="J531" s="207"/>
      <c r="K531" s="207"/>
      <c r="L531" s="207"/>
      <c r="M531" s="207"/>
      <c r="N531" s="208"/>
      <c r="O531" s="204"/>
    </row>
    <row r="532" spans="1:15" s="108" customFormat="1">
      <c r="A532" s="106"/>
      <c r="B532" s="107"/>
      <c r="E532" s="204"/>
      <c r="F532" s="211"/>
      <c r="G532" s="101"/>
      <c r="J532" s="207"/>
      <c r="K532" s="207"/>
      <c r="L532" s="207"/>
      <c r="M532" s="207"/>
      <c r="N532" s="208"/>
      <c r="O532" s="204"/>
    </row>
    <row r="533" spans="1:15" s="108" customFormat="1">
      <c r="A533" s="106"/>
      <c r="B533" s="107"/>
      <c r="E533" s="204"/>
      <c r="F533" s="211"/>
      <c r="G533" s="101"/>
      <c r="J533" s="207"/>
      <c r="K533" s="207"/>
      <c r="L533" s="207"/>
      <c r="M533" s="207"/>
      <c r="N533" s="208"/>
      <c r="O533" s="204"/>
    </row>
    <row r="534" spans="1:15" s="108" customFormat="1">
      <c r="A534" s="106"/>
      <c r="B534" s="107"/>
      <c r="E534" s="204"/>
      <c r="F534" s="211"/>
      <c r="G534" s="101"/>
      <c r="J534" s="207"/>
      <c r="K534" s="207"/>
      <c r="L534" s="207"/>
      <c r="M534" s="207"/>
      <c r="N534" s="208"/>
      <c r="O534" s="204"/>
    </row>
    <row r="535" spans="1:15" s="108" customFormat="1">
      <c r="A535" s="106"/>
      <c r="B535" s="107"/>
      <c r="E535" s="204"/>
      <c r="F535" s="211"/>
      <c r="G535" s="101"/>
      <c r="J535" s="207"/>
      <c r="K535" s="207"/>
      <c r="L535" s="207"/>
      <c r="M535" s="207"/>
      <c r="N535" s="208"/>
      <c r="O535" s="204"/>
    </row>
    <row r="536" spans="1:15" s="108" customFormat="1">
      <c r="A536" s="106"/>
      <c r="B536" s="107"/>
      <c r="E536" s="204"/>
      <c r="F536" s="211"/>
      <c r="G536" s="101"/>
      <c r="J536" s="207"/>
      <c r="K536" s="207"/>
      <c r="L536" s="207"/>
      <c r="M536" s="207"/>
      <c r="N536" s="208"/>
      <c r="O536" s="204"/>
    </row>
    <row r="537" spans="1:15" s="108" customFormat="1">
      <c r="A537" s="106"/>
      <c r="B537" s="107"/>
      <c r="E537" s="204"/>
      <c r="F537" s="211"/>
      <c r="G537" s="101"/>
      <c r="J537" s="207"/>
      <c r="K537" s="207"/>
      <c r="L537" s="207"/>
      <c r="M537" s="207"/>
      <c r="N537" s="208"/>
      <c r="O537" s="204"/>
    </row>
    <row r="538" spans="1:15" s="108" customFormat="1">
      <c r="A538" s="106"/>
      <c r="B538" s="107"/>
      <c r="E538" s="204"/>
      <c r="F538" s="211"/>
      <c r="G538" s="101"/>
      <c r="J538" s="207"/>
      <c r="K538" s="207"/>
      <c r="L538" s="207"/>
      <c r="M538" s="207"/>
      <c r="N538" s="208"/>
      <c r="O538" s="204"/>
    </row>
    <row r="539" spans="1:15" s="108" customFormat="1">
      <c r="A539" s="106"/>
      <c r="B539" s="107"/>
      <c r="E539" s="204"/>
      <c r="F539" s="211"/>
      <c r="G539" s="101"/>
      <c r="J539" s="207"/>
      <c r="K539" s="207"/>
      <c r="L539" s="207"/>
      <c r="M539" s="207"/>
      <c r="N539" s="208"/>
      <c r="O539" s="204"/>
    </row>
    <row r="540" spans="1:15" s="108" customFormat="1">
      <c r="A540" s="106"/>
      <c r="B540" s="107"/>
      <c r="E540" s="204"/>
      <c r="F540" s="211"/>
      <c r="G540" s="101"/>
      <c r="J540" s="207"/>
      <c r="K540" s="207"/>
      <c r="L540" s="207"/>
      <c r="M540" s="207"/>
      <c r="N540" s="208"/>
      <c r="O540" s="204"/>
    </row>
    <row r="541" spans="1:15" s="108" customFormat="1">
      <c r="A541" s="106"/>
      <c r="B541" s="107"/>
      <c r="E541" s="204"/>
      <c r="F541" s="211"/>
      <c r="G541" s="101"/>
      <c r="J541" s="207"/>
      <c r="K541" s="207"/>
      <c r="L541" s="207"/>
      <c r="M541" s="207"/>
      <c r="N541" s="208"/>
      <c r="O541" s="204"/>
    </row>
    <row r="542" spans="1:15" s="108" customFormat="1">
      <c r="A542" s="106"/>
      <c r="B542" s="107"/>
      <c r="E542" s="204"/>
      <c r="F542" s="211"/>
      <c r="G542" s="101"/>
      <c r="J542" s="207"/>
      <c r="K542" s="207"/>
      <c r="L542" s="207"/>
      <c r="M542" s="207"/>
      <c r="N542" s="208"/>
      <c r="O542" s="204"/>
    </row>
    <row r="543" spans="1:15" s="108" customFormat="1">
      <c r="A543" s="106"/>
      <c r="B543" s="107"/>
      <c r="E543" s="204"/>
      <c r="F543" s="211"/>
      <c r="G543" s="101"/>
      <c r="J543" s="207"/>
      <c r="K543" s="207"/>
      <c r="L543" s="207"/>
      <c r="M543" s="207"/>
      <c r="N543" s="208"/>
      <c r="O543" s="204"/>
    </row>
    <row r="544" spans="1:15" s="108" customFormat="1">
      <c r="A544" s="106"/>
      <c r="B544" s="107"/>
      <c r="E544" s="204"/>
      <c r="F544" s="211"/>
      <c r="G544" s="101"/>
      <c r="J544" s="207"/>
      <c r="K544" s="207"/>
      <c r="L544" s="207"/>
      <c r="M544" s="207"/>
      <c r="N544" s="208"/>
      <c r="O544" s="204"/>
    </row>
    <row r="545" spans="1:15" s="108" customFormat="1">
      <c r="A545" s="106"/>
      <c r="B545" s="107"/>
      <c r="E545" s="204"/>
      <c r="F545" s="211"/>
      <c r="G545" s="101"/>
      <c r="J545" s="207"/>
      <c r="K545" s="207"/>
      <c r="L545" s="207"/>
      <c r="M545" s="207"/>
      <c r="N545" s="208"/>
      <c r="O545" s="204"/>
    </row>
    <row r="546" spans="1:15" s="108" customFormat="1">
      <c r="A546" s="106"/>
      <c r="B546" s="107"/>
      <c r="E546" s="204"/>
      <c r="F546" s="211"/>
      <c r="G546" s="101"/>
      <c r="J546" s="207"/>
      <c r="K546" s="207"/>
      <c r="L546" s="207"/>
      <c r="M546" s="207"/>
      <c r="N546" s="208"/>
      <c r="O546" s="204"/>
    </row>
    <row r="547" spans="1:15" s="108" customFormat="1">
      <c r="A547" s="106"/>
      <c r="B547" s="107"/>
      <c r="E547" s="204"/>
      <c r="F547" s="211"/>
      <c r="G547" s="101"/>
      <c r="J547" s="207"/>
      <c r="K547" s="207"/>
      <c r="L547" s="207"/>
      <c r="M547" s="207"/>
      <c r="N547" s="208"/>
      <c r="O547" s="204"/>
    </row>
    <row r="548" spans="1:15" s="108" customFormat="1">
      <c r="A548" s="106"/>
      <c r="B548" s="107"/>
      <c r="E548" s="204"/>
      <c r="F548" s="211"/>
      <c r="G548" s="101"/>
      <c r="J548" s="207"/>
      <c r="K548" s="207"/>
      <c r="L548" s="207"/>
      <c r="M548" s="207"/>
      <c r="N548" s="208"/>
      <c r="O548" s="204"/>
    </row>
    <row r="549" spans="1:15" s="108" customFormat="1">
      <c r="A549" s="106"/>
      <c r="B549" s="107"/>
      <c r="E549" s="204"/>
      <c r="F549" s="211"/>
      <c r="G549" s="101"/>
      <c r="J549" s="207"/>
      <c r="K549" s="207"/>
      <c r="L549" s="207"/>
      <c r="M549" s="207"/>
      <c r="N549" s="208"/>
      <c r="O549" s="204"/>
    </row>
    <row r="550" spans="1:15" s="108" customFormat="1">
      <c r="A550" s="106"/>
      <c r="B550" s="107"/>
      <c r="E550" s="204"/>
      <c r="F550" s="211"/>
      <c r="G550" s="101"/>
      <c r="J550" s="207"/>
      <c r="K550" s="207"/>
      <c r="L550" s="207"/>
      <c r="M550" s="207"/>
      <c r="N550" s="208"/>
      <c r="O550" s="204"/>
    </row>
    <row r="551" spans="1:15" s="108" customFormat="1">
      <c r="A551" s="106"/>
      <c r="B551" s="107"/>
      <c r="E551" s="204"/>
      <c r="F551" s="211"/>
      <c r="G551" s="101"/>
      <c r="J551" s="207"/>
      <c r="K551" s="207"/>
      <c r="L551" s="207"/>
      <c r="M551" s="207"/>
      <c r="N551" s="208"/>
      <c r="O551" s="204"/>
    </row>
    <row r="552" spans="1:15" s="108" customFormat="1">
      <c r="A552" s="106"/>
      <c r="B552" s="107"/>
      <c r="E552" s="204"/>
      <c r="F552" s="211"/>
      <c r="G552" s="101"/>
      <c r="J552" s="207"/>
      <c r="K552" s="207"/>
      <c r="L552" s="207"/>
      <c r="M552" s="207"/>
      <c r="N552" s="208"/>
      <c r="O552" s="204"/>
    </row>
    <row r="553" spans="1:15" s="108" customFormat="1">
      <c r="A553" s="106"/>
      <c r="B553" s="107"/>
      <c r="E553" s="204"/>
      <c r="F553" s="211"/>
      <c r="G553" s="101"/>
      <c r="J553" s="207"/>
      <c r="K553" s="207"/>
      <c r="L553" s="207"/>
      <c r="M553" s="207"/>
      <c r="N553" s="208"/>
      <c r="O553" s="204"/>
    </row>
    <row r="554" spans="1:15" s="108" customFormat="1">
      <c r="A554" s="106"/>
      <c r="B554" s="107"/>
      <c r="E554" s="204"/>
      <c r="F554" s="211"/>
      <c r="G554" s="101"/>
      <c r="J554" s="207"/>
      <c r="K554" s="207"/>
      <c r="L554" s="207"/>
      <c r="M554" s="207"/>
      <c r="N554" s="208"/>
      <c r="O554" s="204"/>
    </row>
    <row r="555" spans="1:15" s="108" customFormat="1">
      <c r="A555" s="106"/>
      <c r="B555" s="107"/>
      <c r="E555" s="204"/>
      <c r="F555" s="211"/>
      <c r="G555" s="101"/>
      <c r="J555" s="207"/>
      <c r="K555" s="207"/>
      <c r="L555" s="207"/>
      <c r="M555" s="207"/>
      <c r="N555" s="208"/>
      <c r="O555" s="204"/>
    </row>
    <row r="556" spans="1:15" s="108" customFormat="1">
      <c r="A556" s="106"/>
      <c r="B556" s="107"/>
      <c r="E556" s="204"/>
      <c r="F556" s="211"/>
      <c r="G556" s="101"/>
      <c r="J556" s="207"/>
      <c r="K556" s="207"/>
      <c r="L556" s="207"/>
      <c r="M556" s="207"/>
      <c r="N556" s="208"/>
      <c r="O556" s="204"/>
    </row>
    <row r="557" spans="1:15" s="108" customFormat="1">
      <c r="A557" s="106"/>
      <c r="B557" s="107"/>
      <c r="E557" s="204"/>
      <c r="F557" s="211"/>
      <c r="G557" s="101"/>
      <c r="J557" s="207"/>
      <c r="K557" s="207"/>
      <c r="L557" s="207"/>
      <c r="M557" s="207"/>
      <c r="N557" s="208"/>
      <c r="O557" s="204"/>
    </row>
    <row r="558" spans="1:15" s="108" customFormat="1">
      <c r="A558" s="106"/>
      <c r="B558" s="107"/>
      <c r="E558" s="204"/>
      <c r="F558" s="211"/>
      <c r="G558" s="101"/>
      <c r="J558" s="207"/>
      <c r="K558" s="207"/>
      <c r="L558" s="207"/>
      <c r="M558" s="207"/>
      <c r="N558" s="208"/>
      <c r="O558" s="204"/>
    </row>
    <row r="559" spans="1:15" s="108" customFormat="1">
      <c r="A559" s="106"/>
      <c r="B559" s="107"/>
      <c r="E559" s="204"/>
      <c r="F559" s="211"/>
      <c r="G559" s="101"/>
      <c r="J559" s="207"/>
      <c r="K559" s="207"/>
      <c r="L559" s="207"/>
      <c r="M559" s="207"/>
      <c r="N559" s="208"/>
      <c r="O559" s="204"/>
    </row>
    <row r="560" spans="1:15" s="108" customFormat="1">
      <c r="A560" s="106"/>
      <c r="B560" s="107"/>
      <c r="E560" s="204"/>
      <c r="F560" s="211"/>
      <c r="G560" s="101"/>
      <c r="J560" s="207"/>
      <c r="K560" s="207"/>
      <c r="L560" s="207"/>
      <c r="M560" s="207"/>
      <c r="N560" s="208"/>
      <c r="O560" s="204"/>
    </row>
    <row r="561" spans="1:15" s="108" customFormat="1">
      <c r="A561" s="106"/>
      <c r="B561" s="107"/>
      <c r="E561" s="204"/>
      <c r="F561" s="211"/>
      <c r="G561" s="101"/>
      <c r="J561" s="207"/>
      <c r="K561" s="207"/>
      <c r="L561" s="207"/>
      <c r="M561" s="207"/>
      <c r="N561" s="208"/>
      <c r="O561" s="204"/>
    </row>
    <row r="562" spans="1:15" s="108" customFormat="1">
      <c r="A562" s="106"/>
      <c r="B562" s="107"/>
      <c r="E562" s="204"/>
      <c r="F562" s="211"/>
      <c r="G562" s="101"/>
      <c r="J562" s="207"/>
      <c r="K562" s="207"/>
      <c r="L562" s="207"/>
      <c r="M562" s="207"/>
      <c r="N562" s="208"/>
      <c r="O562" s="204"/>
    </row>
    <row r="563" spans="1:15" s="108" customFormat="1">
      <c r="A563" s="106"/>
      <c r="B563" s="107"/>
      <c r="E563" s="204"/>
      <c r="F563" s="211"/>
      <c r="G563" s="101"/>
      <c r="J563" s="207"/>
      <c r="K563" s="207"/>
      <c r="L563" s="207"/>
      <c r="M563" s="207"/>
      <c r="N563" s="208"/>
      <c r="O563" s="204"/>
    </row>
    <row r="564" spans="1:15" s="108" customFormat="1">
      <c r="A564" s="106"/>
      <c r="B564" s="107"/>
      <c r="E564" s="204"/>
      <c r="F564" s="211"/>
      <c r="G564" s="101"/>
      <c r="J564" s="207"/>
      <c r="K564" s="207"/>
      <c r="L564" s="207"/>
      <c r="M564" s="207"/>
      <c r="N564" s="208"/>
      <c r="O564" s="204"/>
    </row>
    <row r="565" spans="1:15" s="108" customFormat="1">
      <c r="A565" s="106"/>
      <c r="B565" s="107"/>
      <c r="E565" s="204"/>
      <c r="F565" s="211"/>
      <c r="G565" s="101"/>
      <c r="J565" s="207"/>
      <c r="K565" s="207"/>
      <c r="L565" s="207"/>
      <c r="M565" s="207"/>
      <c r="N565" s="208"/>
      <c r="O565" s="204"/>
    </row>
    <row r="566" spans="1:15" s="108" customFormat="1">
      <c r="A566" s="106"/>
      <c r="B566" s="107"/>
      <c r="E566" s="204"/>
      <c r="F566" s="211"/>
      <c r="G566" s="101"/>
      <c r="J566" s="207"/>
      <c r="K566" s="207"/>
      <c r="L566" s="207"/>
      <c r="M566" s="207"/>
      <c r="N566" s="208"/>
      <c r="O566" s="204"/>
    </row>
    <row r="567" spans="1:15" s="108" customFormat="1">
      <c r="A567" s="106"/>
      <c r="B567" s="107"/>
      <c r="E567" s="204"/>
      <c r="F567" s="211"/>
      <c r="G567" s="101"/>
      <c r="J567" s="207"/>
      <c r="K567" s="207"/>
      <c r="L567" s="207"/>
      <c r="M567" s="207"/>
      <c r="N567" s="208"/>
      <c r="O567" s="204"/>
    </row>
    <row r="568" spans="1:15" s="108" customFormat="1">
      <c r="A568" s="106"/>
      <c r="B568" s="107"/>
      <c r="E568" s="204"/>
      <c r="F568" s="211"/>
      <c r="G568" s="101"/>
      <c r="J568" s="207"/>
      <c r="K568" s="207"/>
      <c r="L568" s="207"/>
      <c r="M568" s="207"/>
      <c r="N568" s="208"/>
      <c r="O568" s="204"/>
    </row>
    <row r="569" spans="1:15" s="108" customFormat="1">
      <c r="A569" s="106"/>
      <c r="B569" s="107"/>
      <c r="E569" s="204"/>
      <c r="F569" s="211"/>
      <c r="G569" s="101"/>
      <c r="J569" s="207"/>
      <c r="K569" s="207"/>
      <c r="L569" s="207"/>
      <c r="M569" s="207"/>
      <c r="N569" s="208"/>
      <c r="O569" s="204"/>
    </row>
    <row r="570" spans="1:15" s="108" customFormat="1">
      <c r="A570" s="106"/>
      <c r="B570" s="107"/>
      <c r="E570" s="204"/>
      <c r="F570" s="211"/>
      <c r="G570" s="101"/>
      <c r="J570" s="207"/>
      <c r="K570" s="207"/>
      <c r="L570" s="207"/>
      <c r="M570" s="207"/>
      <c r="N570" s="208"/>
      <c r="O570" s="204"/>
    </row>
    <row r="571" spans="1:15" s="108" customFormat="1">
      <c r="A571" s="106"/>
      <c r="B571" s="107"/>
      <c r="E571" s="204"/>
      <c r="F571" s="211"/>
      <c r="G571" s="101"/>
      <c r="J571" s="207"/>
      <c r="K571" s="207"/>
      <c r="L571" s="207"/>
      <c r="M571" s="207"/>
      <c r="N571" s="208"/>
      <c r="O571" s="204"/>
    </row>
    <row r="572" spans="1:15" s="108" customFormat="1">
      <c r="A572" s="106"/>
      <c r="B572" s="107"/>
      <c r="E572" s="204"/>
      <c r="F572" s="211"/>
      <c r="G572" s="101"/>
      <c r="J572" s="207"/>
      <c r="K572" s="207"/>
      <c r="L572" s="207"/>
      <c r="M572" s="207"/>
      <c r="N572" s="208"/>
      <c r="O572" s="204"/>
    </row>
    <row r="573" spans="1:15" s="108" customFormat="1">
      <c r="A573" s="106"/>
      <c r="B573" s="107"/>
      <c r="E573" s="204"/>
      <c r="F573" s="211"/>
      <c r="G573" s="101"/>
      <c r="J573" s="207"/>
      <c r="K573" s="207"/>
      <c r="L573" s="207"/>
      <c r="M573" s="207"/>
      <c r="N573" s="208"/>
      <c r="O573" s="204"/>
    </row>
    <row r="574" spans="1:15" s="108" customFormat="1">
      <c r="A574" s="106"/>
      <c r="B574" s="107"/>
      <c r="E574" s="204"/>
      <c r="F574" s="211"/>
      <c r="G574" s="101"/>
      <c r="J574" s="207"/>
      <c r="K574" s="207"/>
      <c r="L574" s="207"/>
      <c r="M574" s="207"/>
      <c r="N574" s="208"/>
      <c r="O574" s="204"/>
    </row>
    <row r="575" spans="1:15" s="108" customFormat="1">
      <c r="A575" s="106"/>
      <c r="B575" s="107"/>
      <c r="E575" s="204"/>
      <c r="F575" s="211"/>
      <c r="G575" s="101"/>
      <c r="J575" s="207"/>
      <c r="K575" s="207"/>
      <c r="L575" s="207"/>
      <c r="M575" s="207"/>
      <c r="N575" s="208"/>
      <c r="O575" s="204"/>
    </row>
    <row r="576" spans="1:15" s="108" customFormat="1">
      <c r="A576" s="106"/>
      <c r="B576" s="107"/>
      <c r="E576" s="204"/>
      <c r="F576" s="211"/>
      <c r="G576" s="101"/>
      <c r="J576" s="207"/>
      <c r="K576" s="207"/>
      <c r="L576" s="207"/>
      <c r="M576" s="207"/>
      <c r="N576" s="208"/>
      <c r="O576" s="204"/>
    </row>
    <row r="577" spans="1:15" s="108" customFormat="1">
      <c r="A577" s="106"/>
      <c r="B577" s="107"/>
      <c r="E577" s="204"/>
      <c r="F577" s="211"/>
      <c r="G577" s="101"/>
      <c r="J577" s="207"/>
      <c r="K577" s="207"/>
      <c r="L577" s="207"/>
      <c r="M577" s="207"/>
      <c r="N577" s="208"/>
      <c r="O577" s="204"/>
    </row>
    <row r="578" spans="1:15" s="108" customFormat="1">
      <c r="A578" s="106"/>
      <c r="B578" s="107"/>
      <c r="E578" s="204"/>
      <c r="F578" s="211"/>
      <c r="G578" s="101"/>
      <c r="J578" s="207"/>
      <c r="K578" s="207"/>
      <c r="L578" s="207"/>
      <c r="M578" s="207"/>
      <c r="N578" s="208"/>
      <c r="O578" s="204"/>
    </row>
    <row r="579" spans="1:15" s="108" customFormat="1">
      <c r="A579" s="106"/>
      <c r="B579" s="107"/>
      <c r="E579" s="204"/>
      <c r="F579" s="211"/>
      <c r="G579" s="101"/>
      <c r="J579" s="207"/>
      <c r="K579" s="207"/>
      <c r="L579" s="207"/>
      <c r="M579" s="207"/>
      <c r="N579" s="208"/>
      <c r="O579" s="204"/>
    </row>
    <row r="580" spans="1:15" s="108" customFormat="1">
      <c r="A580" s="106"/>
      <c r="B580" s="107"/>
      <c r="E580" s="204"/>
      <c r="F580" s="211"/>
      <c r="G580" s="101"/>
      <c r="J580" s="207"/>
      <c r="K580" s="207"/>
      <c r="L580" s="207"/>
      <c r="M580" s="207"/>
      <c r="N580" s="208"/>
      <c r="O580" s="204"/>
    </row>
    <row r="581" spans="1:15" s="108" customFormat="1">
      <c r="A581" s="106"/>
      <c r="B581" s="107"/>
      <c r="E581" s="204"/>
      <c r="F581" s="211"/>
      <c r="G581" s="101"/>
      <c r="J581" s="207"/>
      <c r="K581" s="207"/>
      <c r="L581" s="207"/>
      <c r="M581" s="207"/>
      <c r="N581" s="208"/>
      <c r="O581" s="204"/>
    </row>
    <row r="582" spans="1:15" s="108" customFormat="1">
      <c r="A582" s="106"/>
      <c r="B582" s="107"/>
      <c r="E582" s="204"/>
      <c r="F582" s="211"/>
      <c r="G582" s="101"/>
      <c r="J582" s="207"/>
      <c r="K582" s="207"/>
      <c r="L582" s="207"/>
      <c r="M582" s="207"/>
      <c r="N582" s="208"/>
      <c r="O582" s="204"/>
    </row>
    <row r="583" spans="1:15" s="108" customFormat="1">
      <c r="A583" s="106"/>
      <c r="B583" s="107"/>
      <c r="E583" s="204"/>
      <c r="F583" s="211"/>
      <c r="G583" s="101"/>
      <c r="J583" s="207"/>
      <c r="K583" s="207"/>
      <c r="L583" s="207"/>
      <c r="M583" s="207"/>
      <c r="N583" s="208"/>
      <c r="O583" s="204"/>
    </row>
    <row r="584" spans="1:15" s="108" customFormat="1">
      <c r="A584" s="106"/>
      <c r="B584" s="107"/>
      <c r="E584" s="204"/>
      <c r="F584" s="211"/>
      <c r="G584" s="101"/>
      <c r="J584" s="207"/>
      <c r="K584" s="207"/>
      <c r="L584" s="207"/>
      <c r="M584" s="207"/>
      <c r="N584" s="208"/>
      <c r="O584" s="204"/>
    </row>
    <row r="585" spans="1:15" s="108" customFormat="1">
      <c r="A585" s="106"/>
      <c r="B585" s="107"/>
      <c r="E585" s="204"/>
      <c r="F585" s="211"/>
      <c r="G585" s="101"/>
      <c r="J585" s="207"/>
      <c r="K585" s="207"/>
      <c r="L585" s="207"/>
      <c r="M585" s="207"/>
      <c r="N585" s="208"/>
      <c r="O585" s="204"/>
    </row>
    <row r="586" spans="1:15" s="108" customFormat="1">
      <c r="A586" s="106"/>
      <c r="B586" s="107"/>
      <c r="E586" s="204"/>
      <c r="F586" s="211"/>
      <c r="G586" s="101"/>
      <c r="J586" s="207"/>
      <c r="K586" s="207"/>
      <c r="L586" s="207"/>
      <c r="M586" s="207"/>
      <c r="N586" s="208"/>
      <c r="O586" s="204"/>
    </row>
    <row r="587" spans="1:15" s="108" customFormat="1">
      <c r="A587" s="106"/>
      <c r="B587" s="107"/>
      <c r="E587" s="204"/>
      <c r="F587" s="211"/>
      <c r="G587" s="101"/>
      <c r="J587" s="207"/>
      <c r="K587" s="207"/>
      <c r="L587" s="207"/>
      <c r="M587" s="207"/>
      <c r="N587" s="208"/>
      <c r="O587" s="204"/>
    </row>
    <row r="588" spans="1:15" s="108" customFormat="1">
      <c r="A588" s="106"/>
      <c r="B588" s="107"/>
      <c r="E588" s="204"/>
      <c r="F588" s="211"/>
      <c r="G588" s="101"/>
      <c r="J588" s="207"/>
      <c r="K588" s="207"/>
      <c r="L588" s="207"/>
      <c r="M588" s="207"/>
      <c r="N588" s="208"/>
      <c r="O588" s="204"/>
    </row>
    <row r="589" spans="1:15" s="108" customFormat="1">
      <c r="A589" s="106"/>
      <c r="B589" s="107"/>
      <c r="E589" s="204"/>
      <c r="F589" s="211"/>
      <c r="G589" s="101"/>
      <c r="J589" s="207"/>
      <c r="K589" s="207"/>
      <c r="L589" s="207"/>
      <c r="M589" s="207"/>
      <c r="N589" s="208"/>
      <c r="O589" s="204"/>
    </row>
    <row r="590" spans="1:15" s="108" customFormat="1">
      <c r="A590" s="106"/>
      <c r="B590" s="107"/>
      <c r="E590" s="204"/>
      <c r="F590" s="211"/>
      <c r="G590" s="101"/>
      <c r="J590" s="207"/>
      <c r="K590" s="207"/>
      <c r="L590" s="207"/>
      <c r="M590" s="207"/>
      <c r="N590" s="208"/>
      <c r="O590" s="204"/>
    </row>
    <row r="591" spans="1:15" s="108" customFormat="1">
      <c r="A591" s="106"/>
      <c r="B591" s="107"/>
      <c r="E591" s="204"/>
      <c r="F591" s="211"/>
      <c r="G591" s="101"/>
      <c r="J591" s="207"/>
      <c r="K591" s="207"/>
      <c r="L591" s="207"/>
      <c r="M591" s="207"/>
      <c r="N591" s="208"/>
      <c r="O591" s="204"/>
    </row>
    <row r="592" spans="1:15" s="108" customFormat="1">
      <c r="A592" s="106"/>
      <c r="B592" s="107"/>
      <c r="E592" s="204"/>
      <c r="F592" s="211"/>
      <c r="G592" s="101"/>
      <c r="J592" s="207"/>
      <c r="K592" s="207"/>
      <c r="L592" s="207"/>
      <c r="M592" s="207"/>
      <c r="N592" s="208"/>
      <c r="O592" s="204"/>
    </row>
    <row r="593" spans="1:15" s="108" customFormat="1">
      <c r="A593" s="106"/>
      <c r="B593" s="107"/>
      <c r="E593" s="204"/>
      <c r="F593" s="211"/>
      <c r="G593" s="101"/>
      <c r="J593" s="207"/>
      <c r="K593" s="207"/>
      <c r="L593" s="207"/>
      <c r="M593" s="207"/>
      <c r="N593" s="208"/>
      <c r="O593" s="204"/>
    </row>
    <row r="594" spans="1:15" s="108" customFormat="1">
      <c r="A594" s="106"/>
      <c r="B594" s="107"/>
      <c r="E594" s="204"/>
      <c r="F594" s="211"/>
      <c r="G594" s="101"/>
      <c r="J594" s="207"/>
      <c r="K594" s="207"/>
      <c r="L594" s="207"/>
      <c r="M594" s="207"/>
      <c r="N594" s="208"/>
      <c r="O594" s="204"/>
    </row>
    <row r="595" spans="1:15" s="108" customFormat="1">
      <c r="A595" s="106"/>
      <c r="B595" s="107"/>
      <c r="E595" s="204"/>
      <c r="F595" s="211"/>
      <c r="G595" s="101"/>
      <c r="J595" s="207"/>
      <c r="K595" s="207"/>
      <c r="L595" s="207"/>
      <c r="M595" s="207"/>
      <c r="N595" s="208"/>
      <c r="O595" s="204"/>
    </row>
    <row r="596" spans="1:15" s="108" customFormat="1">
      <c r="A596" s="106"/>
      <c r="B596" s="107"/>
      <c r="E596" s="204"/>
      <c r="F596" s="211"/>
      <c r="G596" s="101"/>
      <c r="J596" s="207"/>
      <c r="K596" s="207"/>
      <c r="L596" s="207"/>
      <c r="M596" s="207"/>
      <c r="N596" s="208"/>
      <c r="O596" s="204"/>
    </row>
    <row r="597" spans="1:15" s="108" customFormat="1">
      <c r="A597" s="106"/>
      <c r="B597" s="107"/>
      <c r="E597" s="204"/>
      <c r="F597" s="211"/>
      <c r="G597" s="101"/>
      <c r="J597" s="207"/>
      <c r="K597" s="207"/>
      <c r="L597" s="207"/>
      <c r="M597" s="207"/>
      <c r="N597" s="208"/>
      <c r="O597" s="204"/>
    </row>
    <row r="598" spans="1:15" s="108" customFormat="1">
      <c r="A598" s="106"/>
      <c r="B598" s="107"/>
      <c r="E598" s="204"/>
      <c r="F598" s="211"/>
      <c r="G598" s="101"/>
      <c r="J598" s="207"/>
      <c r="K598" s="207"/>
      <c r="L598" s="207"/>
      <c r="M598" s="207"/>
      <c r="N598" s="208"/>
      <c r="O598" s="204"/>
    </row>
    <row r="599" spans="1:15" s="108" customFormat="1">
      <c r="A599" s="106"/>
      <c r="B599" s="107"/>
      <c r="E599" s="204"/>
      <c r="F599" s="211"/>
      <c r="G599" s="101"/>
      <c r="J599" s="207"/>
      <c r="K599" s="207"/>
      <c r="L599" s="207"/>
      <c r="M599" s="207"/>
      <c r="N599" s="208"/>
      <c r="O599" s="204"/>
    </row>
    <row r="600" spans="1:15" s="108" customFormat="1">
      <c r="A600" s="106"/>
      <c r="B600" s="107"/>
      <c r="E600" s="204"/>
      <c r="F600" s="211"/>
      <c r="G600" s="101"/>
      <c r="J600" s="207"/>
      <c r="K600" s="207"/>
      <c r="L600" s="207"/>
      <c r="M600" s="207"/>
      <c r="N600" s="208"/>
      <c r="O600" s="204"/>
    </row>
    <row r="601" spans="1:15" s="108" customFormat="1">
      <c r="A601" s="106"/>
      <c r="B601" s="107"/>
      <c r="E601" s="204"/>
      <c r="F601" s="211"/>
      <c r="G601" s="101"/>
      <c r="J601" s="207"/>
      <c r="K601" s="207"/>
      <c r="L601" s="207"/>
      <c r="M601" s="207"/>
      <c r="N601" s="208"/>
      <c r="O601" s="204"/>
    </row>
    <row r="602" spans="1:15" s="108" customFormat="1">
      <c r="A602" s="106"/>
      <c r="B602" s="107"/>
      <c r="E602" s="204"/>
      <c r="F602" s="211"/>
      <c r="G602" s="101"/>
      <c r="J602" s="207"/>
      <c r="K602" s="207"/>
      <c r="L602" s="207"/>
      <c r="M602" s="207"/>
      <c r="N602" s="208"/>
      <c r="O602" s="204"/>
    </row>
    <row r="603" spans="1:15" s="108" customFormat="1">
      <c r="A603" s="106"/>
      <c r="B603" s="107"/>
      <c r="E603" s="204"/>
      <c r="F603" s="211"/>
      <c r="G603" s="101"/>
      <c r="J603" s="207"/>
      <c r="K603" s="207"/>
      <c r="L603" s="207"/>
      <c r="M603" s="207"/>
      <c r="N603" s="208"/>
      <c r="O603" s="204"/>
    </row>
    <row r="604" spans="1:15" s="108" customFormat="1">
      <c r="A604" s="106"/>
      <c r="B604" s="107"/>
      <c r="E604" s="204"/>
      <c r="F604" s="211"/>
      <c r="G604" s="101"/>
      <c r="J604" s="207"/>
      <c r="K604" s="207"/>
      <c r="L604" s="207"/>
      <c r="M604" s="207"/>
      <c r="N604" s="208"/>
      <c r="O604" s="204"/>
    </row>
    <row r="605" spans="1:15" s="108" customFormat="1">
      <c r="A605" s="106"/>
      <c r="B605" s="107"/>
      <c r="E605" s="204"/>
      <c r="F605" s="211"/>
      <c r="G605" s="101"/>
      <c r="J605" s="207"/>
      <c r="K605" s="207"/>
      <c r="L605" s="207"/>
      <c r="M605" s="207"/>
      <c r="N605" s="208"/>
      <c r="O605" s="204"/>
    </row>
    <row r="606" spans="1:15" s="108" customFormat="1">
      <c r="A606" s="106"/>
      <c r="B606" s="107"/>
      <c r="E606" s="204"/>
      <c r="F606" s="211"/>
      <c r="G606" s="101"/>
      <c r="J606" s="207"/>
      <c r="K606" s="207"/>
      <c r="L606" s="207"/>
      <c r="M606" s="207"/>
      <c r="N606" s="208"/>
      <c r="O606" s="204"/>
    </row>
    <row r="607" spans="1:15" s="108" customFormat="1">
      <c r="A607" s="106"/>
      <c r="B607" s="107"/>
      <c r="E607" s="204"/>
      <c r="F607" s="211"/>
      <c r="G607" s="101"/>
      <c r="J607" s="207"/>
      <c r="K607" s="207"/>
      <c r="L607" s="207"/>
      <c r="M607" s="207"/>
      <c r="N607" s="208"/>
      <c r="O607" s="204"/>
    </row>
    <row r="608" spans="1:15" s="108" customFormat="1">
      <c r="A608" s="106"/>
      <c r="B608" s="107"/>
      <c r="E608" s="204"/>
      <c r="F608" s="211"/>
      <c r="G608" s="101"/>
      <c r="J608" s="207"/>
      <c r="K608" s="207"/>
      <c r="L608" s="207"/>
      <c r="M608" s="207"/>
      <c r="N608" s="208"/>
      <c r="O608" s="204"/>
    </row>
    <row r="609" spans="1:15" s="108" customFormat="1">
      <c r="A609" s="106"/>
      <c r="B609" s="107"/>
      <c r="E609" s="204"/>
      <c r="F609" s="211"/>
      <c r="G609" s="101"/>
      <c r="J609" s="207"/>
      <c r="K609" s="207"/>
      <c r="L609" s="207"/>
      <c r="M609" s="207"/>
      <c r="N609" s="208"/>
      <c r="O609" s="204"/>
    </row>
    <row r="610" spans="1:15" s="108" customFormat="1">
      <c r="A610" s="106"/>
      <c r="B610" s="107"/>
      <c r="E610" s="204"/>
      <c r="F610" s="211"/>
      <c r="G610" s="101"/>
      <c r="J610" s="207"/>
      <c r="K610" s="207"/>
      <c r="L610" s="207"/>
      <c r="M610" s="207"/>
      <c r="N610" s="208"/>
      <c r="O610" s="204"/>
    </row>
    <row r="611" spans="1:15" s="108" customFormat="1">
      <c r="A611" s="106"/>
      <c r="B611" s="107"/>
      <c r="E611" s="204"/>
      <c r="F611" s="211"/>
      <c r="G611" s="101"/>
      <c r="J611" s="207"/>
      <c r="K611" s="207"/>
      <c r="L611" s="207"/>
      <c r="M611" s="207"/>
      <c r="N611" s="208"/>
      <c r="O611" s="204"/>
    </row>
    <row r="612" spans="1:15" s="108" customFormat="1">
      <c r="A612" s="106"/>
      <c r="B612" s="107"/>
      <c r="E612" s="204"/>
      <c r="F612" s="211"/>
      <c r="G612" s="101"/>
      <c r="J612" s="207"/>
      <c r="K612" s="207"/>
      <c r="L612" s="207"/>
      <c r="M612" s="207"/>
      <c r="N612" s="208"/>
      <c r="O612" s="204"/>
    </row>
    <row r="613" spans="1:15" s="108" customFormat="1">
      <c r="A613" s="106"/>
      <c r="B613" s="107"/>
      <c r="E613" s="204"/>
      <c r="F613" s="211"/>
      <c r="G613" s="101"/>
      <c r="J613" s="207"/>
      <c r="K613" s="207"/>
      <c r="L613" s="207"/>
      <c r="M613" s="207"/>
      <c r="N613" s="208"/>
      <c r="O613" s="204"/>
    </row>
    <row r="614" spans="1:15" s="108" customFormat="1">
      <c r="A614" s="106"/>
      <c r="B614" s="107"/>
      <c r="E614" s="204"/>
      <c r="F614" s="211"/>
      <c r="G614" s="101"/>
      <c r="J614" s="207"/>
      <c r="K614" s="207"/>
      <c r="L614" s="207"/>
      <c r="M614" s="207"/>
      <c r="N614" s="208"/>
      <c r="O614" s="204"/>
    </row>
    <row r="615" spans="1:15" s="108" customFormat="1">
      <c r="A615" s="106"/>
      <c r="B615" s="107"/>
      <c r="E615" s="204"/>
      <c r="F615" s="211"/>
      <c r="G615" s="101"/>
      <c r="J615" s="207"/>
      <c r="K615" s="207"/>
      <c r="L615" s="207"/>
      <c r="M615" s="207"/>
      <c r="N615" s="208"/>
      <c r="O615" s="204"/>
    </row>
    <row r="616" spans="1:15" s="108" customFormat="1">
      <c r="A616" s="106"/>
      <c r="B616" s="107"/>
      <c r="E616" s="204"/>
      <c r="F616" s="211"/>
      <c r="G616" s="101"/>
      <c r="J616" s="207"/>
      <c r="K616" s="207"/>
      <c r="L616" s="207"/>
      <c r="M616" s="207"/>
      <c r="N616" s="208"/>
      <c r="O616" s="204"/>
    </row>
    <row r="617" spans="1:15" s="108" customFormat="1">
      <c r="A617" s="106"/>
      <c r="B617" s="107"/>
      <c r="E617" s="204"/>
      <c r="F617" s="211"/>
      <c r="G617" s="101"/>
      <c r="J617" s="207"/>
      <c r="K617" s="207"/>
      <c r="L617" s="207"/>
      <c r="M617" s="207"/>
      <c r="N617" s="208"/>
      <c r="O617" s="204"/>
    </row>
    <row r="618" spans="1:15" s="108" customFormat="1">
      <c r="A618" s="106"/>
      <c r="B618" s="107"/>
      <c r="E618" s="204"/>
      <c r="F618" s="211"/>
      <c r="G618" s="101"/>
      <c r="J618" s="207"/>
      <c r="K618" s="207"/>
      <c r="L618" s="207"/>
      <c r="M618" s="207"/>
      <c r="N618" s="208"/>
      <c r="O618" s="204"/>
    </row>
    <row r="619" spans="1:15" s="108" customFormat="1">
      <c r="A619" s="106"/>
      <c r="B619" s="107"/>
      <c r="E619" s="204"/>
      <c r="F619" s="211"/>
      <c r="G619" s="101"/>
      <c r="J619" s="207"/>
      <c r="K619" s="207"/>
      <c r="L619" s="207"/>
      <c r="M619" s="207"/>
      <c r="N619" s="208"/>
      <c r="O619" s="204"/>
    </row>
    <row r="620" spans="1:15" s="108" customFormat="1">
      <c r="A620" s="106"/>
      <c r="B620" s="107"/>
      <c r="E620" s="204"/>
      <c r="F620" s="211"/>
      <c r="G620" s="101"/>
      <c r="J620" s="207"/>
      <c r="K620" s="207"/>
      <c r="L620" s="207"/>
      <c r="M620" s="207"/>
      <c r="N620" s="208"/>
      <c r="O620" s="204"/>
    </row>
    <row r="621" spans="1:15" s="108" customFormat="1">
      <c r="A621" s="106"/>
      <c r="B621" s="107"/>
      <c r="E621" s="204"/>
      <c r="F621" s="211"/>
      <c r="G621" s="101"/>
      <c r="J621" s="207"/>
      <c r="K621" s="207"/>
      <c r="L621" s="207"/>
      <c r="M621" s="207"/>
      <c r="N621" s="208"/>
      <c r="O621" s="204"/>
    </row>
    <row r="622" spans="1:15" s="108" customFormat="1">
      <c r="A622" s="106"/>
      <c r="B622" s="107"/>
      <c r="E622" s="204"/>
      <c r="F622" s="211"/>
      <c r="G622" s="101"/>
      <c r="J622" s="207"/>
      <c r="K622" s="207"/>
      <c r="L622" s="207"/>
      <c r="M622" s="207"/>
      <c r="N622" s="208"/>
      <c r="O622" s="204"/>
    </row>
    <row r="623" spans="1:15" s="108" customFormat="1">
      <c r="A623" s="106"/>
      <c r="B623" s="107"/>
      <c r="E623" s="204"/>
      <c r="F623" s="211"/>
      <c r="G623" s="101"/>
      <c r="J623" s="207"/>
      <c r="K623" s="207"/>
      <c r="L623" s="207"/>
      <c r="M623" s="207"/>
      <c r="N623" s="208"/>
      <c r="O623" s="204"/>
    </row>
    <row r="624" spans="1:15" s="108" customFormat="1">
      <c r="A624" s="106"/>
      <c r="B624" s="107"/>
      <c r="E624" s="204"/>
      <c r="F624" s="211"/>
      <c r="G624" s="101"/>
      <c r="J624" s="207"/>
      <c r="K624" s="207"/>
      <c r="L624" s="207"/>
      <c r="M624" s="207"/>
      <c r="N624" s="208"/>
      <c r="O624" s="204"/>
    </row>
    <row r="625" spans="1:15" s="108" customFormat="1">
      <c r="A625" s="106"/>
      <c r="B625" s="107"/>
      <c r="E625" s="204"/>
      <c r="F625" s="211"/>
      <c r="G625" s="101"/>
      <c r="J625" s="207"/>
      <c r="K625" s="207"/>
      <c r="L625" s="207"/>
      <c r="M625" s="207"/>
      <c r="N625" s="208"/>
      <c r="O625" s="204"/>
    </row>
    <row r="626" spans="1:15" s="108" customFormat="1">
      <c r="A626" s="106"/>
      <c r="B626" s="107"/>
      <c r="E626" s="204"/>
      <c r="F626" s="211"/>
      <c r="G626" s="101"/>
      <c r="J626" s="207"/>
      <c r="K626" s="207"/>
      <c r="L626" s="207"/>
      <c r="M626" s="207"/>
      <c r="N626" s="208"/>
      <c r="O626" s="204"/>
    </row>
    <row r="627" spans="1:15" s="108" customFormat="1">
      <c r="A627" s="106"/>
      <c r="B627" s="107"/>
      <c r="E627" s="204"/>
      <c r="F627" s="211"/>
      <c r="G627" s="101"/>
      <c r="J627" s="207"/>
      <c r="K627" s="207"/>
      <c r="L627" s="207"/>
      <c r="M627" s="207"/>
      <c r="N627" s="208"/>
      <c r="O627" s="204"/>
    </row>
    <row r="628" spans="1:15" s="108" customFormat="1">
      <c r="A628" s="106"/>
      <c r="B628" s="107"/>
      <c r="E628" s="204"/>
      <c r="F628" s="211"/>
      <c r="G628" s="101"/>
      <c r="J628" s="207"/>
      <c r="K628" s="207"/>
      <c r="L628" s="207"/>
      <c r="M628" s="207"/>
      <c r="N628" s="208"/>
      <c r="O628" s="204"/>
    </row>
    <row r="629" spans="1:15" s="108" customFormat="1">
      <c r="A629" s="106"/>
      <c r="B629" s="107"/>
      <c r="E629" s="204"/>
      <c r="F629" s="211"/>
      <c r="G629" s="101"/>
      <c r="J629" s="207"/>
      <c r="K629" s="207"/>
      <c r="L629" s="207"/>
      <c r="M629" s="207"/>
      <c r="N629" s="208"/>
      <c r="O629" s="204"/>
    </row>
    <row r="630" spans="1:15" s="108" customFormat="1">
      <c r="A630" s="106"/>
      <c r="B630" s="107"/>
      <c r="E630" s="204"/>
      <c r="F630" s="211"/>
      <c r="G630" s="101"/>
      <c r="J630" s="207"/>
      <c r="K630" s="207"/>
      <c r="L630" s="207"/>
      <c r="M630" s="207"/>
      <c r="N630" s="208"/>
      <c r="O630" s="204"/>
    </row>
    <row r="631" spans="1:15" s="108" customFormat="1">
      <c r="A631" s="106"/>
      <c r="B631" s="107"/>
      <c r="E631" s="204"/>
      <c r="F631" s="211"/>
      <c r="G631" s="101"/>
      <c r="J631" s="207"/>
      <c r="K631" s="207"/>
      <c r="L631" s="207"/>
      <c r="M631" s="207"/>
      <c r="N631" s="208"/>
      <c r="O631" s="204"/>
    </row>
    <row r="632" spans="1:15" s="108" customFormat="1">
      <c r="A632" s="106"/>
      <c r="B632" s="107"/>
      <c r="E632" s="204"/>
      <c r="F632" s="211"/>
      <c r="G632" s="101"/>
      <c r="J632" s="207"/>
      <c r="K632" s="207"/>
      <c r="L632" s="207"/>
      <c r="M632" s="207"/>
      <c r="N632" s="208"/>
      <c r="O632" s="204"/>
    </row>
    <row r="633" spans="1:15" s="108" customFormat="1">
      <c r="A633" s="106"/>
      <c r="B633" s="107"/>
      <c r="E633" s="204"/>
      <c r="F633" s="211"/>
      <c r="G633" s="101"/>
      <c r="J633" s="207"/>
      <c r="K633" s="207"/>
      <c r="L633" s="207"/>
      <c r="M633" s="207"/>
      <c r="N633" s="208"/>
      <c r="O633" s="204"/>
    </row>
    <row r="634" spans="1:15" s="108" customFormat="1">
      <c r="A634" s="106"/>
      <c r="B634" s="107"/>
      <c r="E634" s="204"/>
      <c r="F634" s="211"/>
      <c r="G634" s="101"/>
      <c r="J634" s="207"/>
      <c r="K634" s="207"/>
      <c r="L634" s="207"/>
      <c r="M634" s="207"/>
      <c r="N634" s="208"/>
      <c r="O634" s="204"/>
    </row>
    <row r="635" spans="1:15" s="108" customFormat="1">
      <c r="A635" s="106"/>
      <c r="B635" s="107"/>
      <c r="E635" s="204"/>
      <c r="F635" s="211"/>
      <c r="G635" s="101"/>
      <c r="J635" s="207"/>
      <c r="K635" s="207"/>
      <c r="L635" s="207"/>
      <c r="M635" s="207"/>
      <c r="N635" s="208"/>
      <c r="O635" s="204"/>
    </row>
    <row r="636" spans="1:15" s="108" customFormat="1">
      <c r="A636" s="106"/>
      <c r="B636" s="107"/>
      <c r="E636" s="204"/>
      <c r="F636" s="211"/>
      <c r="G636" s="101"/>
      <c r="J636" s="207"/>
      <c r="K636" s="207"/>
      <c r="L636" s="207"/>
      <c r="M636" s="207"/>
      <c r="N636" s="208"/>
      <c r="O636" s="204"/>
    </row>
    <row r="637" spans="1:15" s="108" customFormat="1">
      <c r="A637" s="106"/>
      <c r="B637" s="107"/>
      <c r="E637" s="204"/>
      <c r="F637" s="211"/>
      <c r="G637" s="101"/>
      <c r="J637" s="207"/>
      <c r="K637" s="207"/>
      <c r="L637" s="207"/>
      <c r="M637" s="207"/>
      <c r="N637" s="208"/>
      <c r="O637" s="204"/>
    </row>
    <row r="638" spans="1:15" s="108" customFormat="1">
      <c r="A638" s="106"/>
      <c r="B638" s="107"/>
      <c r="E638" s="204"/>
      <c r="F638" s="211"/>
      <c r="G638" s="101"/>
      <c r="J638" s="207"/>
      <c r="K638" s="207"/>
      <c r="L638" s="207"/>
      <c r="M638" s="207"/>
      <c r="N638" s="208"/>
      <c r="O638" s="204"/>
    </row>
    <row r="639" spans="1:15" s="108" customFormat="1">
      <c r="A639" s="106"/>
      <c r="B639" s="107"/>
      <c r="E639" s="204"/>
      <c r="F639" s="211"/>
      <c r="G639" s="101"/>
      <c r="J639" s="207"/>
      <c r="K639" s="207"/>
      <c r="L639" s="207"/>
      <c r="M639" s="207"/>
      <c r="N639" s="208"/>
      <c r="O639" s="204"/>
    </row>
    <row r="640" spans="1:15" s="108" customFormat="1">
      <c r="A640" s="106"/>
      <c r="B640" s="107"/>
      <c r="E640" s="204"/>
      <c r="F640" s="211"/>
      <c r="G640" s="101"/>
      <c r="J640" s="207"/>
      <c r="K640" s="207"/>
      <c r="L640" s="207"/>
      <c r="M640" s="207"/>
      <c r="N640" s="208"/>
      <c r="O640" s="204"/>
    </row>
    <row r="641" spans="1:15" s="108" customFormat="1">
      <c r="A641" s="106"/>
      <c r="B641" s="107"/>
      <c r="E641" s="204"/>
      <c r="F641" s="211"/>
      <c r="G641" s="101"/>
      <c r="J641" s="207"/>
      <c r="K641" s="207"/>
      <c r="L641" s="207"/>
      <c r="M641" s="207"/>
      <c r="N641" s="208"/>
      <c r="O641" s="204"/>
    </row>
    <row r="642" spans="1:15" s="108" customFormat="1">
      <c r="A642" s="106"/>
      <c r="B642" s="107"/>
      <c r="E642" s="204"/>
      <c r="F642" s="211"/>
      <c r="G642" s="101"/>
      <c r="J642" s="207"/>
      <c r="K642" s="207"/>
      <c r="L642" s="207"/>
      <c r="M642" s="207"/>
      <c r="N642" s="208"/>
      <c r="O642" s="204"/>
    </row>
    <row r="643" spans="1:15" s="108" customFormat="1">
      <c r="A643" s="106"/>
      <c r="B643" s="107"/>
      <c r="E643" s="204"/>
      <c r="F643" s="211"/>
      <c r="G643" s="101"/>
      <c r="J643" s="207"/>
      <c r="K643" s="207"/>
      <c r="L643" s="207"/>
      <c r="M643" s="207"/>
      <c r="N643" s="208"/>
      <c r="O643" s="204"/>
    </row>
    <row r="644" spans="1:15" s="108" customFormat="1">
      <c r="A644" s="106"/>
      <c r="B644" s="107"/>
      <c r="E644" s="204"/>
      <c r="F644" s="211"/>
      <c r="G644" s="101"/>
      <c r="J644" s="207"/>
      <c r="K644" s="207"/>
      <c r="L644" s="207"/>
      <c r="M644" s="207"/>
      <c r="N644" s="208"/>
      <c r="O644" s="204"/>
    </row>
    <row r="645" spans="1:15" s="108" customFormat="1">
      <c r="A645" s="106"/>
      <c r="B645" s="107"/>
      <c r="E645" s="204"/>
      <c r="F645" s="211"/>
      <c r="G645" s="101"/>
      <c r="J645" s="207"/>
      <c r="K645" s="207"/>
      <c r="L645" s="207"/>
      <c r="M645" s="207"/>
      <c r="N645" s="208"/>
      <c r="O645" s="204"/>
    </row>
    <row r="646" spans="1:15" s="108" customFormat="1">
      <c r="A646" s="106"/>
      <c r="B646" s="107"/>
      <c r="E646" s="204"/>
      <c r="F646" s="211"/>
      <c r="G646" s="101"/>
      <c r="J646" s="207"/>
      <c r="K646" s="207"/>
      <c r="L646" s="207"/>
      <c r="M646" s="207"/>
      <c r="N646" s="208"/>
      <c r="O646" s="204"/>
    </row>
    <row r="647" spans="1:15" s="108" customFormat="1">
      <c r="A647" s="106"/>
      <c r="B647" s="107"/>
      <c r="E647" s="204"/>
      <c r="F647" s="211"/>
      <c r="G647" s="101"/>
      <c r="J647" s="207"/>
      <c r="K647" s="207"/>
      <c r="L647" s="207"/>
      <c r="M647" s="207"/>
      <c r="N647" s="208"/>
      <c r="O647" s="204"/>
    </row>
    <row r="648" spans="1:15" s="108" customFormat="1">
      <c r="A648" s="106"/>
      <c r="B648" s="107"/>
      <c r="E648" s="204"/>
      <c r="F648" s="211"/>
      <c r="G648" s="101"/>
      <c r="J648" s="207"/>
      <c r="K648" s="207"/>
      <c r="L648" s="207"/>
      <c r="M648" s="207"/>
      <c r="N648" s="208"/>
      <c r="O648" s="204"/>
    </row>
    <row r="649" spans="1:15" s="108" customFormat="1">
      <c r="A649" s="106"/>
      <c r="B649" s="107"/>
      <c r="E649" s="204"/>
      <c r="F649" s="211"/>
      <c r="G649" s="101"/>
      <c r="J649" s="207"/>
      <c r="K649" s="207"/>
      <c r="L649" s="207"/>
      <c r="M649" s="207"/>
      <c r="N649" s="208"/>
      <c r="O649" s="204"/>
    </row>
    <row r="650" spans="1:15" s="108" customFormat="1">
      <c r="A650" s="106"/>
      <c r="B650" s="107"/>
      <c r="E650" s="204"/>
      <c r="F650" s="211"/>
      <c r="G650" s="101"/>
      <c r="J650" s="207"/>
      <c r="K650" s="207"/>
      <c r="L650" s="207"/>
      <c r="M650" s="207"/>
      <c r="N650" s="208"/>
      <c r="O650" s="204"/>
    </row>
    <row r="651" spans="1:15" s="108" customFormat="1">
      <c r="A651" s="106"/>
      <c r="B651" s="107"/>
      <c r="E651" s="204"/>
      <c r="F651" s="211"/>
      <c r="G651" s="101"/>
      <c r="J651" s="207"/>
      <c r="K651" s="207"/>
      <c r="L651" s="207"/>
      <c r="M651" s="207"/>
      <c r="N651" s="208"/>
      <c r="O651" s="204"/>
    </row>
    <row r="652" spans="1:15" s="108" customFormat="1">
      <c r="A652" s="106"/>
      <c r="B652" s="107"/>
      <c r="E652" s="204"/>
      <c r="F652" s="211"/>
      <c r="G652" s="101"/>
      <c r="J652" s="207"/>
      <c r="K652" s="207"/>
      <c r="L652" s="207"/>
      <c r="M652" s="207"/>
      <c r="N652" s="208"/>
      <c r="O652" s="204"/>
    </row>
    <row r="653" spans="1:15" s="108" customFormat="1">
      <c r="A653" s="106"/>
      <c r="B653" s="107"/>
      <c r="E653" s="204"/>
      <c r="F653" s="211"/>
      <c r="G653" s="101"/>
      <c r="J653" s="207"/>
      <c r="K653" s="207"/>
      <c r="L653" s="207"/>
      <c r="M653" s="207"/>
      <c r="N653" s="208"/>
      <c r="O653" s="204"/>
    </row>
    <row r="654" spans="1:15" s="108" customFormat="1">
      <c r="A654" s="106"/>
      <c r="B654" s="107"/>
      <c r="E654" s="204"/>
      <c r="F654" s="211"/>
      <c r="G654" s="101"/>
      <c r="J654" s="207"/>
      <c r="K654" s="207"/>
      <c r="L654" s="207"/>
      <c r="M654" s="207"/>
      <c r="N654" s="208"/>
      <c r="O654" s="204"/>
    </row>
    <row r="655" spans="1:15" s="108" customFormat="1">
      <c r="A655" s="106"/>
      <c r="B655" s="107"/>
      <c r="E655" s="204"/>
      <c r="F655" s="211"/>
      <c r="G655" s="101"/>
      <c r="J655" s="207"/>
      <c r="K655" s="207"/>
      <c r="L655" s="207"/>
      <c r="M655" s="207"/>
      <c r="N655" s="208"/>
      <c r="O655" s="204"/>
    </row>
    <row r="656" spans="1:15" s="108" customFormat="1">
      <c r="A656" s="106"/>
      <c r="B656" s="107"/>
      <c r="E656" s="204"/>
      <c r="F656" s="211"/>
      <c r="G656" s="101"/>
      <c r="J656" s="207"/>
      <c r="K656" s="207"/>
      <c r="L656" s="207"/>
      <c r="M656" s="207"/>
      <c r="N656" s="208"/>
      <c r="O656" s="204"/>
    </row>
    <row r="657" spans="1:15" s="108" customFormat="1">
      <c r="A657" s="106"/>
      <c r="B657" s="107"/>
      <c r="E657" s="204"/>
      <c r="F657" s="211"/>
      <c r="G657" s="101"/>
      <c r="J657" s="207"/>
      <c r="K657" s="207"/>
      <c r="L657" s="207"/>
      <c r="M657" s="207"/>
      <c r="N657" s="208"/>
      <c r="O657" s="204"/>
    </row>
    <row r="658" spans="1:15" s="108" customFormat="1">
      <c r="A658" s="106"/>
      <c r="B658" s="107"/>
      <c r="E658" s="204"/>
      <c r="F658" s="211"/>
      <c r="G658" s="101"/>
      <c r="J658" s="207"/>
      <c r="K658" s="207"/>
      <c r="L658" s="207"/>
      <c r="M658" s="207"/>
      <c r="N658" s="208"/>
      <c r="O658" s="204"/>
    </row>
    <row r="659" spans="1:15" s="108" customFormat="1">
      <c r="A659" s="106"/>
      <c r="B659" s="107"/>
      <c r="E659" s="204"/>
      <c r="F659" s="211"/>
      <c r="G659" s="101"/>
      <c r="J659" s="207"/>
      <c r="K659" s="207"/>
      <c r="L659" s="207"/>
      <c r="M659" s="207"/>
      <c r="N659" s="208"/>
      <c r="O659" s="204"/>
    </row>
    <row r="660" spans="1:15" s="108" customFormat="1">
      <c r="A660" s="106"/>
      <c r="B660" s="107"/>
      <c r="E660" s="204"/>
      <c r="F660" s="211"/>
      <c r="G660" s="101"/>
      <c r="J660" s="207"/>
      <c r="K660" s="207"/>
      <c r="L660" s="207"/>
      <c r="M660" s="207"/>
      <c r="N660" s="208"/>
      <c r="O660" s="204"/>
    </row>
    <row r="661" spans="1:15" s="108" customFormat="1">
      <c r="A661" s="106"/>
      <c r="B661" s="107"/>
      <c r="E661" s="204"/>
      <c r="F661" s="211"/>
      <c r="G661" s="101"/>
      <c r="J661" s="207"/>
      <c r="K661" s="207"/>
      <c r="L661" s="207"/>
      <c r="M661" s="207"/>
      <c r="N661" s="208"/>
      <c r="O661" s="204"/>
    </row>
    <row r="662" spans="1:15" s="108" customFormat="1">
      <c r="A662" s="106"/>
      <c r="B662" s="107"/>
      <c r="E662" s="204"/>
      <c r="F662" s="211"/>
      <c r="G662" s="101"/>
      <c r="J662" s="207"/>
      <c r="K662" s="207"/>
      <c r="L662" s="207"/>
      <c r="M662" s="207"/>
      <c r="N662" s="208"/>
      <c r="O662" s="204"/>
    </row>
    <row r="663" spans="1:15" s="108" customFormat="1">
      <c r="A663" s="106"/>
      <c r="B663" s="107"/>
      <c r="E663" s="204"/>
      <c r="F663" s="211"/>
      <c r="G663" s="101"/>
      <c r="J663" s="207"/>
      <c r="K663" s="207"/>
      <c r="L663" s="207"/>
      <c r="M663" s="207"/>
      <c r="N663" s="208"/>
      <c r="O663" s="204"/>
    </row>
    <row r="664" spans="1:15" s="108" customFormat="1">
      <c r="A664" s="106"/>
      <c r="B664" s="107"/>
      <c r="E664" s="204"/>
      <c r="F664" s="211"/>
      <c r="G664" s="101"/>
      <c r="J664" s="207"/>
      <c r="K664" s="207"/>
      <c r="L664" s="207"/>
      <c r="M664" s="207"/>
      <c r="N664" s="208"/>
      <c r="O664" s="204"/>
    </row>
    <row r="665" spans="1:15" s="108" customFormat="1">
      <c r="A665" s="106"/>
      <c r="B665" s="107"/>
      <c r="E665" s="204"/>
      <c r="F665" s="211"/>
      <c r="G665" s="101"/>
      <c r="J665" s="207"/>
      <c r="K665" s="207"/>
      <c r="L665" s="207"/>
      <c r="M665" s="207"/>
      <c r="N665" s="208"/>
      <c r="O665" s="204"/>
    </row>
    <row r="666" spans="1:15" s="108" customFormat="1">
      <c r="A666" s="106"/>
      <c r="B666" s="107"/>
      <c r="E666" s="204"/>
      <c r="F666" s="211"/>
      <c r="G666" s="101"/>
      <c r="J666" s="207"/>
      <c r="K666" s="207"/>
      <c r="L666" s="207"/>
      <c r="M666" s="207"/>
      <c r="N666" s="208"/>
      <c r="O666" s="204"/>
    </row>
    <row r="667" spans="1:15" s="108" customFormat="1">
      <c r="A667" s="106"/>
      <c r="B667" s="107"/>
      <c r="E667" s="204"/>
      <c r="F667" s="211"/>
      <c r="G667" s="101"/>
      <c r="J667" s="207"/>
      <c r="K667" s="207"/>
      <c r="L667" s="207"/>
      <c r="M667" s="207"/>
      <c r="N667" s="208"/>
      <c r="O667" s="204"/>
    </row>
    <row r="668" spans="1:15" s="108" customFormat="1">
      <c r="A668" s="106"/>
      <c r="B668" s="107"/>
      <c r="E668" s="204"/>
      <c r="F668" s="211"/>
      <c r="G668" s="101"/>
      <c r="J668" s="207"/>
      <c r="K668" s="207"/>
      <c r="L668" s="207"/>
      <c r="M668" s="207"/>
      <c r="N668" s="208"/>
      <c r="O668" s="204"/>
    </row>
    <row r="669" spans="1:15" s="108" customFormat="1">
      <c r="A669" s="106"/>
      <c r="B669" s="107"/>
      <c r="E669" s="204"/>
      <c r="F669" s="211"/>
      <c r="G669" s="101"/>
      <c r="J669" s="207"/>
      <c r="K669" s="207"/>
      <c r="L669" s="207"/>
      <c r="M669" s="207"/>
      <c r="N669" s="208"/>
      <c r="O669" s="204"/>
    </row>
    <row r="670" spans="1:15" s="108" customFormat="1">
      <c r="A670" s="106"/>
      <c r="B670" s="107"/>
      <c r="E670" s="204"/>
      <c r="F670" s="211"/>
      <c r="G670" s="101"/>
      <c r="J670" s="207"/>
      <c r="K670" s="207"/>
      <c r="L670" s="207"/>
      <c r="M670" s="207"/>
      <c r="N670" s="208"/>
      <c r="O670" s="204"/>
    </row>
    <row r="671" spans="1:15" s="108" customFormat="1">
      <c r="A671" s="106"/>
      <c r="B671" s="107"/>
      <c r="E671" s="204"/>
      <c r="F671" s="211"/>
      <c r="G671" s="101"/>
      <c r="J671" s="207"/>
      <c r="K671" s="207"/>
      <c r="L671" s="207"/>
      <c r="M671" s="207"/>
      <c r="N671" s="208"/>
      <c r="O671" s="204"/>
    </row>
    <row r="672" spans="1:15" s="108" customFormat="1">
      <c r="A672" s="106"/>
      <c r="B672" s="107"/>
      <c r="E672" s="204"/>
      <c r="F672" s="211"/>
      <c r="G672" s="101"/>
      <c r="J672" s="207"/>
      <c r="K672" s="207"/>
      <c r="L672" s="207"/>
      <c r="M672" s="207"/>
      <c r="N672" s="208"/>
      <c r="O672" s="204"/>
    </row>
    <row r="673" spans="1:15" s="108" customFormat="1">
      <c r="A673" s="106"/>
      <c r="B673" s="107"/>
      <c r="E673" s="204"/>
      <c r="F673" s="211"/>
      <c r="G673" s="101"/>
      <c r="J673" s="207"/>
      <c r="K673" s="207"/>
      <c r="L673" s="207"/>
      <c r="M673" s="207"/>
      <c r="N673" s="208"/>
      <c r="O673" s="204"/>
    </row>
    <row r="674" spans="1:15" s="108" customFormat="1">
      <c r="A674" s="106"/>
      <c r="B674" s="107"/>
      <c r="E674" s="204"/>
      <c r="F674" s="211"/>
      <c r="G674" s="101"/>
      <c r="J674" s="207"/>
      <c r="K674" s="207"/>
      <c r="L674" s="207"/>
      <c r="M674" s="207"/>
      <c r="N674" s="208"/>
      <c r="O674" s="204"/>
    </row>
    <row r="675" spans="1:15" s="108" customFormat="1">
      <c r="A675" s="106"/>
      <c r="B675" s="107"/>
      <c r="E675" s="204"/>
      <c r="F675" s="211"/>
      <c r="G675" s="101"/>
      <c r="J675" s="207"/>
      <c r="K675" s="207"/>
      <c r="L675" s="207"/>
      <c r="M675" s="207"/>
      <c r="N675" s="208"/>
      <c r="O675" s="204"/>
    </row>
    <row r="676" spans="1:15" s="108" customFormat="1">
      <c r="A676" s="106"/>
      <c r="B676" s="107"/>
      <c r="E676" s="204"/>
      <c r="F676" s="211"/>
      <c r="G676" s="101"/>
      <c r="J676" s="207"/>
      <c r="K676" s="207"/>
      <c r="L676" s="207"/>
      <c r="M676" s="207"/>
      <c r="N676" s="208"/>
      <c r="O676" s="204"/>
    </row>
    <row r="677" spans="1:15" s="108" customFormat="1">
      <c r="A677" s="106"/>
      <c r="B677" s="107"/>
      <c r="E677" s="204"/>
      <c r="F677" s="211"/>
      <c r="G677" s="101"/>
      <c r="J677" s="207"/>
      <c r="K677" s="207"/>
      <c r="L677" s="207"/>
      <c r="M677" s="207"/>
      <c r="N677" s="208"/>
      <c r="O677" s="204"/>
    </row>
    <row r="678" spans="1:15" s="108" customFormat="1">
      <c r="A678" s="106"/>
      <c r="B678" s="107"/>
      <c r="E678" s="204"/>
      <c r="F678" s="211"/>
      <c r="G678" s="101"/>
      <c r="J678" s="207"/>
      <c r="K678" s="207"/>
      <c r="L678" s="207"/>
      <c r="M678" s="207"/>
      <c r="N678" s="208"/>
      <c r="O678" s="204"/>
    </row>
    <row r="679" spans="1:15" s="108" customFormat="1">
      <c r="A679" s="106"/>
      <c r="B679" s="107"/>
      <c r="E679" s="204"/>
      <c r="F679" s="211"/>
      <c r="G679" s="101"/>
      <c r="J679" s="207"/>
      <c r="K679" s="207"/>
      <c r="L679" s="207"/>
      <c r="M679" s="207"/>
      <c r="N679" s="208"/>
      <c r="O679" s="204"/>
    </row>
    <row r="680" spans="1:15" s="108" customFormat="1">
      <c r="A680" s="106"/>
      <c r="B680" s="107"/>
      <c r="E680" s="204"/>
      <c r="F680" s="211"/>
      <c r="G680" s="101"/>
      <c r="J680" s="207"/>
      <c r="K680" s="207"/>
      <c r="L680" s="207"/>
      <c r="M680" s="207"/>
      <c r="N680" s="208"/>
      <c r="O680" s="204"/>
    </row>
    <row r="681" spans="1:15" s="108" customFormat="1">
      <c r="A681" s="106"/>
      <c r="B681" s="107"/>
      <c r="E681" s="204"/>
      <c r="F681" s="211"/>
      <c r="G681" s="101"/>
      <c r="J681" s="207"/>
      <c r="K681" s="207"/>
      <c r="L681" s="207"/>
      <c r="M681" s="207"/>
      <c r="N681" s="208"/>
      <c r="O681" s="204"/>
    </row>
    <row r="682" spans="1:15" s="108" customFormat="1">
      <c r="A682" s="106"/>
      <c r="B682" s="107"/>
      <c r="E682" s="204"/>
      <c r="F682" s="211"/>
      <c r="G682" s="101"/>
      <c r="J682" s="207"/>
      <c r="K682" s="207"/>
      <c r="L682" s="207"/>
      <c r="M682" s="207"/>
      <c r="N682" s="208"/>
      <c r="O682" s="204"/>
    </row>
    <row r="683" spans="1:15" s="108" customFormat="1">
      <c r="A683" s="106"/>
      <c r="B683" s="107"/>
      <c r="E683" s="204"/>
      <c r="F683" s="211"/>
      <c r="G683" s="101"/>
      <c r="J683" s="207"/>
      <c r="K683" s="207"/>
      <c r="L683" s="207"/>
      <c r="M683" s="207"/>
      <c r="N683" s="208"/>
      <c r="O683" s="204"/>
    </row>
    <row r="684" spans="1:15" s="108" customFormat="1">
      <c r="A684" s="106"/>
      <c r="B684" s="107"/>
      <c r="E684" s="204"/>
      <c r="F684" s="211"/>
      <c r="G684" s="101"/>
      <c r="J684" s="207"/>
      <c r="K684" s="207"/>
      <c r="L684" s="207"/>
      <c r="M684" s="207"/>
      <c r="N684" s="208"/>
      <c r="O684" s="204"/>
    </row>
    <row r="685" spans="1:15" s="108" customFormat="1">
      <c r="A685" s="106"/>
      <c r="B685" s="107"/>
      <c r="E685" s="204"/>
      <c r="F685" s="211"/>
      <c r="G685" s="101"/>
      <c r="J685" s="207"/>
      <c r="K685" s="207"/>
      <c r="L685" s="207"/>
      <c r="M685" s="207"/>
      <c r="N685" s="208"/>
      <c r="O685" s="204"/>
    </row>
    <row r="686" spans="1:15" s="108" customFormat="1">
      <c r="A686" s="106"/>
      <c r="B686" s="107"/>
      <c r="E686" s="204"/>
      <c r="F686" s="211"/>
      <c r="G686" s="101"/>
      <c r="J686" s="207"/>
      <c r="K686" s="207"/>
      <c r="L686" s="207"/>
      <c r="M686" s="207"/>
      <c r="N686" s="208"/>
      <c r="O686" s="204"/>
    </row>
    <row r="687" spans="1:15" s="108" customFormat="1">
      <c r="A687" s="106"/>
      <c r="B687" s="107"/>
      <c r="E687" s="204"/>
      <c r="F687" s="211"/>
      <c r="G687" s="101"/>
      <c r="J687" s="207"/>
      <c r="K687" s="207"/>
      <c r="L687" s="207"/>
      <c r="M687" s="207"/>
      <c r="N687" s="208"/>
      <c r="O687" s="204"/>
    </row>
    <row r="688" spans="1:15" s="108" customFormat="1">
      <c r="A688" s="106"/>
      <c r="B688" s="107"/>
      <c r="E688" s="204"/>
      <c r="F688" s="211"/>
      <c r="G688" s="101"/>
      <c r="J688" s="207"/>
      <c r="K688" s="207"/>
      <c r="L688" s="207"/>
      <c r="M688" s="207"/>
      <c r="N688" s="208"/>
      <c r="O688" s="204"/>
    </row>
    <row r="689" spans="1:15" s="108" customFormat="1">
      <c r="A689" s="106"/>
      <c r="B689" s="107"/>
      <c r="E689" s="204"/>
      <c r="F689" s="211"/>
      <c r="G689" s="101"/>
      <c r="J689" s="207"/>
      <c r="K689" s="207"/>
      <c r="L689" s="207"/>
      <c r="M689" s="207"/>
      <c r="N689" s="208"/>
      <c r="O689" s="204"/>
    </row>
    <row r="690" spans="1:15" s="108" customFormat="1">
      <c r="A690" s="106"/>
      <c r="B690" s="107"/>
      <c r="E690" s="204"/>
      <c r="F690" s="211"/>
      <c r="G690" s="101"/>
      <c r="J690" s="207"/>
      <c r="K690" s="207"/>
      <c r="L690" s="207"/>
      <c r="M690" s="207"/>
      <c r="N690" s="208"/>
      <c r="O690" s="204"/>
    </row>
    <row r="691" spans="1:15" s="108" customFormat="1">
      <c r="A691" s="106"/>
      <c r="B691" s="107"/>
      <c r="E691" s="204"/>
      <c r="F691" s="211"/>
      <c r="G691" s="101"/>
      <c r="J691" s="207"/>
      <c r="K691" s="207"/>
      <c r="L691" s="207"/>
      <c r="M691" s="207"/>
      <c r="N691" s="208"/>
      <c r="O691" s="204"/>
    </row>
    <row r="692" spans="1:15" s="108" customFormat="1">
      <c r="A692" s="106"/>
      <c r="B692" s="107"/>
      <c r="E692" s="204"/>
      <c r="F692" s="211"/>
      <c r="G692" s="101"/>
      <c r="J692" s="207"/>
      <c r="K692" s="207"/>
      <c r="L692" s="207"/>
      <c r="M692" s="207"/>
      <c r="N692" s="208"/>
      <c r="O692" s="204"/>
    </row>
    <row r="693" spans="1:15" s="108" customFormat="1">
      <c r="A693" s="106"/>
      <c r="B693" s="107"/>
      <c r="E693" s="204"/>
      <c r="F693" s="211"/>
      <c r="G693" s="101"/>
      <c r="J693" s="207"/>
      <c r="K693" s="207"/>
      <c r="L693" s="207"/>
      <c r="M693" s="207"/>
      <c r="N693" s="208"/>
      <c r="O693" s="204"/>
    </row>
    <row r="694" spans="1:15" s="108" customFormat="1">
      <c r="A694" s="106"/>
      <c r="B694" s="107"/>
      <c r="E694" s="204"/>
      <c r="F694" s="211"/>
      <c r="G694" s="101"/>
      <c r="J694" s="207"/>
      <c r="K694" s="207"/>
      <c r="L694" s="207"/>
      <c r="M694" s="207"/>
      <c r="N694" s="208"/>
      <c r="O694" s="204"/>
    </row>
    <row r="695" spans="1:15" s="108" customFormat="1">
      <c r="A695" s="106"/>
      <c r="B695" s="107"/>
      <c r="E695" s="204"/>
      <c r="F695" s="211"/>
      <c r="G695" s="101"/>
      <c r="J695" s="207"/>
      <c r="K695" s="207"/>
      <c r="L695" s="207"/>
      <c r="M695" s="207"/>
      <c r="N695" s="208"/>
      <c r="O695" s="204"/>
    </row>
    <row r="696" spans="1:15" s="108" customFormat="1">
      <c r="A696" s="106"/>
      <c r="B696" s="107"/>
      <c r="E696" s="204"/>
      <c r="F696" s="211"/>
      <c r="G696" s="101"/>
      <c r="J696" s="207"/>
      <c r="K696" s="207"/>
      <c r="L696" s="207"/>
      <c r="M696" s="207"/>
      <c r="N696" s="208"/>
      <c r="O696" s="204"/>
    </row>
    <row r="697" spans="1:15" s="108" customFormat="1">
      <c r="A697" s="106"/>
      <c r="B697" s="107"/>
      <c r="E697" s="204"/>
      <c r="F697" s="211"/>
      <c r="G697" s="101"/>
      <c r="J697" s="207"/>
      <c r="K697" s="207"/>
      <c r="L697" s="207"/>
      <c r="M697" s="207"/>
      <c r="N697" s="208"/>
      <c r="O697" s="204"/>
    </row>
    <row r="698" spans="1:15" s="108" customFormat="1">
      <c r="A698" s="106"/>
      <c r="B698" s="107"/>
      <c r="E698" s="204"/>
      <c r="F698" s="211"/>
      <c r="G698" s="101"/>
      <c r="J698" s="207"/>
      <c r="K698" s="207"/>
      <c r="L698" s="207"/>
      <c r="M698" s="207"/>
      <c r="N698" s="208"/>
      <c r="O698" s="204"/>
    </row>
    <row r="699" spans="1:15" s="108" customFormat="1">
      <c r="A699" s="106"/>
      <c r="B699" s="107"/>
      <c r="E699" s="204"/>
      <c r="F699" s="211"/>
      <c r="G699" s="101"/>
      <c r="J699" s="207"/>
      <c r="K699" s="207"/>
      <c r="L699" s="207"/>
      <c r="M699" s="207"/>
      <c r="N699" s="208"/>
      <c r="O699" s="204"/>
    </row>
    <row r="700" spans="1:15" s="108" customFormat="1">
      <c r="A700" s="106"/>
      <c r="B700" s="107"/>
      <c r="E700" s="204"/>
      <c r="F700" s="211"/>
      <c r="G700" s="101"/>
      <c r="J700" s="207"/>
      <c r="K700" s="207"/>
      <c r="L700" s="207"/>
      <c r="M700" s="207"/>
      <c r="N700" s="208"/>
      <c r="O700" s="204"/>
    </row>
    <row r="701" spans="1:15" s="108" customFormat="1">
      <c r="A701" s="106"/>
      <c r="B701" s="107"/>
      <c r="E701" s="204"/>
      <c r="F701" s="211"/>
      <c r="G701" s="101"/>
      <c r="J701" s="207"/>
      <c r="K701" s="207"/>
      <c r="L701" s="207"/>
      <c r="M701" s="207"/>
      <c r="N701" s="208"/>
      <c r="O701" s="204"/>
    </row>
    <row r="702" spans="1:15" s="108" customFormat="1">
      <c r="A702" s="106"/>
      <c r="B702" s="107"/>
      <c r="E702" s="204"/>
      <c r="F702" s="211"/>
      <c r="G702" s="101"/>
      <c r="J702" s="207"/>
      <c r="K702" s="207"/>
      <c r="L702" s="207"/>
      <c r="M702" s="207"/>
      <c r="N702" s="208"/>
      <c r="O702" s="204"/>
    </row>
    <row r="703" spans="1:15" s="108" customFormat="1">
      <c r="A703" s="106"/>
      <c r="B703" s="107"/>
      <c r="E703" s="204"/>
      <c r="F703" s="211"/>
      <c r="G703" s="101"/>
      <c r="J703" s="207"/>
      <c r="K703" s="207"/>
      <c r="L703" s="207"/>
      <c r="M703" s="207"/>
      <c r="N703" s="208"/>
      <c r="O703" s="204"/>
    </row>
    <row r="704" spans="1:15" s="108" customFormat="1">
      <c r="A704" s="106"/>
      <c r="B704" s="107"/>
      <c r="F704" s="107"/>
      <c r="J704" s="221"/>
      <c r="K704" s="221"/>
      <c r="L704" s="221"/>
      <c r="M704" s="221"/>
      <c r="N704" s="208"/>
      <c r="O704" s="221"/>
    </row>
    <row r="705" spans="1:15" s="108" customFormat="1" ht="13.5">
      <c r="A705" s="106"/>
      <c r="B705" s="107"/>
      <c r="E705" s="222"/>
      <c r="F705" s="223"/>
      <c r="G705" s="224"/>
      <c r="N705" s="106"/>
      <c r="O705" s="222"/>
    </row>
    <row r="706" spans="1:15" s="108" customFormat="1">
      <c r="A706" s="106"/>
      <c r="B706" s="107"/>
      <c r="F706" s="107"/>
      <c r="G706" s="225"/>
      <c r="N706" s="106"/>
    </row>
    <row r="707" spans="1:15" s="108" customFormat="1">
      <c r="A707" s="106"/>
      <c r="B707" s="107"/>
      <c r="F707" s="107"/>
      <c r="N707" s="106"/>
    </row>
  </sheetData>
  <mergeCells count="674">
    <mergeCell ref="J55:M55"/>
    <mergeCell ref="J56:M56"/>
    <mergeCell ref="J57:M57"/>
    <mergeCell ref="J58:M58"/>
    <mergeCell ref="J62:M62"/>
    <mergeCell ref="J63:M63"/>
    <mergeCell ref="J64:M64"/>
    <mergeCell ref="J699:M699"/>
    <mergeCell ref="J700:M700"/>
    <mergeCell ref="J687:M687"/>
    <mergeCell ref="J688:M688"/>
    <mergeCell ref="J689:M689"/>
    <mergeCell ref="J690:M690"/>
    <mergeCell ref="J691:M691"/>
    <mergeCell ref="J692:M692"/>
    <mergeCell ref="J681:M681"/>
    <mergeCell ref="J682:M682"/>
    <mergeCell ref="J683:M683"/>
    <mergeCell ref="J684:M684"/>
    <mergeCell ref="J685:M685"/>
    <mergeCell ref="J686:M686"/>
    <mergeCell ref="J675:M675"/>
    <mergeCell ref="J676:M676"/>
    <mergeCell ref="J677:M677"/>
    <mergeCell ref="J701:M701"/>
    <mergeCell ref="J702:M702"/>
    <mergeCell ref="J703:M703"/>
    <mergeCell ref="J693:M693"/>
    <mergeCell ref="J694:M694"/>
    <mergeCell ref="J695:M695"/>
    <mergeCell ref="J696:M696"/>
    <mergeCell ref="J697:M697"/>
    <mergeCell ref="J698:M698"/>
    <mergeCell ref="J678:M678"/>
    <mergeCell ref="J679:M679"/>
    <mergeCell ref="J680:M680"/>
    <mergeCell ref="J669:M669"/>
    <mergeCell ref="J670:M670"/>
    <mergeCell ref="J671:M671"/>
    <mergeCell ref="J672:M672"/>
    <mergeCell ref="J673:M673"/>
    <mergeCell ref="J674:M674"/>
    <mergeCell ref="J663:M663"/>
    <mergeCell ref="J664:M664"/>
    <mergeCell ref="J665:M665"/>
    <mergeCell ref="J666:M666"/>
    <mergeCell ref="J667:M667"/>
    <mergeCell ref="J668:M668"/>
    <mergeCell ref="J657:M657"/>
    <mergeCell ref="J658:M658"/>
    <mergeCell ref="J659:M659"/>
    <mergeCell ref="J660:M660"/>
    <mergeCell ref="J661:M661"/>
    <mergeCell ref="J662:M662"/>
    <mergeCell ref="J651:M651"/>
    <mergeCell ref="J652:M652"/>
    <mergeCell ref="J653:M653"/>
    <mergeCell ref="J654:M654"/>
    <mergeCell ref="J655:M655"/>
    <mergeCell ref="J656:M656"/>
    <mergeCell ref="J645:M645"/>
    <mergeCell ref="J646:M646"/>
    <mergeCell ref="J647:M647"/>
    <mergeCell ref="J648:M648"/>
    <mergeCell ref="J649:M649"/>
    <mergeCell ref="J650:M650"/>
    <mergeCell ref="J639:M639"/>
    <mergeCell ref="J640:M640"/>
    <mergeCell ref="J641:M641"/>
    <mergeCell ref="J642:M642"/>
    <mergeCell ref="J643:M643"/>
    <mergeCell ref="J644:M644"/>
    <mergeCell ref="J633:M633"/>
    <mergeCell ref="J634:M634"/>
    <mergeCell ref="J635:M635"/>
    <mergeCell ref="J636:M636"/>
    <mergeCell ref="J637:M637"/>
    <mergeCell ref="J638:M638"/>
    <mergeCell ref="J627:M627"/>
    <mergeCell ref="J628:M628"/>
    <mergeCell ref="J629:M629"/>
    <mergeCell ref="J630:M630"/>
    <mergeCell ref="J631:M631"/>
    <mergeCell ref="J632:M632"/>
    <mergeCell ref="J621:M621"/>
    <mergeCell ref="J622:M622"/>
    <mergeCell ref="J623:M623"/>
    <mergeCell ref="J624:M624"/>
    <mergeCell ref="J625:M625"/>
    <mergeCell ref="J626:M626"/>
    <mergeCell ref="J615:M615"/>
    <mergeCell ref="J616:M616"/>
    <mergeCell ref="J617:M617"/>
    <mergeCell ref="J618:M618"/>
    <mergeCell ref="J619:M619"/>
    <mergeCell ref="J620:M620"/>
    <mergeCell ref="J609:M609"/>
    <mergeCell ref="J610:M610"/>
    <mergeCell ref="J611:M611"/>
    <mergeCell ref="J612:M612"/>
    <mergeCell ref="J613:M613"/>
    <mergeCell ref="J614:M614"/>
    <mergeCell ref="J603:M603"/>
    <mergeCell ref="J604:M604"/>
    <mergeCell ref="J605:M605"/>
    <mergeCell ref="J606:M606"/>
    <mergeCell ref="J607:M607"/>
    <mergeCell ref="J608:M608"/>
    <mergeCell ref="J597:M597"/>
    <mergeCell ref="J598:M598"/>
    <mergeCell ref="J599:M599"/>
    <mergeCell ref="J600:M600"/>
    <mergeCell ref="J601:M601"/>
    <mergeCell ref="J602:M602"/>
    <mergeCell ref="J591:M591"/>
    <mergeCell ref="J592:M592"/>
    <mergeCell ref="J593:M593"/>
    <mergeCell ref="J594:M594"/>
    <mergeCell ref="J595:M595"/>
    <mergeCell ref="J596:M596"/>
    <mergeCell ref="J585:M585"/>
    <mergeCell ref="J586:M586"/>
    <mergeCell ref="J587:M587"/>
    <mergeCell ref="J588:M588"/>
    <mergeCell ref="J589:M589"/>
    <mergeCell ref="J590:M590"/>
    <mergeCell ref="J579:M579"/>
    <mergeCell ref="J580:M580"/>
    <mergeCell ref="J581:M581"/>
    <mergeCell ref="J582:M582"/>
    <mergeCell ref="J583:M583"/>
    <mergeCell ref="J584:M584"/>
    <mergeCell ref="J573:M573"/>
    <mergeCell ref="J574:M574"/>
    <mergeCell ref="J575:M575"/>
    <mergeCell ref="J576:M576"/>
    <mergeCell ref="J577:M577"/>
    <mergeCell ref="J578:M578"/>
    <mergeCell ref="J567:M567"/>
    <mergeCell ref="J568:M568"/>
    <mergeCell ref="J569:M569"/>
    <mergeCell ref="J570:M570"/>
    <mergeCell ref="J571:M571"/>
    <mergeCell ref="J572:M572"/>
    <mergeCell ref="J561:M561"/>
    <mergeCell ref="J562:M562"/>
    <mergeCell ref="J563:M563"/>
    <mergeCell ref="J564:M564"/>
    <mergeCell ref="J565:M565"/>
    <mergeCell ref="J566:M566"/>
    <mergeCell ref="J555:M555"/>
    <mergeCell ref="J556:M556"/>
    <mergeCell ref="J557:M557"/>
    <mergeCell ref="J558:M558"/>
    <mergeCell ref="J559:M559"/>
    <mergeCell ref="J560:M560"/>
    <mergeCell ref="J549:M549"/>
    <mergeCell ref="J550:M550"/>
    <mergeCell ref="J551:M551"/>
    <mergeCell ref="J552:M552"/>
    <mergeCell ref="J553:M553"/>
    <mergeCell ref="J554:M554"/>
    <mergeCell ref="J543:M543"/>
    <mergeCell ref="J544:M544"/>
    <mergeCell ref="J545:M545"/>
    <mergeCell ref="J546:M546"/>
    <mergeCell ref="J547:M547"/>
    <mergeCell ref="J548:M548"/>
    <mergeCell ref="J537:M537"/>
    <mergeCell ref="J538:M538"/>
    <mergeCell ref="J539:M539"/>
    <mergeCell ref="J540:M540"/>
    <mergeCell ref="J541:M541"/>
    <mergeCell ref="J542:M542"/>
    <mergeCell ref="J531:M531"/>
    <mergeCell ref="J532:M532"/>
    <mergeCell ref="J533:M533"/>
    <mergeCell ref="J534:M534"/>
    <mergeCell ref="J535:M535"/>
    <mergeCell ref="J536:M536"/>
    <mergeCell ref="J525:M525"/>
    <mergeCell ref="J526:M526"/>
    <mergeCell ref="J527:M527"/>
    <mergeCell ref="J528:M528"/>
    <mergeCell ref="J529:M529"/>
    <mergeCell ref="J530:M530"/>
    <mergeCell ref="J519:M519"/>
    <mergeCell ref="J520:M520"/>
    <mergeCell ref="J521:M521"/>
    <mergeCell ref="J522:M522"/>
    <mergeCell ref="J523:M523"/>
    <mergeCell ref="J524:M524"/>
    <mergeCell ref="J513:M513"/>
    <mergeCell ref="J514:M514"/>
    <mergeCell ref="J515:M515"/>
    <mergeCell ref="J516:M516"/>
    <mergeCell ref="J517:M517"/>
    <mergeCell ref="J518:M518"/>
    <mergeCell ref="J507:M507"/>
    <mergeCell ref="J508:M508"/>
    <mergeCell ref="J509:M509"/>
    <mergeCell ref="J510:M510"/>
    <mergeCell ref="J511:M511"/>
    <mergeCell ref="J512:M512"/>
    <mergeCell ref="J501:M501"/>
    <mergeCell ref="J502:M502"/>
    <mergeCell ref="J503:M503"/>
    <mergeCell ref="J504:M504"/>
    <mergeCell ref="J505:M505"/>
    <mergeCell ref="J506:M506"/>
    <mergeCell ref="J495:M495"/>
    <mergeCell ref="J496:M496"/>
    <mergeCell ref="J497:M497"/>
    <mergeCell ref="J498:M498"/>
    <mergeCell ref="J499:M499"/>
    <mergeCell ref="J500:M500"/>
    <mergeCell ref="J489:M489"/>
    <mergeCell ref="J490:M490"/>
    <mergeCell ref="J491:M491"/>
    <mergeCell ref="J492:M492"/>
    <mergeCell ref="J493:M493"/>
    <mergeCell ref="J494:M494"/>
    <mergeCell ref="J483:M483"/>
    <mergeCell ref="J484:M484"/>
    <mergeCell ref="J485:M485"/>
    <mergeCell ref="J486:M486"/>
    <mergeCell ref="J487:M487"/>
    <mergeCell ref="J488:M488"/>
    <mergeCell ref="J477:M477"/>
    <mergeCell ref="J478:M478"/>
    <mergeCell ref="J479:M479"/>
    <mergeCell ref="J480:M480"/>
    <mergeCell ref="J481:M481"/>
    <mergeCell ref="J482:M482"/>
    <mergeCell ref="J471:M471"/>
    <mergeCell ref="J472:M472"/>
    <mergeCell ref="J473:M473"/>
    <mergeCell ref="J474:M474"/>
    <mergeCell ref="J475:M475"/>
    <mergeCell ref="J476:M476"/>
    <mergeCell ref="J465:M465"/>
    <mergeCell ref="J466:M466"/>
    <mergeCell ref="J467:M467"/>
    <mergeCell ref="J468:M468"/>
    <mergeCell ref="J469:M469"/>
    <mergeCell ref="J470:M470"/>
    <mergeCell ref="J459:M459"/>
    <mergeCell ref="J460:M460"/>
    <mergeCell ref="J461:M461"/>
    <mergeCell ref="J462:M462"/>
    <mergeCell ref="J463:M463"/>
    <mergeCell ref="J464:M464"/>
    <mergeCell ref="J453:M453"/>
    <mergeCell ref="J454:M454"/>
    <mergeCell ref="J455:M455"/>
    <mergeCell ref="J456:M456"/>
    <mergeCell ref="J457:M457"/>
    <mergeCell ref="J458:M458"/>
    <mergeCell ref="J447:M447"/>
    <mergeCell ref="J448:M448"/>
    <mergeCell ref="J449:M449"/>
    <mergeCell ref="J450:M450"/>
    <mergeCell ref="J451:M451"/>
    <mergeCell ref="J452:M452"/>
    <mergeCell ref="J441:M441"/>
    <mergeCell ref="J442:M442"/>
    <mergeCell ref="J443:M443"/>
    <mergeCell ref="J444:M444"/>
    <mergeCell ref="J445:M445"/>
    <mergeCell ref="J446:M446"/>
    <mergeCell ref="J435:M435"/>
    <mergeCell ref="J436:M436"/>
    <mergeCell ref="J437:M437"/>
    <mergeCell ref="J438:M438"/>
    <mergeCell ref="J439:M439"/>
    <mergeCell ref="J440:M440"/>
    <mergeCell ref="J429:M429"/>
    <mergeCell ref="J430:M430"/>
    <mergeCell ref="J431:M431"/>
    <mergeCell ref="J432:M432"/>
    <mergeCell ref="J433:M433"/>
    <mergeCell ref="J434:M434"/>
    <mergeCell ref="J423:M423"/>
    <mergeCell ref="J424:M424"/>
    <mergeCell ref="J425:M425"/>
    <mergeCell ref="J426:M426"/>
    <mergeCell ref="J427:M427"/>
    <mergeCell ref="J428:M428"/>
    <mergeCell ref="J417:M417"/>
    <mergeCell ref="J418:M418"/>
    <mergeCell ref="J419:M419"/>
    <mergeCell ref="J420:M420"/>
    <mergeCell ref="J421:M421"/>
    <mergeCell ref="J422:M422"/>
    <mergeCell ref="J411:M411"/>
    <mergeCell ref="J412:M412"/>
    <mergeCell ref="J413:M413"/>
    <mergeCell ref="J414:M414"/>
    <mergeCell ref="J415:M415"/>
    <mergeCell ref="J416:M416"/>
    <mergeCell ref="J405:M405"/>
    <mergeCell ref="J406:M406"/>
    <mergeCell ref="J407:M407"/>
    <mergeCell ref="J408:M408"/>
    <mergeCell ref="J409:M409"/>
    <mergeCell ref="J410:M410"/>
    <mergeCell ref="J399:M399"/>
    <mergeCell ref="J400:M400"/>
    <mergeCell ref="J401:M401"/>
    <mergeCell ref="J402:M402"/>
    <mergeCell ref="J403:M403"/>
    <mergeCell ref="J404:M404"/>
    <mergeCell ref="J393:M393"/>
    <mergeCell ref="J394:M394"/>
    <mergeCell ref="J395:M395"/>
    <mergeCell ref="J396:M396"/>
    <mergeCell ref="J397:M397"/>
    <mergeCell ref="J398:M398"/>
    <mergeCell ref="J387:M387"/>
    <mergeCell ref="J388:M388"/>
    <mergeCell ref="J389:M389"/>
    <mergeCell ref="J390:M390"/>
    <mergeCell ref="J391:M391"/>
    <mergeCell ref="J392:M392"/>
    <mergeCell ref="J381:M381"/>
    <mergeCell ref="J382:M382"/>
    <mergeCell ref="J383:M383"/>
    <mergeCell ref="J384:M384"/>
    <mergeCell ref="J385:M385"/>
    <mergeCell ref="J386:M386"/>
    <mergeCell ref="J375:M375"/>
    <mergeCell ref="J376:M376"/>
    <mergeCell ref="J377:M377"/>
    <mergeCell ref="J378:M378"/>
    <mergeCell ref="J379:M379"/>
    <mergeCell ref="J380:M380"/>
    <mergeCell ref="J369:M369"/>
    <mergeCell ref="J370:M370"/>
    <mergeCell ref="J371:M371"/>
    <mergeCell ref="J372:M372"/>
    <mergeCell ref="J373:M373"/>
    <mergeCell ref="J374:M374"/>
    <mergeCell ref="J363:M363"/>
    <mergeCell ref="J364:M364"/>
    <mergeCell ref="J365:M365"/>
    <mergeCell ref="J366:M366"/>
    <mergeCell ref="J367:M367"/>
    <mergeCell ref="J368:M368"/>
    <mergeCell ref="J357:M357"/>
    <mergeCell ref="J358:M358"/>
    <mergeCell ref="J359:M359"/>
    <mergeCell ref="J360:M360"/>
    <mergeCell ref="J361:M361"/>
    <mergeCell ref="J362:M362"/>
    <mergeCell ref="J351:M351"/>
    <mergeCell ref="J352:M352"/>
    <mergeCell ref="J353:M353"/>
    <mergeCell ref="J354:M354"/>
    <mergeCell ref="J355:M355"/>
    <mergeCell ref="J356:M356"/>
    <mergeCell ref="J345:M345"/>
    <mergeCell ref="J346:M346"/>
    <mergeCell ref="J347:M347"/>
    <mergeCell ref="J348:M348"/>
    <mergeCell ref="J349:M349"/>
    <mergeCell ref="J350:M350"/>
    <mergeCell ref="J339:M339"/>
    <mergeCell ref="J340:M340"/>
    <mergeCell ref="J341:M341"/>
    <mergeCell ref="J342:M342"/>
    <mergeCell ref="J343:M343"/>
    <mergeCell ref="J344:M344"/>
    <mergeCell ref="J333:M333"/>
    <mergeCell ref="J334:M334"/>
    <mergeCell ref="J335:M335"/>
    <mergeCell ref="J336:M336"/>
    <mergeCell ref="J337:M337"/>
    <mergeCell ref="J338:M338"/>
    <mergeCell ref="J327:M327"/>
    <mergeCell ref="J328:M328"/>
    <mergeCell ref="J329:M329"/>
    <mergeCell ref="J330:M330"/>
    <mergeCell ref="J331:M331"/>
    <mergeCell ref="J332:M332"/>
    <mergeCell ref="J321:M321"/>
    <mergeCell ref="J322:M322"/>
    <mergeCell ref="J323:M323"/>
    <mergeCell ref="J324:M324"/>
    <mergeCell ref="J325:M325"/>
    <mergeCell ref="J326:M326"/>
    <mergeCell ref="J315:M315"/>
    <mergeCell ref="J316:M316"/>
    <mergeCell ref="J317:M317"/>
    <mergeCell ref="J318:M318"/>
    <mergeCell ref="J319:M319"/>
    <mergeCell ref="J320:M320"/>
    <mergeCell ref="J309:M309"/>
    <mergeCell ref="J310:M310"/>
    <mergeCell ref="J311:M311"/>
    <mergeCell ref="J312:M312"/>
    <mergeCell ref="J313:M313"/>
    <mergeCell ref="J314:M314"/>
    <mergeCell ref="J303:M303"/>
    <mergeCell ref="J304:M304"/>
    <mergeCell ref="J305:M305"/>
    <mergeCell ref="J306:M306"/>
    <mergeCell ref="J307:M307"/>
    <mergeCell ref="J308:M308"/>
    <mergeCell ref="J297:M297"/>
    <mergeCell ref="J298:M298"/>
    <mergeCell ref="J299:M299"/>
    <mergeCell ref="J300:M300"/>
    <mergeCell ref="J301:M301"/>
    <mergeCell ref="J302:M302"/>
    <mergeCell ref="J291:M291"/>
    <mergeCell ref="J292:M292"/>
    <mergeCell ref="J293:M293"/>
    <mergeCell ref="J294:M294"/>
    <mergeCell ref="J295:M295"/>
    <mergeCell ref="J296:M296"/>
    <mergeCell ref="J285:M285"/>
    <mergeCell ref="J286:M286"/>
    <mergeCell ref="J287:M287"/>
    <mergeCell ref="J288:M288"/>
    <mergeCell ref="J289:M289"/>
    <mergeCell ref="J290:M290"/>
    <mergeCell ref="J279:M279"/>
    <mergeCell ref="J280:M280"/>
    <mergeCell ref="J281:M281"/>
    <mergeCell ref="J282:M282"/>
    <mergeCell ref="J283:M283"/>
    <mergeCell ref="J284:M284"/>
    <mergeCell ref="J273:M273"/>
    <mergeCell ref="J274:M274"/>
    <mergeCell ref="J275:M275"/>
    <mergeCell ref="J276:M276"/>
    <mergeCell ref="J277:M277"/>
    <mergeCell ref="J278:M278"/>
    <mergeCell ref="J267:M267"/>
    <mergeCell ref="J268:M268"/>
    <mergeCell ref="J269:M269"/>
    <mergeCell ref="J270:M270"/>
    <mergeCell ref="J271:M271"/>
    <mergeCell ref="J272:M272"/>
    <mergeCell ref="J261:M261"/>
    <mergeCell ref="J262:M262"/>
    <mergeCell ref="J263:M263"/>
    <mergeCell ref="J264:M264"/>
    <mergeCell ref="J265:M265"/>
    <mergeCell ref="J266:M266"/>
    <mergeCell ref="J255:M255"/>
    <mergeCell ref="J256:M256"/>
    <mergeCell ref="J257:M257"/>
    <mergeCell ref="J258:M258"/>
    <mergeCell ref="J259:M259"/>
    <mergeCell ref="J260:M260"/>
    <mergeCell ref="J249:M249"/>
    <mergeCell ref="J250:M250"/>
    <mergeCell ref="J251:M251"/>
    <mergeCell ref="J252:M252"/>
    <mergeCell ref="J253:M253"/>
    <mergeCell ref="J254:M254"/>
    <mergeCell ref="J243:M243"/>
    <mergeCell ref="J244:M244"/>
    <mergeCell ref="J245:M245"/>
    <mergeCell ref="J246:M246"/>
    <mergeCell ref="J247:M247"/>
    <mergeCell ref="J248:M248"/>
    <mergeCell ref="J237:M237"/>
    <mergeCell ref="J238:M238"/>
    <mergeCell ref="J239:M239"/>
    <mergeCell ref="J240:M240"/>
    <mergeCell ref="J241:M241"/>
    <mergeCell ref="J242:M242"/>
    <mergeCell ref="J231:M231"/>
    <mergeCell ref="J232:M232"/>
    <mergeCell ref="J233:M233"/>
    <mergeCell ref="J234:M234"/>
    <mergeCell ref="J235:M235"/>
    <mergeCell ref="J236:M236"/>
    <mergeCell ref="J225:M225"/>
    <mergeCell ref="J226:M226"/>
    <mergeCell ref="J227:M227"/>
    <mergeCell ref="J228:M228"/>
    <mergeCell ref="J229:M229"/>
    <mergeCell ref="J230:M230"/>
    <mergeCell ref="J219:M219"/>
    <mergeCell ref="J220:M220"/>
    <mergeCell ref="J221:M221"/>
    <mergeCell ref="J222:M222"/>
    <mergeCell ref="J223:M223"/>
    <mergeCell ref="J224:M224"/>
    <mergeCell ref="J213:M213"/>
    <mergeCell ref="J214:M214"/>
    <mergeCell ref="J215:M215"/>
    <mergeCell ref="J216:M216"/>
    <mergeCell ref="J217:M217"/>
    <mergeCell ref="J218:M218"/>
    <mergeCell ref="J207:M207"/>
    <mergeCell ref="J208:M208"/>
    <mergeCell ref="J209:M209"/>
    <mergeCell ref="J210:M210"/>
    <mergeCell ref="J211:M211"/>
    <mergeCell ref="J212:M212"/>
    <mergeCell ref="J201:M201"/>
    <mergeCell ref="J202:M202"/>
    <mergeCell ref="J203:M203"/>
    <mergeCell ref="J204:M204"/>
    <mergeCell ref="J205:M205"/>
    <mergeCell ref="J206:M206"/>
    <mergeCell ref="J195:M195"/>
    <mergeCell ref="J196:M196"/>
    <mergeCell ref="J197:M197"/>
    <mergeCell ref="J198:M198"/>
    <mergeCell ref="J199:M199"/>
    <mergeCell ref="J200:M200"/>
    <mergeCell ref="J189:M189"/>
    <mergeCell ref="J190:M190"/>
    <mergeCell ref="J191:M191"/>
    <mergeCell ref="J192:M192"/>
    <mergeCell ref="J193:M193"/>
    <mergeCell ref="J194:M194"/>
    <mergeCell ref="J183:M183"/>
    <mergeCell ref="J184:M184"/>
    <mergeCell ref="J185:M185"/>
    <mergeCell ref="J186:M186"/>
    <mergeCell ref="J187:M187"/>
    <mergeCell ref="J188:M188"/>
    <mergeCell ref="J177:M177"/>
    <mergeCell ref="J178:M178"/>
    <mergeCell ref="J179:M179"/>
    <mergeCell ref="J180:M180"/>
    <mergeCell ref="J181:M181"/>
    <mergeCell ref="J182:M182"/>
    <mergeCell ref="J171:M171"/>
    <mergeCell ref="J172:M172"/>
    <mergeCell ref="J173:M173"/>
    <mergeCell ref="J174:M174"/>
    <mergeCell ref="J175:M175"/>
    <mergeCell ref="J176:M176"/>
    <mergeCell ref="J165:M165"/>
    <mergeCell ref="J166:M166"/>
    <mergeCell ref="J167:M167"/>
    <mergeCell ref="J168:M168"/>
    <mergeCell ref="J169:M169"/>
    <mergeCell ref="J170:M170"/>
    <mergeCell ref="J159:M159"/>
    <mergeCell ref="J160:M160"/>
    <mergeCell ref="J161:M161"/>
    <mergeCell ref="J162:M162"/>
    <mergeCell ref="J163:M163"/>
    <mergeCell ref="J164:M164"/>
    <mergeCell ref="J153:M153"/>
    <mergeCell ref="J154:M154"/>
    <mergeCell ref="J155:M155"/>
    <mergeCell ref="J156:M156"/>
    <mergeCell ref="J157:M157"/>
    <mergeCell ref="J158:M158"/>
    <mergeCell ref="J147:M147"/>
    <mergeCell ref="J148:M148"/>
    <mergeCell ref="J149:M149"/>
    <mergeCell ref="J150:M150"/>
    <mergeCell ref="J151:M151"/>
    <mergeCell ref="J152:M152"/>
    <mergeCell ref="J141:M141"/>
    <mergeCell ref="J142:M142"/>
    <mergeCell ref="J143:M143"/>
    <mergeCell ref="J144:M144"/>
    <mergeCell ref="J145:M145"/>
    <mergeCell ref="J146:M146"/>
    <mergeCell ref="J135:M135"/>
    <mergeCell ref="J136:M136"/>
    <mergeCell ref="J137:M137"/>
    <mergeCell ref="J138:M138"/>
    <mergeCell ref="J139:M139"/>
    <mergeCell ref="J140:M140"/>
    <mergeCell ref="J129:M129"/>
    <mergeCell ref="J130:M130"/>
    <mergeCell ref="J131:M131"/>
    <mergeCell ref="J132:M132"/>
    <mergeCell ref="J133:M133"/>
    <mergeCell ref="J134:M134"/>
    <mergeCell ref="J123:M123"/>
    <mergeCell ref="J124:M124"/>
    <mergeCell ref="J125:M125"/>
    <mergeCell ref="J126:M126"/>
    <mergeCell ref="J127:M127"/>
    <mergeCell ref="J128:M128"/>
    <mergeCell ref="J117:M117"/>
    <mergeCell ref="J118:M118"/>
    <mergeCell ref="J119:M119"/>
    <mergeCell ref="J120:M120"/>
    <mergeCell ref="J121:M121"/>
    <mergeCell ref="J122:M122"/>
    <mergeCell ref="J111:M111"/>
    <mergeCell ref="J112:M112"/>
    <mergeCell ref="J113:M113"/>
    <mergeCell ref="J114:M114"/>
    <mergeCell ref="J115:M115"/>
    <mergeCell ref="J116:M116"/>
    <mergeCell ref="J105:M105"/>
    <mergeCell ref="J106:M106"/>
    <mergeCell ref="J107:M107"/>
    <mergeCell ref="J108:M108"/>
    <mergeCell ref="J109:M109"/>
    <mergeCell ref="J110:M110"/>
    <mergeCell ref="J99:M99"/>
    <mergeCell ref="J100:M100"/>
    <mergeCell ref="J101:M101"/>
    <mergeCell ref="J102:M102"/>
    <mergeCell ref="J103:M103"/>
    <mergeCell ref="J104:M104"/>
    <mergeCell ref="J93:M93"/>
    <mergeCell ref="J94:M94"/>
    <mergeCell ref="J95:M95"/>
    <mergeCell ref="J96:M96"/>
    <mergeCell ref="J97:M97"/>
    <mergeCell ref="J98:M98"/>
    <mergeCell ref="J87:M87"/>
    <mergeCell ref="J88:M88"/>
    <mergeCell ref="J89:M89"/>
    <mergeCell ref="J90:M90"/>
    <mergeCell ref="J91:M91"/>
    <mergeCell ref="J92:M92"/>
    <mergeCell ref="J81:M81"/>
    <mergeCell ref="J82:M82"/>
    <mergeCell ref="J83:M83"/>
    <mergeCell ref="J84:M84"/>
    <mergeCell ref="J85:M85"/>
    <mergeCell ref="J86:M86"/>
    <mergeCell ref="J77:M77"/>
    <mergeCell ref="J78:M78"/>
    <mergeCell ref="J79:M79"/>
    <mergeCell ref="J80:M80"/>
    <mergeCell ref="J69:M69"/>
    <mergeCell ref="J70:M70"/>
    <mergeCell ref="J71:M71"/>
    <mergeCell ref="J72:M72"/>
    <mergeCell ref="J73:M73"/>
    <mergeCell ref="J74:M74"/>
    <mergeCell ref="J65:M65"/>
    <mergeCell ref="J66:M66"/>
    <mergeCell ref="J67:M67"/>
    <mergeCell ref="J68:M68"/>
    <mergeCell ref="J59:M59"/>
    <mergeCell ref="J60:M60"/>
    <mergeCell ref="J61:M61"/>
    <mergeCell ref="J75:M75"/>
    <mergeCell ref="J76:M76"/>
    <mergeCell ref="J51:M51"/>
    <mergeCell ref="J52:M52"/>
    <mergeCell ref="J53:M53"/>
    <mergeCell ref="J54:M54"/>
    <mergeCell ref="J45:M45"/>
    <mergeCell ref="J46:M46"/>
    <mergeCell ref="J47:M47"/>
    <mergeCell ref="J48:M48"/>
    <mergeCell ref="J49:M49"/>
    <mergeCell ref="J50:M50"/>
    <mergeCell ref="J42:M42"/>
    <mergeCell ref="J43:M43"/>
    <mergeCell ref="J44:M44"/>
    <mergeCell ref="I5:K5"/>
    <mergeCell ref="M5:M6"/>
    <mergeCell ref="N5:N6"/>
    <mergeCell ref="B5:B6"/>
    <mergeCell ref="C5:C6"/>
    <mergeCell ref="E5:G5"/>
    <mergeCell ref="J39:M39"/>
    <mergeCell ref="J40:M40"/>
    <mergeCell ref="J41:M41"/>
    <mergeCell ref="B11:C11"/>
    <mergeCell ref="B23:C23"/>
    <mergeCell ref="B8:C8"/>
  </mergeCells>
  <conditionalFormatting sqref="F38">
    <cfRule type="containsText" dxfId="534" priority="25" operator="containsText" text="ERROR">
      <formula>NOT(ISERROR(SEARCH("ERROR",F38)))</formula>
    </cfRule>
  </conditionalFormatting>
  <conditionalFormatting sqref="J38">
    <cfRule type="containsText" dxfId="533" priority="24" operator="containsText" text="ERROR">
      <formula>NOT(ISERROR(SEARCH("ERROR",J38)))</formula>
    </cfRule>
  </conditionalFormatting>
  <conditionalFormatting sqref="O12:O18 O23 O29 O31:O35">
    <cfRule type="containsText" dxfId="532" priority="21" operator="containsText" text="ERROR">
      <formula>NOT(ISERROR(SEARCH("ERROR",O12)))</formula>
    </cfRule>
  </conditionalFormatting>
  <conditionalFormatting sqref="O36">
    <cfRule type="containsText" dxfId="531" priority="7" operator="containsText" text="ERROR">
      <formula>NOT(ISERROR(SEARCH("ERROR",O36)))</formula>
    </cfRule>
  </conditionalFormatting>
  <conditionalFormatting sqref="O9">
    <cfRule type="containsText" dxfId="530" priority="4" operator="containsText" text="ERROR">
      <formula>NOT(ISERROR(SEARCH("ERROR",O9)))</formula>
    </cfRule>
  </conditionalFormatting>
  <conditionalFormatting sqref="O19:O22">
    <cfRule type="containsText" dxfId="529" priority="3" operator="containsText" text="ERROR">
      <formula>NOT(ISERROR(SEARCH("ERROR",O19)))</formula>
    </cfRule>
  </conditionalFormatting>
  <conditionalFormatting sqref="O24:O28">
    <cfRule type="containsText" dxfId="528" priority="2" operator="containsText" text="ERROR">
      <formula>NOT(ISERROR(SEARCH("ERROR",O24)))</formula>
    </cfRule>
  </conditionalFormatting>
  <conditionalFormatting sqref="O30">
    <cfRule type="containsText" dxfId="527" priority="1" operator="containsText" text="ERROR">
      <formula>NOT(ISERROR(SEARCH("ERROR",O30)))</formula>
    </cfRule>
  </conditionalFormatting>
  <dataValidations count="5">
    <dataValidation type="list" allowBlank="1" showInputMessage="1" showErrorMessage="1" sqref="N32 N34:N36 N12:N30 N8">
      <formula1>FinalDiff</formula1>
    </dataValidation>
    <dataValidation type="list" allowBlank="1" showInputMessage="1" showErrorMessage="1" sqref="J81:M702 A39:A80 J39:J80">
      <formula1>Taxes</formula1>
    </dataValidation>
    <dataValidation type="list" allowBlank="1" showErrorMessage="1" errorTitle="Taxes" error="Non valid entry. Please check the tax list" promptTitle="Taxes" prompt="Please select the tax subject to adjustment" sqref="A81:A703">
      <formula1>Taxes</formula1>
    </dataValidation>
    <dataValidation type="list" allowBlank="1" showInputMessage="1" showErrorMessage="1" sqref="N39:N703">
      <formula1>Govadjust</formula1>
    </dataValidation>
    <dataValidation type="list" allowBlank="1" showInputMessage="1" showErrorMessage="1" sqref="C39:C703">
      <formula1>Compadjust</formula1>
    </dataValidation>
  </dataValidation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73</vt:i4>
      </vt:variant>
    </vt:vector>
  </HeadingPairs>
  <TitlesOfParts>
    <vt:vector size="73" baseType="lpstr">
      <vt:lpstr>C (1)</vt:lpstr>
      <vt:lpstr>C (2)</vt:lpstr>
      <vt:lpstr>C (3)</vt:lpstr>
      <vt:lpstr>C (4)</vt:lpstr>
      <vt:lpstr>C (5)</vt:lpstr>
      <vt:lpstr>C (6)</vt:lpstr>
      <vt:lpstr>C (7)</vt:lpstr>
      <vt:lpstr>C (8)</vt:lpstr>
      <vt:lpstr>C (9)</vt:lpstr>
      <vt:lpstr>C (10)</vt:lpstr>
      <vt:lpstr>C (11)</vt:lpstr>
      <vt:lpstr>C (12)</vt:lpstr>
      <vt:lpstr>C (13)</vt:lpstr>
      <vt:lpstr>C (14)</vt:lpstr>
      <vt:lpstr>C (15)</vt:lpstr>
      <vt:lpstr>C (16)</vt:lpstr>
      <vt:lpstr>C (17)</vt:lpstr>
      <vt:lpstr>C (18)</vt:lpstr>
      <vt:lpstr>C (19)</vt:lpstr>
      <vt:lpstr>C (20)</vt:lpstr>
      <vt:lpstr>C (21)</vt:lpstr>
      <vt:lpstr>C (22)</vt:lpstr>
      <vt:lpstr>C (23)</vt:lpstr>
      <vt:lpstr>C (24)</vt:lpstr>
      <vt:lpstr>C (25)</vt:lpstr>
      <vt:lpstr>C (26)</vt:lpstr>
      <vt:lpstr>C (27)</vt:lpstr>
      <vt:lpstr>C (28)</vt:lpstr>
      <vt:lpstr>C (29)</vt:lpstr>
      <vt:lpstr>C (30)</vt:lpstr>
      <vt:lpstr>C (31)</vt:lpstr>
      <vt:lpstr>C (32)</vt:lpstr>
      <vt:lpstr>C (33)</vt:lpstr>
      <vt:lpstr>C (34)</vt:lpstr>
      <vt:lpstr>C (35)</vt:lpstr>
      <vt:lpstr>C (36)</vt:lpstr>
      <vt:lpstr>C (37)</vt:lpstr>
      <vt:lpstr>C (38)</vt:lpstr>
      <vt:lpstr>C (39)</vt:lpstr>
      <vt:lpstr>C (40)</vt:lpstr>
      <vt:lpstr>C (41)</vt:lpstr>
      <vt:lpstr>C (42)</vt:lpstr>
      <vt:lpstr>C (43)</vt:lpstr>
      <vt:lpstr>C (44)</vt:lpstr>
      <vt:lpstr>C (45)</vt:lpstr>
      <vt:lpstr>C (46)</vt:lpstr>
      <vt:lpstr>C (47)</vt:lpstr>
      <vt:lpstr>C (48)</vt:lpstr>
      <vt:lpstr>C (49)</vt:lpstr>
      <vt:lpstr>C (50)</vt:lpstr>
      <vt:lpstr>C (51)</vt:lpstr>
      <vt:lpstr>C (52)</vt:lpstr>
      <vt:lpstr>C (53)</vt:lpstr>
      <vt:lpstr>C (54)</vt:lpstr>
      <vt:lpstr>C (55)</vt:lpstr>
      <vt:lpstr>C (56)</vt:lpstr>
      <vt:lpstr>C (57)</vt:lpstr>
      <vt:lpstr>C (58)</vt:lpstr>
      <vt:lpstr>C (59)</vt:lpstr>
      <vt:lpstr>C (60)</vt:lpstr>
      <vt:lpstr>C (61)</vt:lpstr>
      <vt:lpstr>C (62)</vt:lpstr>
      <vt:lpstr>C (63)</vt:lpstr>
      <vt:lpstr>C (64)</vt:lpstr>
      <vt:lpstr>C (65)</vt:lpstr>
      <vt:lpstr>C (66)</vt:lpstr>
      <vt:lpstr>C (67)</vt:lpstr>
      <vt:lpstr>C (68)</vt:lpstr>
      <vt:lpstr>C (69)</vt:lpstr>
      <vt:lpstr>C (70)</vt:lpstr>
      <vt:lpstr>C (71)</vt:lpstr>
      <vt:lpstr>C (72)</vt:lpstr>
      <vt:lpstr>Unilateral-MGEMoF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Elyes</cp:lastModifiedBy>
  <cp:lastPrinted>2012-05-16T03:12:38Z</cp:lastPrinted>
  <dcterms:created xsi:type="dcterms:W3CDTF">2011-09-06T13:15:54Z</dcterms:created>
  <dcterms:modified xsi:type="dcterms:W3CDTF">2018-03-09T12:38:45Z</dcterms:modified>
</cp:coreProperties>
</file>