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Lenovo\Documents\Documents\01-Missions\33-EITI Mianmar\Reconciliation Report\Final Version\"/>
    </mc:Choice>
  </mc:AlternateContent>
  <bookViews>
    <workbookView xWindow="0" yWindow="0" windowWidth="16815" windowHeight="7155" tabRatio="500" firstSheet="1" activeTab="1"/>
  </bookViews>
  <sheets>
    <sheet name="Introduction" sheetId="6" r:id="rId1"/>
    <sheet name="1. About" sheetId="2" r:id="rId2"/>
    <sheet name="2. Contextual" sheetId="3" r:id="rId3"/>
    <sheet name="3. Revenues" sheetId="10" r:id="rId4"/>
    <sheet name="Changelog" sheetId="11" state="hidden" r:id="rId5"/>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H14" i="10" l="1"/>
  <c r="G14" i="10"/>
  <c r="H21" i="10"/>
  <c r="G21" i="10"/>
  <c r="G17" i="10"/>
  <c r="G18" i="10"/>
  <c r="H16" i="10"/>
  <c r="G16" i="10" s="1"/>
  <c r="H57" i="10"/>
  <c r="G57" i="10" s="1"/>
  <c r="H68" i="10"/>
  <c r="G68" i="10" s="1"/>
  <c r="H62" i="10"/>
  <c r="G62" i="10" s="1"/>
  <c r="H61" i="10"/>
  <c r="G61" i="10"/>
  <c r="H60" i="10"/>
  <c r="G60" i="10" s="1"/>
  <c r="H27" i="10"/>
  <c r="G27" i="10" s="1"/>
  <c r="H26" i="10"/>
  <c r="G26" i="10"/>
  <c r="H25" i="10"/>
  <c r="G25" i="10" s="1"/>
  <c r="H24" i="10"/>
  <c r="G24" i="10"/>
  <c r="H59" i="10"/>
  <c r="G59" i="10" s="1"/>
  <c r="H58" i="10"/>
  <c r="G58" i="10"/>
  <c r="H63" i="10"/>
  <c r="G63" i="10" s="1"/>
  <c r="H52" i="10"/>
  <c r="G52" i="10" s="1"/>
  <c r="G48" i="10"/>
  <c r="H48" i="10"/>
  <c r="H47" i="10"/>
  <c r="G47" i="10" s="1"/>
  <c r="H66" i="10"/>
  <c r="D95" i="3"/>
  <c r="H71" i="10" l="1"/>
  <c r="G71" i="10" s="1"/>
  <c r="H70" i="10"/>
  <c r="G70" i="10" s="1"/>
  <c r="H69" i="10"/>
  <c r="G69" i="10" s="1"/>
  <c r="H56" i="10"/>
  <c r="G56" i="10" s="1"/>
  <c r="H55" i="10"/>
  <c r="G55" i="10" s="1"/>
  <c r="H54" i="10"/>
  <c r="G54" i="10" s="1"/>
  <c r="H53" i="10"/>
  <c r="G53" i="10" s="1"/>
  <c r="H51" i="10"/>
  <c r="G51" i="10" s="1"/>
  <c r="H50" i="10"/>
  <c r="G50" i="10" s="1"/>
  <c r="H49" i="10"/>
  <c r="G49" i="10" s="1"/>
  <c r="H46" i="10"/>
  <c r="G46" i="10" s="1"/>
  <c r="H45" i="10"/>
  <c r="G45" i="10" s="1"/>
  <c r="H44" i="10"/>
  <c r="G44" i="10" s="1"/>
  <c r="H43" i="10"/>
  <c r="G43" i="10" s="1"/>
  <c r="H42" i="10"/>
  <c r="G42" i="10" s="1"/>
  <c r="H41" i="10"/>
  <c r="G41" i="10" s="1"/>
  <c r="H40" i="10"/>
  <c r="G40" i="10" s="1"/>
  <c r="H39" i="10"/>
  <c r="G39" i="10" s="1"/>
  <c r="H38" i="10"/>
  <c r="G38" i="10" s="1"/>
  <c r="H37" i="10"/>
  <c r="G37" i="10" s="1"/>
  <c r="H36" i="10"/>
  <c r="G36" i="10" s="1"/>
  <c r="H35" i="10"/>
  <c r="G35" i="10" s="1"/>
  <c r="H34" i="10"/>
  <c r="G34" i="10" s="1"/>
  <c r="H33" i="10"/>
  <c r="G33" i="10" s="1"/>
  <c r="H32" i="10"/>
  <c r="G32" i="10" s="1"/>
  <c r="H31" i="10"/>
  <c r="G31" i="10" s="1"/>
  <c r="H30" i="10"/>
  <c r="G30" i="10" s="1"/>
  <c r="H29" i="10"/>
  <c r="G29" i="10" s="1"/>
  <c r="H28" i="10"/>
  <c r="G28" i="10" s="1"/>
  <c r="H23" i="10"/>
  <c r="G23" i="10" s="1"/>
  <c r="H22" i="10"/>
  <c r="G22" i="10" s="1"/>
  <c r="H20" i="10"/>
  <c r="G20" i="10" s="1"/>
  <c r="H19" i="10"/>
  <c r="G19" i="10" s="1"/>
  <c r="H17" i="10"/>
  <c r="H15" i="10"/>
  <c r="G15" i="10" s="1"/>
  <c r="H13" i="10"/>
  <c r="G13" i="10" s="1"/>
  <c r="H12" i="10"/>
  <c r="G12" i="10" s="1"/>
  <c r="H11" i="10"/>
  <c r="G11" i="10" s="1"/>
  <c r="H76" i="10"/>
  <c r="BE79" i="10"/>
  <c r="BC79" i="10"/>
  <c r="AX79" i="10"/>
  <c r="AT79" i="10"/>
  <c r="AR79" i="10"/>
  <c r="AO79" i="10"/>
  <c r="BM79" i="10"/>
  <c r="BL79" i="10"/>
  <c r="BK79" i="10"/>
  <c r="BJ79" i="10"/>
  <c r="BI79" i="10"/>
  <c r="BH79" i="10"/>
  <c r="BG79" i="10"/>
  <c r="BF79" i="10"/>
  <c r="BD79" i="10"/>
  <c r="BB79" i="10"/>
  <c r="BA79" i="10"/>
  <c r="AZ79" i="10"/>
  <c r="AY79" i="10"/>
  <c r="AW79" i="10"/>
  <c r="AV79" i="10"/>
  <c r="AU79" i="10"/>
  <c r="AS79" i="10"/>
  <c r="AQ79" i="10"/>
  <c r="AP79" i="10"/>
  <c r="AN79" i="10"/>
  <c r="AM79" i="10"/>
  <c r="AL79" i="10"/>
  <c r="AK79" i="10"/>
  <c r="AJ79" i="10"/>
  <c r="H67" i="10" l="1"/>
  <c r="AI79" i="10"/>
  <c r="AG79" i="10"/>
  <c r="AE79" i="10"/>
  <c r="AH79" i="10"/>
  <c r="AF79" i="10"/>
  <c r="H65" i="10" l="1"/>
  <c r="G65" i="10" s="1"/>
  <c r="S79" i="10" l="1"/>
  <c r="O79" i="10"/>
  <c r="M79" i="10"/>
  <c r="L79" i="10"/>
  <c r="K79" i="10"/>
  <c r="AD79" i="10"/>
  <c r="AC79" i="10"/>
  <c r="AB79" i="10"/>
  <c r="AA79" i="10"/>
  <c r="Z79" i="10"/>
  <c r="Y79" i="10"/>
  <c r="X79" i="10"/>
  <c r="W79" i="10"/>
  <c r="V79" i="10"/>
  <c r="U79" i="10"/>
  <c r="T79" i="10"/>
  <c r="R79" i="10"/>
  <c r="Q79" i="10"/>
  <c r="P79" i="10"/>
  <c r="N79" i="10"/>
  <c r="I79" i="10"/>
  <c r="H72" i="10"/>
  <c r="G72" i="10" s="1"/>
  <c r="H64" i="10"/>
  <c r="G64" i="10" s="1"/>
  <c r="H10" i="10" l="1"/>
  <c r="G10" i="10" s="1"/>
  <c r="G79" i="10" s="1"/>
  <c r="I9" i="10" l="1"/>
  <c r="J79" i="10"/>
  <c r="H79" i="10" l="1"/>
</calcChain>
</file>

<file path=xl/sharedStrings.xml><?xml version="1.0" encoding="utf-8"?>
<sst xmlns="http://schemas.openxmlformats.org/spreadsheetml/2006/main" count="812" uniqueCount="460">
  <si>
    <t>Other revenue</t>
  </si>
  <si>
    <t>Commodities</t>
  </si>
  <si>
    <t>Name of revenue stream in country</t>
  </si>
  <si>
    <t>Subtotals</t>
  </si>
  <si>
    <t>Legal name</t>
  </si>
  <si>
    <t>Start Date</t>
  </si>
  <si>
    <t>End Date</t>
  </si>
  <si>
    <t>Oil</t>
  </si>
  <si>
    <t>Gas</t>
  </si>
  <si>
    <t>Mining</t>
  </si>
  <si>
    <t>Other</t>
  </si>
  <si>
    <t>&lt;URL&gt;</t>
  </si>
  <si>
    <t>Other file, link</t>
  </si>
  <si>
    <t>By Revenue Stream</t>
  </si>
  <si>
    <t>By Company</t>
  </si>
  <si>
    <t>Entry</t>
  </si>
  <si>
    <t>Contextual information</t>
  </si>
  <si>
    <t>Public registory of licences, oil</t>
  </si>
  <si>
    <t>Public registory of licences, mining</t>
  </si>
  <si>
    <t>Information about awarding and transfer of licences</t>
  </si>
  <si>
    <t>Add rows as necessary to add other sectors</t>
  </si>
  <si>
    <t>PDF</t>
  </si>
  <si>
    <t>If multiple files, add rows as necessary.</t>
  </si>
  <si>
    <t>“Summary data from each EITI Report should be submitted electronically to the International Secretariat according to the standardised reporting format provided by the International Secretariat”</t>
  </si>
  <si>
    <t xml:space="preserve">   Part 2 addresses availability of contextual data, in line with requirements 3 and 4</t>
  </si>
  <si>
    <t>Fields marked in orange are required.</t>
  </si>
  <si>
    <t>Fields marked in yellow are optional.</t>
  </si>
  <si>
    <t>According to the EITI Standard §5.3.b:</t>
  </si>
  <si>
    <t>By Project</t>
  </si>
  <si>
    <t>Country</t>
  </si>
  <si>
    <t>Fiscal Year Covered in the Report</t>
  </si>
  <si>
    <t>Independent Administrator</t>
  </si>
  <si>
    <t>Date that the EITI Report was published (i.e., made publically available)</t>
  </si>
  <si>
    <t xml:space="preserve">Sectors Covered </t>
  </si>
  <si>
    <t>Web links to EITI Report, on the national EITI website</t>
  </si>
  <si>
    <t>Disaggregtion of Data</t>
  </si>
  <si>
    <t>The data will be used to populate the global EITI data repository, available on the international EITI website.</t>
  </si>
  <si>
    <t>The form has 3 parts (worksheets):</t>
  </si>
  <si>
    <t xml:space="preserve"> </t>
  </si>
  <si>
    <t>Entry. If yes, provide a reference to the relevant section in the EITI Report.</t>
  </si>
  <si>
    <t>Included in EITI Report</t>
  </si>
  <si>
    <t xml:space="preserve">   Part 3 covers data on government revenues per revenue stream and company. An example of this part using Norway's 2012 EITI Report is available in a final worksheet</t>
  </si>
  <si>
    <t>Number of reporting government entities</t>
  </si>
  <si>
    <t>Number of reporting companies</t>
  </si>
  <si>
    <t>If no, provide a brief explanation.</t>
  </si>
  <si>
    <t>Publicly available registry of beneficial ownership</t>
  </si>
  <si>
    <t>Reporting currency</t>
  </si>
  <si>
    <t>11E</t>
  </si>
  <si>
    <t>Taxes</t>
  </si>
  <si>
    <t>111E</t>
  </si>
  <si>
    <t>Taxes on income, profits and capital gains</t>
  </si>
  <si>
    <t>1112E1</t>
  </si>
  <si>
    <t xml:space="preserve">   Ordinary taxes on income, profits and capital gains</t>
  </si>
  <si>
    <t>1112E2</t>
  </si>
  <si>
    <t xml:space="preserve">   Extraordinary taxes on income, profits and capital gains</t>
  </si>
  <si>
    <t>112E</t>
  </si>
  <si>
    <t>Taxes on payroll and workforce</t>
  </si>
  <si>
    <t>113E</t>
  </si>
  <si>
    <t>Taxes on property</t>
  </si>
  <si>
    <t>114E</t>
  </si>
  <si>
    <t>Taxes on goods and services</t>
  </si>
  <si>
    <t>1141E</t>
  </si>
  <si>
    <t xml:space="preserve">   General taxes on goods and services (VAT, sales tax, turnover tax)</t>
  </si>
  <si>
    <t>1142E</t>
  </si>
  <si>
    <t xml:space="preserve">   Excise taxes</t>
  </si>
  <si>
    <t>1145E</t>
  </si>
  <si>
    <t xml:space="preserve">   Taxes on use of goods/permission to use goods or perform activities</t>
  </si>
  <si>
    <t>114521E</t>
  </si>
  <si>
    <t xml:space="preserve">      Licence fees</t>
  </si>
  <si>
    <t>114522E</t>
  </si>
  <si>
    <t xml:space="preserve">      Emission and pollution taxes</t>
  </si>
  <si>
    <t>11451E</t>
  </si>
  <si>
    <t xml:space="preserve">      Motor vehicle taxes</t>
  </si>
  <si>
    <t>115E</t>
  </si>
  <si>
    <t>Taxes on international trade and transactions</t>
  </si>
  <si>
    <t>1151E</t>
  </si>
  <si>
    <t xml:space="preserve">   Customs and other import duties</t>
  </si>
  <si>
    <t>1152E</t>
  </si>
  <si>
    <t xml:space="preserve">   Taxes on exports</t>
  </si>
  <si>
    <t>1153E1</t>
  </si>
  <si>
    <t xml:space="preserve">   Profits of natural resource export monopolies</t>
  </si>
  <si>
    <t>116E</t>
  </si>
  <si>
    <t>Other taxes payable by natural resource companies</t>
  </si>
  <si>
    <t>12E</t>
  </si>
  <si>
    <t>Social contributions</t>
  </si>
  <si>
    <t>1212E</t>
  </si>
  <si>
    <t>Social security employer contributions</t>
  </si>
  <si>
    <t>14E</t>
  </si>
  <si>
    <t>141E</t>
  </si>
  <si>
    <t>Property income</t>
  </si>
  <si>
    <t>1412E</t>
  </si>
  <si>
    <t xml:space="preserve">   Dividends</t>
  </si>
  <si>
    <t>1412E1</t>
  </si>
  <si>
    <t xml:space="preserve">      From state-owned enterprises</t>
  </si>
  <si>
    <t>1412E2</t>
  </si>
  <si>
    <t xml:space="preserve">      From government participation (equity)</t>
  </si>
  <si>
    <t>1413E</t>
  </si>
  <si>
    <t xml:space="preserve">   Withdrawals from income of quasi-corporations</t>
  </si>
  <si>
    <t>1415E</t>
  </si>
  <si>
    <t xml:space="preserve">   Rent</t>
  </si>
  <si>
    <t>1415E1</t>
  </si>
  <si>
    <t xml:space="preserve">      Royalties</t>
  </si>
  <si>
    <t>1415E2</t>
  </si>
  <si>
    <t xml:space="preserve">      Bonuses</t>
  </si>
  <si>
    <t xml:space="preserve">      Production entitlements (in-kind or cash)</t>
  </si>
  <si>
    <t>1415E31</t>
  </si>
  <si>
    <t xml:space="preserve">         Delivered/paid directly to government</t>
  </si>
  <si>
    <t>1415E32</t>
  </si>
  <si>
    <t xml:space="preserve">         Delivered/paid to state-owned enterprise(s)</t>
  </si>
  <si>
    <t>1415E4</t>
  </si>
  <si>
    <t>1415E5</t>
  </si>
  <si>
    <t>142E</t>
  </si>
  <si>
    <t>Sales of goods and services</t>
  </si>
  <si>
    <t>1421E</t>
  </si>
  <si>
    <t xml:space="preserve">   Sales of goods and services by government units</t>
  </si>
  <si>
    <t>1422E</t>
  </si>
  <si>
    <t xml:space="preserve">   Administrative fees for government services</t>
  </si>
  <si>
    <t>143E</t>
  </si>
  <si>
    <t>Fines, penalties, and forfeits</t>
  </si>
  <si>
    <t>144E1</t>
  </si>
  <si>
    <t>Voluntary transfers to government (donations)</t>
  </si>
  <si>
    <t>GFS codes of revenue streams from extractive companies</t>
  </si>
  <si>
    <t>Government revenues from extractive companies, per revenue stream</t>
  </si>
  <si>
    <t>This worksheet covers (A) identification of whether a revenue stream is included in the EITI Report, (B) listing the revenue streams according to their corresponding classification,</t>
  </si>
  <si>
    <t>A. GFS classification of revenue streams</t>
  </si>
  <si>
    <t>C. Companies</t>
  </si>
  <si>
    <t xml:space="preserve">      Compulsory transfers to government (infrastructure and other)</t>
  </si>
  <si>
    <t xml:space="preserve">      Other rent payments</t>
  </si>
  <si>
    <t>E. Notes</t>
  </si>
  <si>
    <t>(C) listing the companies that are reporting, (D) recording the payments per revenue stream and company, and (E) any notes to explain the information provided.</t>
  </si>
  <si>
    <t>Record figures as reported by government, corrected after reconcilation.</t>
  </si>
  <si>
    <t>About</t>
  </si>
  <si>
    <t xml:space="preserve">   Part 1 covers the basic characteristics about the report</t>
  </si>
  <si>
    <t>Template for Summary Data from the EITI Report</t>
  </si>
  <si>
    <r>
      <t xml:space="preserve">This template should be completed in full and </t>
    </r>
    <r>
      <rPr>
        <u/>
        <sz val="11"/>
        <color rgb="FF000000"/>
        <rFont val="Calibri"/>
        <family val="2"/>
        <scheme val="minor"/>
      </rPr>
      <t>submitted by email</t>
    </r>
    <r>
      <rPr>
        <sz val="11"/>
        <rFont val="Calibri"/>
        <family val="2"/>
        <scheme val="minor"/>
      </rPr>
      <t xml:space="preserve"> by the national secretariat </t>
    </r>
    <r>
      <rPr>
        <sz val="11"/>
        <color rgb="FF000000"/>
        <rFont val="Calibri"/>
        <family val="2"/>
        <scheme val="minor"/>
      </rPr>
      <t xml:space="preserve">to the International EITI Secretariat following the publication of the report. </t>
    </r>
  </si>
  <si>
    <t>Conversion rate utilised.  US $ 1 =</t>
  </si>
  <si>
    <t>Registry 2</t>
  </si>
  <si>
    <t>ISO currency code</t>
  </si>
  <si>
    <t>Publicly available registry of contracts</t>
  </si>
  <si>
    <t>Add/remove rows as necessary, per registry</t>
  </si>
  <si>
    <t>&lt;reference to section in EITI Report&gt;</t>
  </si>
  <si>
    <t>Add rows as necessary</t>
  </si>
  <si>
    <t>If yes, link to government's accounts, where revenues are recorded</t>
  </si>
  <si>
    <t>Name</t>
  </si>
  <si>
    <t>Email address</t>
  </si>
  <si>
    <t>Organisation</t>
  </si>
  <si>
    <t>Contact details to person who has completed this template</t>
  </si>
  <si>
    <t>Unit</t>
  </si>
  <si>
    <t>US $</t>
  </si>
  <si>
    <t>Modify entry in "unit" column if other than default.</t>
  </si>
  <si>
    <t>Oil, volume</t>
  </si>
  <si>
    <t>Gas, volume</t>
  </si>
  <si>
    <t>Contribution of extractive industries to economy (3.4)</t>
  </si>
  <si>
    <t>Production volume and value (3.5.a)</t>
  </si>
  <si>
    <t>Export volume and value (3.5.b)</t>
  </si>
  <si>
    <t>Register of licences (3.9)</t>
  </si>
  <si>
    <t>Allocation of licences (3.10)</t>
  </si>
  <si>
    <t>Beneficial ownership (3.11)</t>
  </si>
  <si>
    <t>Contracts (3.12)</t>
  </si>
  <si>
    <t>If incomplete or not available, provide an explanation</t>
  </si>
  <si>
    <t>Does the report address the government's policy on contract disclosure?</t>
  </si>
  <si>
    <t>Are contracts disclosed?</t>
  </si>
  <si>
    <t>Link to other financial reports, where revenues are recorded</t>
  </si>
  <si>
    <t>Add rows if necessary, per registry</t>
  </si>
  <si>
    <t>Sale of the state’s share of production or other sales collected in-kind (4.1.c)</t>
  </si>
  <si>
    <t>Social expenditures (4.1.e)</t>
  </si>
  <si>
    <t>Does the report address the issue?</t>
  </si>
  <si>
    <t>Does the report address social expenditures?</t>
  </si>
  <si>
    <t>Total volume sold? (indicate unit, add rows as needed)</t>
  </si>
  <si>
    <t>Total revenue received?</t>
  </si>
  <si>
    <t>Infrastructure provisions and barter arrangements (4.1.d)?</t>
  </si>
  <si>
    <t>Transportation revenues (4.1.f)</t>
  </si>
  <si>
    <t>Sub-national payments (4.2.d)?</t>
  </si>
  <si>
    <t>Sub-national transfers (4.2.e)?</t>
  </si>
  <si>
    <t>If yes, what was the total revenue received?</t>
  </si>
  <si>
    <t>Does the report address transportation revenues?</t>
  </si>
  <si>
    <t>Does the report address sub-national payments?</t>
  </si>
  <si>
    <t>Does the report address sub-national transfers?</t>
  </si>
  <si>
    <t>Name of receiving government agency</t>
  </si>
  <si>
    <t>TOTAL, reconciled</t>
  </si>
  <si>
    <t>Revenue, as disclosed by government</t>
  </si>
  <si>
    <t xml:space="preserve">TOTAL, disclosed by government </t>
  </si>
  <si>
    <t>Currency unit</t>
  </si>
  <si>
    <t>D. Reconciled revenue streams per company</t>
  </si>
  <si>
    <t>Changelog</t>
  </si>
  <si>
    <t>1.0</t>
  </si>
  <si>
    <t>Version</t>
  </si>
  <si>
    <t>Date</t>
  </si>
  <si>
    <t>Comment</t>
  </si>
  <si>
    <t>First published version.</t>
  </si>
  <si>
    <t>1.0a</t>
  </si>
  <si>
    <t>Minor corrections to bring English version of "Revenues - example Norway", to bring it in-line with changes to "3 Revenues"</t>
  </si>
  <si>
    <t>Comments</t>
  </si>
  <si>
    <t>Direct URL to source, or to section in EITI Report</t>
  </si>
  <si>
    <t>(examples provided)</t>
  </si>
  <si>
    <t>Add rows as necessary to add other disaggregations</t>
  </si>
  <si>
    <t>secretariat@eiti.org.</t>
  </si>
  <si>
    <t xml:space="preserve">The International Secretariat can provide advice and support on request. Please contact </t>
  </si>
  <si>
    <t>1.1</t>
  </si>
  <si>
    <t>Suggested additions/changes in red boxes</t>
  </si>
  <si>
    <t>Suggested removals in red text</t>
  </si>
  <si>
    <t>Electronic data file (CSV, excel)</t>
  </si>
  <si>
    <t>B. Revenue streams (including non-reconciled)</t>
  </si>
  <si>
    <r>
      <t xml:space="preserve">Separating columns in </t>
    </r>
    <r>
      <rPr>
        <i/>
        <sz val="10"/>
        <color theme="1"/>
        <rFont val="Calibri"/>
        <family val="2"/>
        <scheme val="minor"/>
      </rPr>
      <t>3. Revenues</t>
    </r>
    <r>
      <rPr>
        <sz val="10"/>
        <color theme="1"/>
        <rFont val="Calibri"/>
        <family val="2"/>
        <scheme val="minor"/>
      </rPr>
      <t xml:space="preserve"> are removed</t>
    </r>
  </si>
  <si>
    <t>&lt;Choose option&gt;</t>
  </si>
  <si>
    <t>Gross Domestic Product - all sectors</t>
  </si>
  <si>
    <t>Government revenue - all sectors</t>
  </si>
  <si>
    <t>Gross Domestic Product - extractive industries (Gross Value Added)</t>
  </si>
  <si>
    <t>Exports - extractive industries</t>
  </si>
  <si>
    <t>Exports - all sectors</t>
  </si>
  <si>
    <t>Are EI revenues recorded in the government accounts/budget?</t>
  </si>
  <si>
    <t>Distribution of revenues from extractive industries (3.7.a)</t>
  </si>
  <si>
    <t xml:space="preserve">Revenues not classified </t>
  </si>
  <si>
    <t>15E</t>
  </si>
  <si>
    <t>Indicate if revenue stream is "included and reconciled", "included and partially reconciled", "included and not reconciled", "not applicable" or "not included" in the EITI Report. If included, enter the revenue streams in the box titled "Revenue streams".
The letter E in the GFS codes means that these are the codes used for the revenues from extractive companies. The digits to the left of an E are actual GFS codes. The digits to the right of an E are subcategories created exclusively for revenues from extractive companies.</t>
  </si>
  <si>
    <t>Enter revenue streams included in EITI Report. If more than one revenue streams fall under the same GFS classification, copy the row and paste it as a new row. 
Only payments to governments from companies on their own behalf are to be included. Payments to governments from companies on behalf of their employees are to be excluded (for example, withheld personal income tax/PAYE, employee social security contributions). In the third column, enter total figure of each revenue stream as disclosed by government, including also revenues that were not reconciled.</t>
  </si>
  <si>
    <t>1.1a</t>
  </si>
  <si>
    <t>Suggested changes approved</t>
  </si>
  <si>
    <t>Version 1.1 as of 05 March 2015</t>
  </si>
  <si>
    <t>Myanmar</t>
  </si>
  <si>
    <t>Moorstephens LLP</t>
  </si>
  <si>
    <t>Yes</t>
  </si>
  <si>
    <t>Oil &amp; Gas transportation</t>
  </si>
  <si>
    <t>MMK (Myanmar Kyat)</t>
  </si>
  <si>
    <t>US$ 1 = MMK 960.5121</t>
  </si>
  <si>
    <t>No</t>
  </si>
  <si>
    <t>Moorestephens</t>
  </si>
  <si>
    <t>3.11. Contribution to the Economy</t>
  </si>
  <si>
    <t>million MMK</t>
  </si>
  <si>
    <t>Barrels</t>
  </si>
  <si>
    <t>MMscf</t>
  </si>
  <si>
    <t>MT</t>
  </si>
  <si>
    <t>Tin, Tungsten, Mixed</t>
  </si>
  <si>
    <t>T-oz</t>
  </si>
  <si>
    <t>Appendix 6: Production and export detail</t>
  </si>
  <si>
    <t>Carat</t>
  </si>
  <si>
    <t>Tonnes</t>
  </si>
  <si>
    <t>Gems &amp; Jade sub-sector was included in the report through Emprium Sales only</t>
  </si>
  <si>
    <t>Partially</t>
  </si>
  <si>
    <t>3.6. Revenues collection</t>
  </si>
  <si>
    <t>EI revenues other than Taxes are collected by SOE's which split the revenues received between SOE acounts and budget accounts. SOE accounts are used exclusively by the SOE and can not be used for orther expenditures such as Education, Health, etc…</t>
  </si>
  <si>
    <t>Moore Stephens LLP | P a g e 140
Appendix 10: Detail of Licenses</t>
  </si>
  <si>
    <t>Detail of licenses is disclosed in EITI report</t>
  </si>
  <si>
    <t xml:space="preserve">3.2.5 Procedures for the award of Oil &amp; Gas blocks 
3.3.8 Award procedures for mineral concessions and licenses 
Appendix 11: Award Process
</t>
  </si>
  <si>
    <t>All detail about awarding procedures are presented in the %EITI report</t>
  </si>
  <si>
    <t>not available</t>
  </si>
  <si>
    <t xml:space="preserve">3.2.7 Policy on disclosure of contracts and licenses 
3.3.8 Award procedures for mineral concessions and licenses </t>
  </si>
  <si>
    <t>1.5. Summary of Results for MEITI Reconciliation</t>
  </si>
  <si>
    <t xml:space="preserve">6.4. Revenues from the sale of the state’s share of production </t>
  </si>
  <si>
    <t>Copper</t>
  </si>
  <si>
    <t xml:space="preserve">Gold </t>
  </si>
  <si>
    <t>Sheelite Mixed</t>
  </si>
  <si>
    <t xml:space="preserve">Tin </t>
  </si>
  <si>
    <t xml:space="preserve">Crude oil </t>
  </si>
  <si>
    <t>Natural Gas</t>
  </si>
  <si>
    <t xml:space="preserve">Tri-oz </t>
  </si>
  <si>
    <t xml:space="preserve">MT </t>
  </si>
  <si>
    <t xml:space="preserve">Barils </t>
  </si>
  <si>
    <t>Mscf</t>
  </si>
  <si>
    <t xml:space="preserve">million MMK </t>
  </si>
  <si>
    <t>Appendix 7: Reporting templates</t>
  </si>
  <si>
    <t>6.6. Social Expenditures and Infrastructure Provisions</t>
  </si>
  <si>
    <t>6.3. Oil &amp; gas transportation revenues</t>
  </si>
  <si>
    <t>Petronas Carigali Myanmar Inc</t>
  </si>
  <si>
    <t>TOTAL</t>
  </si>
  <si>
    <t>Daewoo International Corporation</t>
  </si>
  <si>
    <t>PTT Exploration &amp; Production</t>
  </si>
  <si>
    <t>Goldpetrol Co Ltd</t>
  </si>
  <si>
    <t>MPRL E&amp;P Pte Ltd</t>
  </si>
  <si>
    <t>Nippon Oil</t>
  </si>
  <si>
    <t>ONGC Videsh Ltd</t>
  </si>
  <si>
    <t>Gail JJ India Ltd</t>
  </si>
  <si>
    <t>Korea Gas Corporation</t>
  </si>
  <si>
    <t>UNOCAL</t>
  </si>
  <si>
    <t>Chinnery Assets Ltd</t>
  </si>
  <si>
    <t>SNOG Pte Ltd</t>
  </si>
  <si>
    <t>NC</t>
  </si>
  <si>
    <t>24FC of 1992-1993</t>
  </si>
  <si>
    <t>1 FC / 2002-2003</t>
  </si>
  <si>
    <t>84 FC</t>
  </si>
  <si>
    <t>173 FC</t>
  </si>
  <si>
    <t>177 FC 97-98</t>
  </si>
  <si>
    <t>24 FC</t>
  </si>
  <si>
    <t>9 FC of 1994-1995</t>
  </si>
  <si>
    <t>5 FC OF 2002-2003</t>
  </si>
  <si>
    <t>44FC of 2012-13</t>
  </si>
  <si>
    <t>Oil &amp; Gas</t>
  </si>
  <si>
    <t>Example: MMK</t>
  </si>
  <si>
    <t>Eternal Mining Company Ltd</t>
  </si>
  <si>
    <t>Kayah State Mining Production Co. (KMPC)</t>
  </si>
  <si>
    <t>Myanmar Pongpipat Company Limited</t>
  </si>
  <si>
    <t xml:space="preserve">Nobel Gold </t>
  </si>
  <si>
    <t>Tha Byu Mining Co., Ltd.</t>
  </si>
  <si>
    <t>Win Myint Mo Industries Co.,Ltd.</t>
  </si>
  <si>
    <t>DELCO (Developers Enterepreneurs Liaison Construction Organizers Limited</t>
  </si>
  <si>
    <t>GPS Joint Venture Co., Ltd.</t>
  </si>
  <si>
    <t>Ngwe Yi Pale Mining Co., Ltd</t>
  </si>
  <si>
    <t>Max Myanmar Manufacturing Co.,</t>
  </si>
  <si>
    <t>Triple A Cement International Co., Ltd</t>
  </si>
  <si>
    <t>Myanmar Wanbao Mining Copper</t>
  </si>
  <si>
    <t>Myanmar Yang Tse Copper Ltd</t>
  </si>
  <si>
    <t>CNMC Nickel Co Ltd. (MCNICO) (Tagaung Taung Nickel project)</t>
  </si>
  <si>
    <t>974 / 2006-2007</t>
  </si>
  <si>
    <t>762/2002-2003</t>
  </si>
  <si>
    <t>10FC/1999-2000</t>
  </si>
  <si>
    <t>1117/2000-2001</t>
  </si>
  <si>
    <t>1928/2007-2008</t>
  </si>
  <si>
    <t>No-556 / 2007-2008</t>
  </si>
  <si>
    <t>314 FC/ 2012-2013</t>
  </si>
  <si>
    <t>1299/2004-2005</t>
  </si>
  <si>
    <t>1230/2007-2008</t>
  </si>
  <si>
    <t>No. 695 /1998-1999</t>
  </si>
  <si>
    <t>9FC of 2010-2011</t>
  </si>
  <si>
    <t>461/2011</t>
  </si>
  <si>
    <t>NO.4FC/2008-2009</t>
  </si>
  <si>
    <t>Other minerals</t>
  </si>
  <si>
    <t>Great Genesis Gems Co., Ltd.</t>
  </si>
  <si>
    <t>MYANMAR IMPERIAL JADE</t>
  </si>
  <si>
    <t>Richest Gems Co., Ltd</t>
  </si>
  <si>
    <t>LINN LETT WIN YADANAR GEMS</t>
  </si>
  <si>
    <t>EVER WINNER GEMS</t>
  </si>
  <si>
    <t>AUNG HEIN MIN GEMS</t>
  </si>
  <si>
    <t>Wai Aung Ka Bar</t>
  </si>
  <si>
    <t>Ya Zar Htar Ni</t>
  </si>
  <si>
    <t>SHWE YWET HLWAR GEMS</t>
  </si>
  <si>
    <t>Kyauk Sein Na Gar</t>
  </si>
  <si>
    <t>YADANAR YAUNG CHI GEMS</t>
  </si>
  <si>
    <t>Jade Mountain Gems</t>
  </si>
  <si>
    <t>THI RAW MANI GEMS</t>
  </si>
  <si>
    <t>Kyaik International</t>
  </si>
  <si>
    <t>MYAT YAMON GEMS</t>
  </si>
  <si>
    <t>WINN LEI YADANA</t>
  </si>
  <si>
    <t>Myanmar Si Thu</t>
  </si>
  <si>
    <t>Sein Lone Taung Tan</t>
  </si>
  <si>
    <t>SHINING STAR LIGHT GEMS</t>
  </si>
  <si>
    <t>Khin Zaw Aung and Brothers</t>
  </si>
  <si>
    <t>Xie Family</t>
  </si>
  <si>
    <t>Aye Yar Kyauk Sein</t>
  </si>
  <si>
    <t>WAI FAMILY GEMS</t>
  </si>
  <si>
    <t>AYEYAR YANDANAR GEMS</t>
  </si>
  <si>
    <t>A Myo Thar Kyi Pwar Toe Tat Yay</t>
  </si>
  <si>
    <t>SHWE WAH MYAY (MANDALAY)</t>
  </si>
  <si>
    <t>Ya Da Nar Taung Tan</t>
  </si>
  <si>
    <t>NAY LA PWINT GEMS</t>
  </si>
  <si>
    <t>TREASURE WHITE LOTUS GEMS</t>
  </si>
  <si>
    <t>978/2005-2006</t>
  </si>
  <si>
    <t xml:space="preserve">919 / 1996-1997 </t>
  </si>
  <si>
    <t>1047/2007-2008 ( 23.11.2007 )</t>
  </si>
  <si>
    <t>7/2000-2001</t>
  </si>
  <si>
    <t>952/1995-1996</t>
  </si>
  <si>
    <t>617/2004-2005</t>
  </si>
  <si>
    <t>696 / 2005-2006</t>
  </si>
  <si>
    <t>1999/2010-2011</t>
  </si>
  <si>
    <t>519/2003-2004</t>
  </si>
  <si>
    <t>1630/1999-2000</t>
  </si>
  <si>
    <t>67 / 2008-2009</t>
  </si>
  <si>
    <t xml:space="preserve"> 203 / 2000-2001</t>
  </si>
  <si>
    <t>363/ 1995-1996</t>
  </si>
  <si>
    <t>872/2007-2008</t>
  </si>
  <si>
    <t>1043 / 1995-1996</t>
  </si>
  <si>
    <t xml:space="preserve">99/2004-2005 </t>
  </si>
  <si>
    <t>448/95-96</t>
  </si>
  <si>
    <t>312/ 2006-2007</t>
  </si>
  <si>
    <t>1273 of 1996-1997</t>
  </si>
  <si>
    <t>220/2004-2005</t>
  </si>
  <si>
    <t>1117 / 2007-2008</t>
  </si>
  <si>
    <t>742/1994-1995</t>
  </si>
  <si>
    <t>92 / 2009-2010</t>
  </si>
  <si>
    <t>174 / 2000-2001</t>
  </si>
  <si>
    <t>1532 /1996-1997</t>
  </si>
  <si>
    <t>1925 / 2007 - 2008</t>
  </si>
  <si>
    <t>1735/1999-2000</t>
  </si>
  <si>
    <t>787/2000-2001</t>
  </si>
  <si>
    <t>927/1995-1996</t>
  </si>
  <si>
    <t>273/2003-2004</t>
  </si>
  <si>
    <t>Gems &amp; Jade</t>
  </si>
  <si>
    <t>Identification (RC number)</t>
  </si>
  <si>
    <t>Included and reconciled</t>
  </si>
  <si>
    <t>Corporate Income Tax (CIT)</t>
  </si>
  <si>
    <t>Customs Duties</t>
  </si>
  <si>
    <t>Included not reconciled</t>
  </si>
  <si>
    <t>Not included</t>
  </si>
  <si>
    <t>Customs Department</t>
  </si>
  <si>
    <t>Capital Gains Tax</t>
  </si>
  <si>
    <t>Commercial Tax</t>
  </si>
  <si>
    <t>Withholding tax</t>
  </si>
  <si>
    <t>Signature Bonus</t>
  </si>
  <si>
    <t>Royalties</t>
  </si>
  <si>
    <t>Production Split (State share)</t>
  </si>
  <si>
    <t>MOGE share (Profit and Cost)</t>
  </si>
  <si>
    <t>Training Fund</t>
  </si>
  <si>
    <t>Domestic Market Obligation (DMO)</t>
  </si>
  <si>
    <t>Dead Rent Fees</t>
  </si>
  <si>
    <t>Licence Fees</t>
  </si>
  <si>
    <t>Land rental fees</t>
  </si>
  <si>
    <t xml:space="preserve">Forest Department </t>
  </si>
  <si>
    <t>Sales to MPE (Oil and Gas)</t>
  </si>
  <si>
    <t>Sales of State’s share of production</t>
  </si>
  <si>
    <t>Corporate Income Tax (CIT) - Oil &amp; Gas transportation</t>
  </si>
  <si>
    <t>Dividends  (Oil &amp; Gas transportation)</t>
  </si>
  <si>
    <t>Land rental fees (Oil &amp; Gas transportation)</t>
  </si>
  <si>
    <t>Social payments</t>
  </si>
  <si>
    <t>Sale Split</t>
  </si>
  <si>
    <t>Emporium Fees / Sale Fees</t>
  </si>
  <si>
    <t>Supervision Fees</t>
  </si>
  <si>
    <t>Other significant payments (&gt; 50,000 USD)</t>
  </si>
  <si>
    <t xml:space="preserve">Government revenue - extractive industries </t>
  </si>
  <si>
    <t>Revenues received in the budget accounts + SOE accounts</t>
  </si>
  <si>
    <t>http://myanmareiti.org/content/myanmar-first-eiti-report-0</t>
  </si>
  <si>
    <t xml:space="preserve">Electronic data file not available </t>
  </si>
  <si>
    <t xml:space="preserve">Including MOGE which is also presented as a government entity </t>
  </si>
  <si>
    <t>Lead Ore, volume</t>
  </si>
  <si>
    <t>Lead Concentrate, volume</t>
  </si>
  <si>
    <t>Zinc Ore, volume</t>
  </si>
  <si>
    <t>Copper Ore, volume</t>
  </si>
  <si>
    <t>Iron, volume</t>
  </si>
  <si>
    <t>Antimony Ore, volume</t>
  </si>
  <si>
    <t>Antimony Concentrate, volume</t>
  </si>
  <si>
    <t>Zinc Concentrate, volume</t>
  </si>
  <si>
    <t>Gold, volume</t>
  </si>
  <si>
    <t>Tin (Concentrate), volume</t>
  </si>
  <si>
    <t>Tin, Tungsten, Mixed, volume</t>
  </si>
  <si>
    <t>Scheelite  Mixed, volume</t>
  </si>
  <si>
    <t>Refine Tin, volume</t>
  </si>
  <si>
    <t>Coal, volume</t>
  </si>
  <si>
    <t>Limestone, volume</t>
  </si>
  <si>
    <t>Maganesedioxide, volume</t>
  </si>
  <si>
    <t>Marble, volume</t>
  </si>
  <si>
    <t>Granite, volume</t>
  </si>
  <si>
    <t>Gypsum, volume</t>
  </si>
  <si>
    <t>Quartz, volume</t>
  </si>
  <si>
    <t>Bauxite, volume</t>
  </si>
  <si>
    <t>Limestone(decorative), volume</t>
  </si>
  <si>
    <t>Barite, volume</t>
  </si>
  <si>
    <t>White Clay, volume</t>
  </si>
  <si>
    <t>Barite Powder, volume</t>
  </si>
  <si>
    <t>Clay, volume</t>
  </si>
  <si>
    <t>Ferro Nickel, volume</t>
  </si>
  <si>
    <t>Bantonite, volume</t>
  </si>
  <si>
    <t>Dolomite, volume</t>
  </si>
  <si>
    <t>Tin(Concentrate), volume</t>
  </si>
  <si>
    <t>Wolfram Concentrate, volume</t>
  </si>
  <si>
    <t>Feldspar, volume</t>
  </si>
  <si>
    <t>Wood Fossil, volume</t>
  </si>
  <si>
    <t>Magnesedioxide, volume</t>
  </si>
  <si>
    <t>Gems, volume</t>
  </si>
  <si>
    <t>Jade, volume</t>
  </si>
  <si>
    <t>Budget accounts are open in the Myanmar Economic Bank (MEB) and in the Myanmar Foreign Trade Bank (MFTB)</t>
  </si>
  <si>
    <t>http://www.mof.gov.mm/en/content/myanma-economic-bank;  http://mmftb.com/english/index.php</t>
  </si>
  <si>
    <t>Internal Revenue Department (IRD)</t>
  </si>
  <si>
    <t>Myanma Oil &amp; Gas Enterprise (MOGE)</t>
  </si>
  <si>
    <t>Myanmar Gems Enterprise (MGE)</t>
  </si>
  <si>
    <t>Department of Mines - Ministry of Mines</t>
  </si>
  <si>
    <t>Mining Enterprise ME 2</t>
  </si>
  <si>
    <t xml:space="preserve">Mining Enterprise ME 1 </t>
  </si>
  <si>
    <t>Included partially reconciled</t>
  </si>
  <si>
    <t>Department of Mines - (DoM)</t>
  </si>
  <si>
    <t>Mining Enterprise (ME)</t>
  </si>
  <si>
    <t>Karim Lourimi</t>
  </si>
  <si>
    <t>karim.lourimi@moorestephens.com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</si>
</sst>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yyyy\-mm\-dd;@"/>
  </numFmts>
  <fonts count="45">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i/>
      <sz val="12"/>
      <color theme="1"/>
      <name val="Calibri"/>
      <family val="2"/>
    </font>
    <font>
      <u/>
      <sz val="12"/>
      <color theme="10"/>
      <name val="Calibri"/>
      <family val="2"/>
      <scheme val="minor"/>
    </font>
    <font>
      <u/>
      <sz val="12"/>
      <color theme="11"/>
      <name val="Calibri"/>
      <family val="2"/>
      <scheme val="minor"/>
    </font>
    <font>
      <sz val="12"/>
      <color rgb="FF3F3F76"/>
      <name val="Calibri"/>
      <family val="2"/>
      <scheme val="minor"/>
    </font>
    <font>
      <sz val="8"/>
      <name val="Calibri"/>
      <family val="2"/>
      <scheme val="minor"/>
    </font>
    <font>
      <b/>
      <sz val="16"/>
      <color theme="1"/>
      <name val="Calibri"/>
      <family val="2"/>
    </font>
    <font>
      <i/>
      <sz val="12"/>
      <color theme="1"/>
      <name val="Calibri"/>
      <family val="2"/>
      <scheme val="minor"/>
    </font>
    <font>
      <sz val="10"/>
      <color theme="1"/>
      <name val="Calibri"/>
      <family val="2"/>
      <scheme val="minor"/>
    </font>
    <font>
      <sz val="20"/>
      <color theme="1"/>
      <name val="Calibri"/>
      <family val="2"/>
      <scheme val="minor"/>
    </font>
    <font>
      <b/>
      <sz val="10"/>
      <color theme="1"/>
      <name val="Calibri"/>
      <family val="2"/>
      <scheme val="minor"/>
    </font>
    <font>
      <i/>
      <sz val="10"/>
      <color theme="1"/>
      <name val="Calibri"/>
      <family val="2"/>
      <scheme val="minor"/>
    </font>
    <font>
      <sz val="10"/>
      <color rgb="FF000000"/>
      <name val="Calibri"/>
      <family val="2"/>
      <scheme val="minor"/>
    </font>
    <font>
      <sz val="10"/>
      <color rgb="FFFF0000"/>
      <name val="Calibri"/>
      <family val="2"/>
      <scheme val="minor"/>
    </font>
    <font>
      <sz val="20"/>
      <color theme="1"/>
      <name val="Calibri"/>
      <family val="2"/>
    </font>
    <font>
      <sz val="10"/>
      <color rgb="FFFF0000"/>
      <name val="Calibri (Body)"/>
    </font>
    <font>
      <b/>
      <sz val="16"/>
      <color rgb="FF000000"/>
      <name val="Calibri (Body)"/>
    </font>
    <font>
      <i/>
      <sz val="11"/>
      <color rgb="FF000000"/>
      <name val="Calibri"/>
      <family val="2"/>
      <scheme val="minor"/>
    </font>
    <font>
      <sz val="11"/>
      <color rgb="FF000000"/>
      <name val="Calibri"/>
      <family val="2"/>
      <scheme val="minor"/>
    </font>
    <font>
      <u/>
      <sz val="11"/>
      <color rgb="FF000000"/>
      <name val="Calibri"/>
      <family val="2"/>
      <scheme val="minor"/>
    </font>
    <font>
      <sz val="11"/>
      <name val="Calibri"/>
      <family val="2"/>
      <scheme val="minor"/>
    </font>
    <font>
      <b/>
      <sz val="12"/>
      <color theme="0" tint="-0.34998626667073579"/>
      <name val="Calibri"/>
      <family val="2"/>
    </font>
    <font>
      <i/>
      <sz val="12"/>
      <color theme="0" tint="-0.34998626667073579"/>
      <name val="Calibri"/>
      <family val="2"/>
    </font>
    <font>
      <i/>
      <sz val="10"/>
      <color theme="1"/>
      <name val="Calibri"/>
      <family val="2"/>
    </font>
    <font>
      <b/>
      <sz val="11"/>
      <color rgb="FF3F3F3F"/>
      <name val="Calibri"/>
      <family val="2"/>
      <scheme val="minor"/>
    </font>
    <font>
      <b/>
      <sz val="16"/>
      <color theme="1"/>
      <name val="Calibri"/>
      <family val="2"/>
    </font>
    <font>
      <b/>
      <i/>
      <sz val="10"/>
      <color rgb="FF3F3F3F"/>
      <name val="Calibri"/>
      <family val="2"/>
      <scheme val="minor"/>
    </font>
    <font>
      <u/>
      <sz val="10"/>
      <color rgb="FFFF0000"/>
      <name val="Calibri"/>
      <family val="2"/>
      <scheme val="minor"/>
    </font>
    <font>
      <i/>
      <sz val="10"/>
      <name val="Calibri"/>
      <family val="2"/>
      <scheme val="minor"/>
    </font>
    <font>
      <sz val="10"/>
      <color rgb="FFFF0000"/>
      <name val="Calibri"/>
      <family val="2"/>
      <scheme val="minor"/>
    </font>
    <font>
      <sz val="12"/>
      <color theme="1"/>
      <name val="Calibri"/>
      <family val="2"/>
    </font>
    <font>
      <i/>
      <sz val="12"/>
      <color theme="1"/>
      <name val="Calibri"/>
      <family val="2"/>
      <scheme val="minor"/>
    </font>
    <font>
      <u/>
      <sz val="10"/>
      <color theme="10"/>
      <name val="Calibri"/>
      <family val="2"/>
      <scheme val="minor"/>
    </font>
    <font>
      <i/>
      <sz val="10"/>
      <color rgb="FF3F3F3F"/>
      <name val="Calibri"/>
      <family val="2"/>
      <scheme val="minor"/>
    </font>
    <font>
      <sz val="10"/>
      <color theme="1"/>
      <name val="Calibri"/>
      <family val="2"/>
    </font>
    <font>
      <i/>
      <sz val="11"/>
      <color theme="1"/>
      <name val="Calibri"/>
      <family val="2"/>
    </font>
    <font>
      <i/>
      <sz val="12"/>
      <name val="Calibri"/>
      <family val="2"/>
    </font>
    <font>
      <sz val="10"/>
      <color theme="1"/>
      <name val="Arial"/>
      <family val="2"/>
    </font>
    <font>
      <sz val="10"/>
      <name val="Arial"/>
      <family val="2"/>
    </font>
    <font>
      <u/>
      <sz val="8"/>
      <color theme="10"/>
      <name val="Calibri"/>
      <family val="2"/>
      <scheme val="minor"/>
    </font>
    <font>
      <sz val="12"/>
      <name val="Calibri"/>
      <family val="2"/>
    </font>
  </fonts>
  <fills count="15">
    <fill>
      <patternFill patternType="none"/>
    </fill>
    <fill>
      <patternFill patternType="gray125"/>
    </fill>
    <fill>
      <patternFill patternType="solid">
        <fgColor theme="0" tint="-4.9989318521683403E-2"/>
        <bgColor indexed="64"/>
      </patternFill>
    </fill>
    <fill>
      <patternFill patternType="solid">
        <fgColor rgb="FFFFCC99"/>
      </patternFill>
    </fill>
    <fill>
      <patternFill patternType="solid">
        <fgColor theme="9" tint="0.39997558519241921"/>
        <bgColor indexed="64"/>
      </patternFill>
    </fill>
    <fill>
      <patternFill patternType="solid">
        <fgColor rgb="FFF7FAB4"/>
        <bgColor indexed="64"/>
      </patternFill>
    </fill>
    <fill>
      <patternFill patternType="solid">
        <fgColor theme="0"/>
        <bgColor indexed="64"/>
      </patternFill>
    </fill>
    <fill>
      <patternFill patternType="solid">
        <fgColor rgb="FFFABF8F"/>
        <bgColor rgb="FF000000"/>
      </patternFill>
    </fill>
    <fill>
      <patternFill patternType="solid">
        <fgColor rgb="FFF7FAB4"/>
        <bgColor rgb="FF000000"/>
      </patternFill>
    </fill>
    <fill>
      <patternFill patternType="solid">
        <fgColor theme="0"/>
        <bgColor rgb="FF000000"/>
      </patternFill>
    </fill>
    <fill>
      <patternFill patternType="solid">
        <fgColor rgb="FFFABF8F"/>
        <bgColor indexed="64"/>
      </patternFill>
    </fill>
    <fill>
      <patternFill patternType="solid">
        <fgColor theme="1"/>
        <bgColor indexed="64"/>
      </patternFill>
    </fill>
    <fill>
      <patternFill patternType="solid">
        <fgColor theme="2"/>
        <bgColor indexed="64"/>
      </patternFill>
    </fill>
    <fill>
      <patternFill patternType="solid">
        <fgColor rgb="FFF2F2F2"/>
      </patternFill>
    </fill>
    <fill>
      <patternFill patternType="solid">
        <fgColor theme="0" tint="-0.14999847407452621"/>
        <bgColor indexed="64"/>
      </patternFill>
    </fill>
  </fills>
  <borders count="42">
    <border>
      <left/>
      <right/>
      <top/>
      <bottom/>
      <diagonal/>
    </border>
    <border>
      <left style="thin">
        <color auto="1"/>
      </left>
      <right/>
      <top/>
      <bottom style="thin">
        <color rgb="FF000000"/>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top/>
      <bottom style="thin">
        <color rgb="FF000000"/>
      </bottom>
      <diagonal/>
    </border>
    <border>
      <left style="thin">
        <color rgb="FF7F7F7F"/>
      </left>
      <right style="thin">
        <color rgb="FF7F7F7F"/>
      </right>
      <top style="thin">
        <color rgb="FF7F7F7F"/>
      </top>
      <bottom style="thin">
        <color rgb="FF7F7F7F"/>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auto="1"/>
      </right>
      <top style="thin">
        <color rgb="FF7F7F7F"/>
      </top>
      <bottom style="thin">
        <color rgb="FF7F7F7F"/>
      </bottom>
      <diagonal/>
    </border>
    <border>
      <left/>
      <right style="thin">
        <color auto="1"/>
      </right>
      <top/>
      <bottom style="thin">
        <color rgb="FF000000"/>
      </bottom>
      <diagonal/>
    </border>
    <border>
      <left style="thick">
        <color auto="1"/>
      </left>
      <right style="thick">
        <color auto="1"/>
      </right>
      <top style="thick">
        <color auto="1"/>
      </top>
      <bottom style="thin">
        <color auto="1"/>
      </bottom>
      <diagonal/>
    </border>
    <border>
      <left/>
      <right/>
      <top style="thin">
        <color auto="1"/>
      </top>
      <bottom style="thin">
        <color auto="1"/>
      </bottom>
      <diagonal/>
    </border>
    <border>
      <left style="thick">
        <color auto="1"/>
      </left>
      <right style="thick">
        <color auto="1"/>
      </right>
      <top style="thin">
        <color auto="1"/>
      </top>
      <bottom style="thin">
        <color auto="1"/>
      </bottom>
      <diagonal/>
    </border>
    <border>
      <left/>
      <right style="thick">
        <color auto="1"/>
      </right>
      <top style="thin">
        <color auto="1"/>
      </top>
      <bottom style="thin">
        <color auto="1"/>
      </bottom>
      <diagonal/>
    </border>
    <border>
      <left style="thick">
        <color auto="1"/>
      </left>
      <right style="thick">
        <color auto="1"/>
      </right>
      <top/>
      <bottom style="thick">
        <color auto="1"/>
      </bottom>
      <diagonal/>
    </border>
    <border>
      <left style="thick">
        <color auto="1"/>
      </left>
      <right style="thick">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style="thin">
        <color rgb="FF3F3F3F"/>
      </right>
      <top style="thin">
        <color rgb="FF3F3F3F"/>
      </top>
      <bottom style="thin">
        <color rgb="FF3F3F3F"/>
      </bottom>
      <diagonal/>
    </border>
    <border>
      <left style="medium">
        <color rgb="FFFF0000"/>
      </left>
      <right style="medium">
        <color rgb="FFFF0000"/>
      </right>
      <top style="medium">
        <color rgb="FFFF0000"/>
      </top>
      <bottom style="medium">
        <color rgb="FFFF0000"/>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thin">
        <color auto="1"/>
      </left>
      <right/>
      <top style="thin">
        <color auto="1"/>
      </top>
      <bottom style="thin">
        <color auto="1"/>
      </bottom>
      <diagonal/>
    </border>
    <border>
      <left/>
      <right style="medium">
        <color indexed="64"/>
      </right>
      <top style="thin">
        <color auto="1"/>
      </top>
      <bottom style="thin">
        <color indexed="64"/>
      </bottom>
      <diagonal/>
    </border>
    <border>
      <left style="medium">
        <color indexed="64"/>
      </left>
      <right style="thin">
        <color rgb="FF3F3F3F"/>
      </right>
      <top style="thin">
        <color rgb="FF3F3F3F"/>
      </top>
      <bottom/>
      <diagonal/>
    </border>
    <border>
      <left style="medium">
        <color indexed="64"/>
      </left>
      <right style="thin">
        <color rgb="FF3F3F3F"/>
      </right>
      <top/>
      <bottom style="thin">
        <color rgb="FF3F3F3F"/>
      </bottom>
      <diagonal/>
    </border>
  </borders>
  <cellStyleXfs count="334">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3" borderId="6"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2"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8" fillId="13" borderId="23"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 fillId="0" borderId="0"/>
    <xf numFmtId="0" fontId="41" fillId="0" borderId="0"/>
    <xf numFmtId="0" fontId="42" fillId="0" borderId="0"/>
  </cellStyleXfs>
  <cellXfs count="192">
    <xf numFmtId="0" fontId="0" fillId="0" borderId="0" xfId="0"/>
    <xf numFmtId="0" fontId="3" fillId="0" borderId="0" xfId="0" applyFont="1"/>
    <xf numFmtId="0" fontId="3" fillId="2" borderId="1" xfId="0" applyFont="1" applyFill="1" applyBorder="1" applyAlignment="1">
      <alignment vertical="top" wrapText="1"/>
    </xf>
    <xf numFmtId="0" fontId="3" fillId="0" borderId="0" xfId="0" applyFont="1" applyAlignment="1">
      <alignment vertical="top"/>
    </xf>
    <xf numFmtId="0" fontId="3" fillId="0" borderId="9" xfId="0" applyFont="1" applyBorder="1"/>
    <xf numFmtId="0" fontId="3" fillId="0" borderId="7" xfId="0" applyFont="1" applyBorder="1" applyAlignment="1">
      <alignment vertical="center" wrapText="1"/>
    </xf>
    <xf numFmtId="0" fontId="5" fillId="0" borderId="7" xfId="0" applyFont="1" applyBorder="1" applyAlignment="1">
      <alignment vertical="center" wrapText="1"/>
    </xf>
    <xf numFmtId="0" fontId="3" fillId="0" borderId="12" xfId="0" applyFont="1" applyBorder="1" applyAlignment="1">
      <alignment vertical="center" wrapText="1"/>
    </xf>
    <xf numFmtId="0" fontId="4" fillId="0" borderId="2" xfId="0" applyFont="1" applyBorder="1" applyAlignment="1">
      <alignment horizontal="right"/>
    </xf>
    <xf numFmtId="0" fontId="4" fillId="0" borderId="8" xfId="0" applyFont="1" applyBorder="1" applyAlignment="1">
      <alignment horizontal="right"/>
    </xf>
    <xf numFmtId="0" fontId="3" fillId="0" borderId="0" xfId="0" applyFont="1" applyAlignment="1">
      <alignment horizontal="right"/>
    </xf>
    <xf numFmtId="0" fontId="3" fillId="0" borderId="4" xfId="0" applyFont="1" applyBorder="1"/>
    <xf numFmtId="0" fontId="10" fillId="0" borderId="3" xfId="0" applyFont="1" applyBorder="1"/>
    <xf numFmtId="0" fontId="4" fillId="0" borderId="2" xfId="0" applyFont="1" applyBorder="1" applyAlignment="1">
      <alignment horizontal="right" wrapText="1"/>
    </xf>
    <xf numFmtId="0" fontId="5" fillId="0" borderId="4" xfId="0" applyFont="1" applyBorder="1"/>
    <xf numFmtId="0" fontId="12" fillId="0" borderId="0" xfId="0" applyFont="1" applyAlignment="1">
      <alignment horizontal="left" vertical="center" wrapText="1"/>
    </xf>
    <xf numFmtId="0" fontId="12" fillId="0" borderId="0" xfId="0" applyFont="1" applyAlignment="1">
      <alignment horizontal="left" wrapText="1"/>
    </xf>
    <xf numFmtId="0" fontId="13" fillId="0" borderId="0" xfId="0" applyFont="1"/>
    <xf numFmtId="0" fontId="12" fillId="0" borderId="9" xfId="0" applyFont="1" applyBorder="1"/>
    <xf numFmtId="0" fontId="12" fillId="0" borderId="14" xfId="0" applyFont="1" applyBorder="1"/>
    <xf numFmtId="0" fontId="12" fillId="0" borderId="0" xfId="0" applyFont="1"/>
    <xf numFmtId="0" fontId="12" fillId="0" borderId="4" xfId="0" applyFont="1" applyBorder="1"/>
    <xf numFmtId="0" fontId="12" fillId="0" borderId="0" xfId="0" applyFont="1" applyBorder="1"/>
    <xf numFmtId="0" fontId="14" fillId="0" borderId="0" xfId="0" applyFont="1" applyAlignment="1">
      <alignment horizontal="left" wrapText="1"/>
    </xf>
    <xf numFmtId="0" fontId="16" fillId="0" borderId="0" xfId="0" applyFont="1"/>
    <xf numFmtId="0" fontId="16" fillId="0" borderId="4" xfId="0" applyFont="1" applyBorder="1"/>
    <xf numFmtId="0" fontId="16" fillId="0" borderId="14" xfId="0" applyFont="1" applyBorder="1"/>
    <xf numFmtId="0" fontId="12" fillId="0" borderId="16" xfId="0" applyFont="1" applyBorder="1"/>
    <xf numFmtId="0" fontId="15" fillId="0" borderId="14" xfId="0" applyFont="1" applyBorder="1"/>
    <xf numFmtId="0" fontId="14" fillId="6" borderId="0" xfId="0" applyFont="1" applyFill="1" applyBorder="1" applyAlignment="1">
      <alignment horizontal="left" wrapText="1"/>
    </xf>
    <xf numFmtId="0" fontId="15" fillId="0" borderId="0" xfId="0" applyFont="1" applyBorder="1"/>
    <xf numFmtId="0" fontId="17" fillId="0" borderId="0" xfId="0" applyFont="1" applyAlignment="1">
      <alignment horizontal="left" vertical="center" wrapText="1"/>
    </xf>
    <xf numFmtId="0" fontId="18" fillId="0" borderId="0" xfId="0" applyFont="1" applyAlignment="1">
      <alignment vertical="top"/>
    </xf>
    <xf numFmtId="0" fontId="19" fillId="0" borderId="0" xfId="0" applyFont="1"/>
    <xf numFmtId="0" fontId="21" fillId="0" borderId="0" xfId="0" applyFont="1" applyAlignment="1">
      <alignment horizontal="left" vertical="center"/>
    </xf>
    <xf numFmtId="0" fontId="22" fillId="0" borderId="0" xfId="0" applyFont="1" applyAlignment="1">
      <alignment horizontal="left" vertical="center"/>
    </xf>
    <xf numFmtId="0" fontId="12" fillId="0" borderId="0" xfId="0" applyFont="1" applyAlignment="1">
      <alignment horizontal="left" vertical="center"/>
    </xf>
    <xf numFmtId="0" fontId="21" fillId="0" borderId="0" xfId="0" applyFont="1" applyAlignment="1">
      <alignment vertical="center"/>
    </xf>
    <xf numFmtId="0" fontId="22" fillId="0" borderId="0" xfId="0" applyFont="1" applyAlignment="1">
      <alignment vertical="center"/>
    </xf>
    <xf numFmtId="0" fontId="22" fillId="9" borderId="0" xfId="0" applyFont="1" applyFill="1" applyAlignment="1">
      <alignment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8" fillId="3" borderId="11" xfId="27" applyFont="1" applyBorder="1" applyAlignment="1">
      <alignment vertical="center" wrapText="1"/>
    </xf>
    <xf numFmtId="0" fontId="12" fillId="4" borderId="13" xfId="0" applyFont="1" applyFill="1" applyBorder="1" applyAlignment="1">
      <alignment horizontal="left" wrapText="1"/>
    </xf>
    <xf numFmtId="165" fontId="12" fillId="4" borderId="15" xfId="0" applyNumberFormat="1" applyFont="1" applyFill="1" applyBorder="1" applyAlignment="1">
      <alignment horizontal="left" wrapText="1"/>
    </xf>
    <xf numFmtId="0" fontId="12" fillId="4" borderId="15" xfId="0" applyFont="1" applyFill="1" applyBorder="1" applyAlignment="1">
      <alignment horizontal="left" wrapText="1"/>
    </xf>
    <xf numFmtId="0" fontId="12" fillId="5" borderId="15" xfId="0" applyFont="1" applyFill="1" applyBorder="1" applyAlignment="1">
      <alignment horizontal="left" wrapText="1"/>
    </xf>
    <xf numFmtId="0" fontId="3" fillId="0" borderId="0" xfId="0" applyFont="1" applyBorder="1" applyAlignment="1">
      <alignment vertical="top" wrapText="1"/>
    </xf>
    <xf numFmtId="0" fontId="5" fillId="0" borderId="0" xfId="0" applyFont="1" applyBorder="1" applyAlignment="1">
      <alignment vertical="top" wrapText="1"/>
    </xf>
    <xf numFmtId="0" fontId="3" fillId="0" borderId="5" xfId="0" applyFont="1" applyBorder="1" applyAlignment="1">
      <alignment vertical="top" wrapText="1"/>
    </xf>
    <xf numFmtId="0" fontId="4" fillId="0" borderId="8" xfId="0" applyFont="1" applyBorder="1" applyAlignment="1">
      <alignment vertical="top"/>
    </xf>
    <xf numFmtId="0" fontId="4" fillId="0" borderId="10" xfId="0" applyFont="1" applyBorder="1" applyAlignment="1">
      <alignment vertical="center" wrapText="1"/>
    </xf>
    <xf numFmtId="0" fontId="4" fillId="0" borderId="8" xfId="0" applyFont="1" applyBorder="1" applyAlignment="1">
      <alignment vertical="center" wrapText="1"/>
    </xf>
    <xf numFmtId="3" fontId="11" fillId="0" borderId="9" xfId="0" applyNumberFormat="1" applyFont="1" applyBorder="1"/>
    <xf numFmtId="0" fontId="5" fillId="0" borderId="10" xfId="0" applyFont="1" applyBorder="1" applyAlignment="1">
      <alignment horizontal="right"/>
    </xf>
    <xf numFmtId="3" fontId="5" fillId="0" borderId="7" xfId="0" applyNumberFormat="1" applyFont="1" applyBorder="1" applyAlignment="1">
      <alignment vertical="center" wrapText="1"/>
    </xf>
    <xf numFmtId="0" fontId="3" fillId="0" borderId="2" xfId="0" applyFont="1" applyFill="1" applyBorder="1" applyAlignment="1">
      <alignment vertical="center" wrapText="1"/>
    </xf>
    <xf numFmtId="0" fontId="3" fillId="0" borderId="1" xfId="0" applyFont="1" applyFill="1" applyBorder="1" applyAlignment="1">
      <alignment vertical="center" wrapText="1"/>
    </xf>
    <xf numFmtId="0" fontId="3" fillId="2" borderId="2" xfId="0" applyFont="1" applyFill="1" applyBorder="1" applyAlignment="1">
      <alignment horizontal="left" vertical="top" wrapText="1"/>
    </xf>
    <xf numFmtId="0" fontId="3" fillId="2" borderId="2" xfId="0" applyFont="1" applyFill="1" applyBorder="1" applyAlignment="1">
      <alignment horizontal="left" vertical="top"/>
    </xf>
    <xf numFmtId="0" fontId="4" fillId="2" borderId="2" xfId="0" applyFont="1" applyFill="1" applyBorder="1" applyAlignment="1">
      <alignment horizontal="left" vertical="top"/>
    </xf>
    <xf numFmtId="0" fontId="25" fillId="2" borderId="2" xfId="0" applyFont="1" applyFill="1" applyBorder="1" applyAlignment="1">
      <alignment horizontal="left" vertical="top" wrapText="1"/>
    </xf>
    <xf numFmtId="0" fontId="25" fillId="0" borderId="0" xfId="0" applyFont="1" applyBorder="1" applyAlignment="1">
      <alignment vertical="top" wrapText="1"/>
    </xf>
    <xf numFmtId="0" fontId="26" fillId="2" borderId="2" xfId="0" applyFont="1" applyFill="1" applyBorder="1" applyAlignment="1">
      <alignment horizontal="left" vertical="top" wrapText="1"/>
    </xf>
    <xf numFmtId="0" fontId="26" fillId="0" borderId="0" xfId="0" applyFont="1" applyBorder="1" applyAlignment="1">
      <alignment vertical="top" wrapText="1"/>
    </xf>
    <xf numFmtId="0" fontId="25" fillId="2" borderId="2" xfId="0" applyFont="1" applyFill="1" applyBorder="1" applyAlignment="1">
      <alignment horizontal="left" vertical="top"/>
    </xf>
    <xf numFmtId="0" fontId="26" fillId="2" borderId="2" xfId="0" applyFont="1" applyFill="1" applyBorder="1" applyAlignment="1">
      <alignment horizontal="left" vertical="top"/>
    </xf>
    <xf numFmtId="0" fontId="10" fillId="0" borderId="0" xfId="0" applyFont="1" applyAlignment="1">
      <alignment vertical="top"/>
    </xf>
    <xf numFmtId="0" fontId="27" fillId="0" borderId="0" xfId="0" applyFont="1" applyAlignment="1">
      <alignment vertical="top"/>
    </xf>
    <xf numFmtId="0" fontId="27" fillId="0" borderId="2" xfId="0" applyFont="1" applyBorder="1"/>
    <xf numFmtId="0" fontId="16" fillId="0" borderId="0" xfId="0" applyFont="1" applyBorder="1"/>
    <xf numFmtId="0" fontId="12" fillId="6" borderId="0" xfId="0" applyFont="1" applyFill="1" applyBorder="1" applyAlignment="1">
      <alignment horizontal="left" wrapText="1"/>
    </xf>
    <xf numFmtId="0" fontId="15" fillId="0" borderId="9" xfId="0" applyFont="1" applyBorder="1"/>
    <xf numFmtId="0" fontId="12" fillId="10" borderId="15" xfId="0" applyFont="1" applyFill="1" applyBorder="1" applyAlignment="1">
      <alignment horizontal="left" wrapText="1"/>
    </xf>
    <xf numFmtId="0" fontId="12" fillId="10" borderId="18" xfId="0" applyFont="1" applyFill="1" applyBorder="1" applyAlignment="1">
      <alignment horizontal="left" wrapText="1"/>
    </xf>
    <xf numFmtId="0" fontId="4" fillId="0" borderId="9" xfId="0" applyFont="1" applyBorder="1" applyAlignment="1">
      <alignment vertical="center" wrapText="1"/>
    </xf>
    <xf numFmtId="0" fontId="3" fillId="0" borderId="0" xfId="0" applyFont="1" applyFill="1" applyBorder="1" applyAlignment="1">
      <alignment vertical="center" wrapText="1"/>
    </xf>
    <xf numFmtId="0" fontId="3" fillId="0" borderId="9" xfId="0" applyFont="1" applyFill="1" applyBorder="1" applyAlignment="1">
      <alignment vertical="center" wrapText="1"/>
    </xf>
    <xf numFmtId="0" fontId="4" fillId="12" borderId="0" xfId="0" applyFont="1" applyFill="1" applyAlignment="1">
      <alignment horizontal="right"/>
    </xf>
    <xf numFmtId="0" fontId="4" fillId="12" borderId="0" xfId="0" applyFont="1" applyFill="1"/>
    <xf numFmtId="3" fontId="4" fillId="12" borderId="0" xfId="0" applyNumberFormat="1" applyFont="1" applyFill="1"/>
    <xf numFmtId="3" fontId="3" fillId="0" borderId="7" xfId="245" applyNumberFormat="1" applyFont="1" applyFill="1" applyBorder="1" applyAlignment="1">
      <alignment vertical="center" wrapText="1"/>
    </xf>
    <xf numFmtId="3" fontId="3" fillId="0" borderId="10" xfId="245" applyNumberFormat="1" applyFont="1" applyFill="1" applyBorder="1" applyAlignment="1">
      <alignment vertical="center" wrapText="1"/>
    </xf>
    <xf numFmtId="3" fontId="3" fillId="0" borderId="0" xfId="245" applyNumberFormat="1" applyFont="1" applyFill="1" applyBorder="1" applyAlignment="1">
      <alignment vertical="center" wrapText="1"/>
    </xf>
    <xf numFmtId="0" fontId="3" fillId="0" borderId="22" xfId="0" applyFont="1" applyBorder="1"/>
    <xf numFmtId="0" fontId="10" fillId="0" borderId="21" xfId="0" applyFont="1" applyBorder="1"/>
    <xf numFmtId="15" fontId="12" fillId="0" borderId="0" xfId="0" applyNumberFormat="1" applyFont="1" applyAlignment="1">
      <alignment horizontal="left" vertical="center" wrapText="1"/>
    </xf>
    <xf numFmtId="0" fontId="12" fillId="0" borderId="0" xfId="0" applyFont="1" applyAlignment="1">
      <alignment vertical="center" wrapText="1"/>
    </xf>
    <xf numFmtId="0" fontId="13" fillId="0" borderId="0" xfId="0" applyFont="1" applyAlignment="1"/>
    <xf numFmtId="0" fontId="19" fillId="0" borderId="0" xfId="0" applyFont="1" applyAlignment="1"/>
    <xf numFmtId="0" fontId="12" fillId="0" borderId="0" xfId="0" applyFont="1" applyAlignment="1">
      <alignment wrapText="1"/>
    </xf>
    <xf numFmtId="15" fontId="12" fillId="0" borderId="0" xfId="0" applyNumberFormat="1" applyFont="1" applyBorder="1" applyAlignment="1">
      <alignment horizontal="left"/>
    </xf>
    <xf numFmtId="0" fontId="12" fillId="0" borderId="0" xfId="0" applyFont="1" applyBorder="1" applyAlignment="1">
      <alignment horizontal="left"/>
    </xf>
    <xf numFmtId="0" fontId="12" fillId="0" borderId="0" xfId="0" quotePrefix="1" applyFont="1" applyAlignment="1">
      <alignment horizontal="left" vertical="center" wrapText="1"/>
    </xf>
    <xf numFmtId="0" fontId="14" fillId="0" borderId="0" xfId="0" applyFont="1" applyAlignment="1">
      <alignment horizontal="left" vertical="center" wrapText="1"/>
    </xf>
    <xf numFmtId="0" fontId="14" fillId="6" borderId="0" xfId="0" applyFont="1" applyFill="1" applyBorder="1" applyAlignment="1">
      <alignment horizontal="left"/>
    </xf>
    <xf numFmtId="0" fontId="30" fillId="13" borderId="23" xfId="320" applyFont="1" applyAlignment="1">
      <alignment horizontal="left" vertical="center" wrapText="1"/>
    </xf>
    <xf numFmtId="0" fontId="31" fillId="0" borderId="0" xfId="128" applyFont="1"/>
    <xf numFmtId="0" fontId="30" fillId="13" borderId="24" xfId="320" applyFont="1" applyBorder="1" applyAlignment="1">
      <alignment horizontal="left" vertical="center" wrapText="1"/>
    </xf>
    <xf numFmtId="0" fontId="32" fillId="0" borderId="0" xfId="0" applyFont="1" applyBorder="1"/>
    <xf numFmtId="0" fontId="33" fillId="0" borderId="0" xfId="0" applyFont="1" applyBorder="1"/>
    <xf numFmtId="0" fontId="32" fillId="0" borderId="0" xfId="0" applyFont="1" applyBorder="1" applyAlignment="1">
      <alignment vertical="top"/>
    </xf>
    <xf numFmtId="0" fontId="22" fillId="0" borderId="0" xfId="0" applyFont="1" applyFill="1" applyAlignment="1">
      <alignment vertical="center"/>
    </xf>
    <xf numFmtId="0" fontId="6" fillId="0" borderId="0" xfId="128" applyAlignment="1"/>
    <xf numFmtId="0" fontId="12" fillId="0" borderId="0" xfId="0" quotePrefix="1" applyFont="1" applyBorder="1" applyAlignment="1">
      <alignment horizontal="left" vertical="center" wrapText="1"/>
    </xf>
    <xf numFmtId="0" fontId="12" fillId="0" borderId="0" xfId="0" applyFont="1" applyBorder="1" applyAlignment="1">
      <alignment horizontal="left" vertical="center" wrapText="1"/>
    </xf>
    <xf numFmtId="0" fontId="12" fillId="0" borderId="25" xfId="0" applyFont="1" applyBorder="1" applyAlignment="1">
      <alignment vertical="center" wrapText="1"/>
    </xf>
    <xf numFmtId="0" fontId="33" fillId="0" borderId="0" xfId="0" applyFont="1" applyAlignment="1">
      <alignment vertical="center" wrapText="1"/>
    </xf>
    <xf numFmtId="0" fontId="12" fillId="0" borderId="0" xfId="0" applyFont="1" applyAlignment="1">
      <alignment horizontal="left" wrapText="1"/>
    </xf>
    <xf numFmtId="0" fontId="34" fillId="0" borderId="0" xfId="0" applyFont="1"/>
    <xf numFmtId="0" fontId="12" fillId="0" borderId="0" xfId="0" applyFont="1" applyAlignment="1">
      <alignment horizontal="left" vertical="center" wrapText="1"/>
    </xf>
    <xf numFmtId="0" fontId="12" fillId="0" borderId="14" xfId="0" applyFont="1" applyBorder="1"/>
    <xf numFmtId="0" fontId="12" fillId="0" borderId="0" xfId="0" applyFont="1" applyBorder="1"/>
    <xf numFmtId="0" fontId="15" fillId="0" borderId="14" xfId="0" applyFont="1" applyBorder="1"/>
    <xf numFmtId="165" fontId="12" fillId="4" borderId="19" xfId="0" applyNumberFormat="1" applyFont="1" applyFill="1" applyBorder="1" applyAlignment="1">
      <alignment horizontal="left" wrapText="1"/>
    </xf>
    <xf numFmtId="0" fontId="12" fillId="0" borderId="14" xfId="0" applyFont="1" applyBorder="1" applyAlignment="1">
      <alignment wrapText="1"/>
    </xf>
    <xf numFmtId="165" fontId="12" fillId="4" borderId="27" xfId="0" applyNumberFormat="1" applyFont="1" applyFill="1" applyBorder="1" applyAlignment="1">
      <alignment horizontal="left" wrapText="1"/>
    </xf>
    <xf numFmtId="165" fontId="12" fillId="4" borderId="28" xfId="0" applyNumberFormat="1" applyFont="1" applyFill="1" applyBorder="1" applyAlignment="1">
      <alignment horizontal="left" wrapText="1"/>
    </xf>
    <xf numFmtId="165" fontId="12" fillId="4" borderId="30" xfId="0" applyNumberFormat="1" applyFont="1" applyFill="1" applyBorder="1" applyAlignment="1">
      <alignment horizontal="left" wrapText="1"/>
    </xf>
    <xf numFmtId="165" fontId="12" fillId="11" borderId="30" xfId="0" applyNumberFormat="1" applyFont="1" applyFill="1" applyBorder="1" applyAlignment="1">
      <alignment horizontal="left" wrapText="1"/>
    </xf>
    <xf numFmtId="0" fontId="12" fillId="5" borderId="30" xfId="0" applyFont="1" applyFill="1" applyBorder="1" applyAlignment="1">
      <alignment horizontal="left" wrapText="1"/>
    </xf>
    <xf numFmtId="165" fontId="12" fillId="5" borderId="33" xfId="0" applyNumberFormat="1" applyFont="1" applyFill="1" applyBorder="1" applyAlignment="1">
      <alignment horizontal="left" wrapText="1"/>
    </xf>
    <xf numFmtId="165" fontId="12" fillId="4" borderId="36" xfId="0" applyNumberFormat="1" applyFont="1" applyFill="1" applyBorder="1" applyAlignment="1">
      <alignment horizontal="left" wrapText="1"/>
    </xf>
    <xf numFmtId="0" fontId="12" fillId="4" borderId="37" xfId="0" applyFont="1" applyFill="1" applyBorder="1" applyAlignment="1">
      <alignment horizontal="left" vertical="center"/>
    </xf>
    <xf numFmtId="0" fontId="12" fillId="4" borderId="32" xfId="0" applyFont="1" applyFill="1" applyBorder="1" applyAlignment="1">
      <alignment horizontal="left" vertical="center"/>
    </xf>
    <xf numFmtId="0" fontId="12" fillId="10" borderId="33" xfId="0" applyFont="1" applyFill="1" applyBorder="1" applyAlignment="1">
      <alignment horizontal="left" wrapText="1"/>
    </xf>
    <xf numFmtId="0" fontId="4" fillId="0" borderId="0" xfId="0" applyFont="1" applyBorder="1" applyAlignment="1">
      <alignment vertical="top" wrapText="1"/>
    </xf>
    <xf numFmtId="165" fontId="12" fillId="4" borderId="19" xfId="0" applyNumberFormat="1" applyFont="1" applyFill="1" applyBorder="1" applyAlignment="1">
      <alignment horizontal="left" wrapText="1"/>
    </xf>
    <xf numFmtId="0" fontId="32" fillId="0" borderId="9" xfId="0" applyFont="1" applyBorder="1"/>
    <xf numFmtId="0" fontId="12" fillId="0" borderId="39" xfId="0" applyFont="1" applyBorder="1"/>
    <xf numFmtId="0" fontId="36" fillId="4" borderId="16" xfId="128" applyFont="1" applyFill="1" applyBorder="1" applyAlignment="1">
      <alignment horizontal="left" wrapText="1"/>
    </xf>
    <xf numFmtId="4" fontId="12" fillId="4" borderId="29" xfId="0" applyNumberFormat="1" applyFont="1" applyFill="1" applyBorder="1" applyAlignment="1">
      <alignment horizontal="right" wrapText="1"/>
    </xf>
    <xf numFmtId="4" fontId="12" fillId="4" borderId="26" xfId="0" applyNumberFormat="1" applyFont="1" applyFill="1" applyBorder="1" applyAlignment="1">
      <alignment horizontal="right" wrapText="1"/>
    </xf>
    <xf numFmtId="0" fontId="15" fillId="0" borderId="0" xfId="0" applyFont="1" applyAlignment="1">
      <alignment horizontal="center" vertical="center" wrapText="1"/>
    </xf>
    <xf numFmtId="4" fontId="15" fillId="0" borderId="14" xfId="0" applyNumberFormat="1" applyFont="1" applyBorder="1"/>
    <xf numFmtId="4" fontId="12" fillId="4" borderId="19" xfId="0" applyNumberFormat="1" applyFont="1" applyFill="1" applyBorder="1" applyAlignment="1">
      <alignment horizontal="left" wrapText="1"/>
    </xf>
    <xf numFmtId="165" fontId="12" fillId="4" borderId="30" xfId="0" applyNumberFormat="1" applyFont="1" applyFill="1" applyBorder="1" applyAlignment="1">
      <alignment horizontal="left" vertical="top" wrapText="1"/>
    </xf>
    <xf numFmtId="4" fontId="12" fillId="4" borderId="36" xfId="0" applyNumberFormat="1" applyFont="1" applyFill="1" applyBorder="1" applyAlignment="1">
      <alignment horizontal="right" wrapText="1"/>
    </xf>
    <xf numFmtId="0" fontId="14" fillId="10" borderId="0" xfId="0" applyFont="1" applyFill="1" applyBorder="1" applyAlignment="1">
      <alignment horizontal="center" vertical="center" wrapText="1"/>
    </xf>
    <xf numFmtId="0" fontId="38" fillId="10" borderId="9" xfId="0" applyFont="1" applyFill="1" applyBorder="1"/>
    <xf numFmtId="0" fontId="38" fillId="10" borderId="0" xfId="0" applyFont="1" applyFill="1" applyBorder="1"/>
    <xf numFmtId="0" fontId="5" fillId="0" borderId="0" xfId="0" applyFont="1" applyAlignment="1">
      <alignment vertical="top"/>
    </xf>
    <xf numFmtId="0" fontId="40" fillId="0" borderId="0" xfId="0" applyFont="1" applyAlignment="1"/>
    <xf numFmtId="3" fontId="3" fillId="0" borderId="0" xfId="0" applyNumberFormat="1" applyFont="1"/>
    <xf numFmtId="165" fontId="12" fillId="4" borderId="19" xfId="0" applyNumberFormat="1" applyFont="1" applyFill="1" applyBorder="1" applyAlignment="1">
      <alignment horizontal="left" wrapText="1"/>
    </xf>
    <xf numFmtId="4" fontId="4" fillId="12" borderId="0" xfId="0" applyNumberFormat="1" applyFont="1" applyFill="1"/>
    <xf numFmtId="4" fontId="3" fillId="0" borderId="0" xfId="0" applyNumberFormat="1" applyFont="1"/>
    <xf numFmtId="4" fontId="3" fillId="0" borderId="7" xfId="245" applyNumberFormat="1" applyFont="1" applyFill="1" applyBorder="1" applyAlignment="1">
      <alignment vertical="center" wrapText="1"/>
    </xf>
    <xf numFmtId="3" fontId="4" fillId="14" borderId="0" xfId="0" applyNumberFormat="1" applyFont="1" applyFill="1"/>
    <xf numFmtId="0" fontId="3" fillId="0" borderId="0" xfId="0" applyFont="1" applyFill="1"/>
    <xf numFmtId="3" fontId="5" fillId="0" borderId="7" xfId="0" applyNumberFormat="1" applyFont="1" applyFill="1" applyBorder="1" applyAlignment="1">
      <alignment vertical="center" wrapText="1"/>
    </xf>
    <xf numFmtId="0" fontId="22" fillId="0" borderId="0" xfId="0" applyFont="1" applyAlignment="1">
      <alignment vertical="center"/>
    </xf>
    <xf numFmtId="0" fontId="0" fillId="0" borderId="0" xfId="0" applyAlignment="1">
      <alignment vertical="center"/>
    </xf>
    <xf numFmtId="0" fontId="22" fillId="8" borderId="0" xfId="0" applyFont="1" applyFill="1" applyAlignment="1">
      <alignment vertical="center"/>
    </xf>
    <xf numFmtId="0" fontId="22" fillId="7" borderId="0" xfId="0" applyFont="1" applyFill="1" applyAlignment="1">
      <alignment vertical="center"/>
    </xf>
    <xf numFmtId="0" fontId="20" fillId="0" borderId="0" xfId="0" applyFont="1" applyAlignment="1">
      <alignment vertical="center"/>
    </xf>
    <xf numFmtId="0" fontId="21" fillId="0" borderId="0" xfId="0" applyFont="1" applyAlignment="1">
      <alignment vertical="center"/>
    </xf>
    <xf numFmtId="0" fontId="12" fillId="10" borderId="36" xfId="0" applyFont="1" applyFill="1" applyBorder="1" applyAlignment="1">
      <alignment horizontal="left" wrapText="1"/>
    </xf>
    <xf numFmtId="0" fontId="12" fillId="10" borderId="20" xfId="0" applyFont="1" applyFill="1" applyBorder="1" applyAlignment="1">
      <alignment horizontal="left" wrapText="1"/>
    </xf>
    <xf numFmtId="165" fontId="12" fillId="5" borderId="31" xfId="0" applyNumberFormat="1" applyFont="1" applyFill="1" applyBorder="1" applyAlignment="1">
      <alignment horizontal="left" wrapText="1"/>
    </xf>
    <xf numFmtId="165" fontId="12" fillId="5" borderId="32" xfId="0" applyNumberFormat="1" applyFont="1" applyFill="1" applyBorder="1" applyAlignment="1">
      <alignment horizontal="left" wrapText="1"/>
    </xf>
    <xf numFmtId="0" fontId="12" fillId="10" borderId="34" xfId="0" applyFont="1" applyFill="1" applyBorder="1" applyAlignment="1">
      <alignment horizontal="left" wrapText="1"/>
    </xf>
    <xf numFmtId="0" fontId="12" fillId="10" borderId="35" xfId="0" applyFont="1" applyFill="1" applyBorder="1" applyAlignment="1">
      <alignment horizontal="left" wrapText="1"/>
    </xf>
    <xf numFmtId="0" fontId="15" fillId="0" borderId="0" xfId="0" applyFont="1" applyBorder="1" applyAlignment="1">
      <alignment horizontal="left" vertical="center"/>
    </xf>
    <xf numFmtId="0" fontId="0" fillId="0" borderId="0" xfId="0" applyBorder="1" applyAlignment="1">
      <alignment horizontal="left" vertical="center"/>
    </xf>
    <xf numFmtId="0" fontId="37" fillId="13" borderId="40" xfId="320" applyFont="1" applyBorder="1" applyAlignment="1">
      <alignment horizontal="left" vertical="center" wrapText="1"/>
    </xf>
    <xf numFmtId="0" fontId="37" fillId="13" borderId="41" xfId="320" applyFont="1" applyBorder="1" applyAlignment="1">
      <alignment horizontal="left" vertical="center" wrapText="1"/>
    </xf>
    <xf numFmtId="0" fontId="12" fillId="5" borderId="29" xfId="0" applyFont="1" applyFill="1" applyBorder="1" applyAlignment="1">
      <alignment horizontal="left" wrapText="1"/>
    </xf>
    <xf numFmtId="0" fontId="12" fillId="5" borderId="19" xfId="0" applyFont="1" applyFill="1" applyBorder="1" applyAlignment="1">
      <alignment horizontal="left" wrapText="1"/>
    </xf>
    <xf numFmtId="165" fontId="12" fillId="4" borderId="29" xfId="0" applyNumberFormat="1" applyFont="1" applyFill="1" applyBorder="1" applyAlignment="1">
      <alignment horizontal="left" wrapText="1"/>
    </xf>
    <xf numFmtId="165" fontId="12" fillId="4" borderId="19" xfId="0" applyNumberFormat="1" applyFont="1" applyFill="1" applyBorder="1" applyAlignment="1">
      <alignment horizontal="left" wrapText="1"/>
    </xf>
    <xf numFmtId="0" fontId="12" fillId="5" borderId="29" xfId="0" applyFont="1" applyFill="1" applyBorder="1" applyAlignment="1">
      <alignment horizontal="left" vertical="top" wrapText="1"/>
    </xf>
    <xf numFmtId="0" fontId="12" fillId="5" borderId="19" xfId="0" applyFont="1" applyFill="1" applyBorder="1" applyAlignment="1">
      <alignment horizontal="left" vertical="top" wrapText="1"/>
    </xf>
    <xf numFmtId="165" fontId="12" fillId="4" borderId="29" xfId="0" applyNumberFormat="1" applyFont="1" applyFill="1" applyBorder="1" applyAlignment="1">
      <alignment horizontal="left" vertical="top" wrapText="1"/>
    </xf>
    <xf numFmtId="165" fontId="12" fillId="4" borderId="19" xfId="0" applyNumberFormat="1" applyFont="1" applyFill="1" applyBorder="1" applyAlignment="1">
      <alignment horizontal="left" vertical="top" wrapText="1"/>
    </xf>
    <xf numFmtId="0" fontId="12" fillId="10" borderId="29" xfId="0" applyFont="1" applyFill="1" applyBorder="1" applyAlignment="1">
      <alignment horizontal="left" wrapText="1"/>
    </xf>
    <xf numFmtId="0" fontId="12" fillId="10" borderId="19" xfId="0" applyFont="1" applyFill="1" applyBorder="1" applyAlignment="1">
      <alignment horizontal="left" wrapText="1"/>
    </xf>
    <xf numFmtId="0" fontId="39" fillId="0" borderId="2" xfId="0" applyFont="1" applyBorder="1" applyAlignment="1">
      <alignment horizontal="left" vertical="top" wrapText="1"/>
    </xf>
    <xf numFmtId="0" fontId="39" fillId="0" borderId="0" xfId="0" applyFont="1" applyBorder="1" applyAlignment="1">
      <alignment horizontal="left" vertical="top" wrapText="1"/>
    </xf>
    <xf numFmtId="0" fontId="39" fillId="0" borderId="7" xfId="0" applyFont="1" applyBorder="1" applyAlignment="1">
      <alignment horizontal="left" vertical="top" wrapText="1"/>
    </xf>
    <xf numFmtId="0" fontId="29" fillId="0" borderId="38" xfId="0" applyFont="1" applyBorder="1" applyAlignment="1">
      <alignment vertical="center" wrapText="1"/>
    </xf>
    <xf numFmtId="0" fontId="0" fillId="0" borderId="14" xfId="0" applyBorder="1" applyAlignment="1">
      <alignment vertical="center" wrapText="1"/>
    </xf>
    <xf numFmtId="0" fontId="0" fillId="0" borderId="20" xfId="0" applyBorder="1" applyAlignment="1">
      <alignment vertical="center" wrapText="1"/>
    </xf>
    <xf numFmtId="3" fontId="15" fillId="0" borderId="2" xfId="0" applyNumberFormat="1" applyFont="1" applyBorder="1" applyAlignment="1">
      <alignment vertical="top"/>
    </xf>
    <xf numFmtId="0" fontId="35" fillId="0" borderId="0" xfId="0" applyFont="1" applyAlignment="1"/>
    <xf numFmtId="0" fontId="10" fillId="0" borderId="4" xfId="0" applyFont="1" applyBorder="1" applyAlignment="1">
      <alignment horizontal="left"/>
    </xf>
    <xf numFmtId="0" fontId="0" fillId="0" borderId="4" xfId="0" applyBorder="1" applyAlignment="1"/>
    <xf numFmtId="0" fontId="43" fillId="4" borderId="15" xfId="128" applyFont="1" applyFill="1" applyBorder="1" applyAlignment="1">
      <alignment horizontal="left" wrapText="1"/>
    </xf>
    <xf numFmtId="0" fontId="6" fillId="5" borderId="29" xfId="128" applyFill="1" applyBorder="1" applyAlignment="1">
      <alignment horizontal="left" wrapText="1"/>
    </xf>
    <xf numFmtId="0" fontId="44" fillId="0" borderId="0" xfId="0" applyFont="1" applyFill="1" applyBorder="1" applyAlignment="1">
      <alignment vertical="center" wrapText="1"/>
    </xf>
    <xf numFmtId="3" fontId="3" fillId="0" borderId="0" xfId="0" applyNumberFormat="1" applyFont="1" applyFill="1"/>
    <xf numFmtId="0" fontId="6" fillId="10" borderId="17" xfId="128" applyFill="1" applyBorder="1" applyAlignment="1">
      <alignment horizontal="left" wrapText="1"/>
    </xf>
  </cellXfs>
  <cellStyles count="334">
    <cellStyle name="Entrée" xfId="27" builtinId="20"/>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xfId="60" builtinId="8" hidden="1"/>
    <cellStyle name="Lien hypertexte" xfId="62"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xfId="92" builtinId="8" hidden="1"/>
    <cellStyle name="Lien hypertexte" xfId="94" builtinId="8" hidden="1"/>
    <cellStyle name="Lien hypertexte" xfId="96" builtinId="8" hidden="1"/>
    <cellStyle name="Lien hypertexte" xfId="98" builtinId="8" hidden="1"/>
    <cellStyle name="Lien hypertexte" xfId="100" builtinId="8" hidden="1"/>
    <cellStyle name="Lien hypertexte" xfId="102" builtinId="8" hidden="1"/>
    <cellStyle name="Lien hypertexte" xfId="104" builtinId="8" hidden="1"/>
    <cellStyle name="Lien hypertexte" xfId="106" builtinId="8" hidden="1"/>
    <cellStyle name="Lien hypertexte" xfId="108" builtinId="8" hidden="1"/>
    <cellStyle name="Lien hypertexte" xfId="110" builtinId="8" hidden="1"/>
    <cellStyle name="Lien hypertexte" xfId="112" builtinId="8" hidden="1"/>
    <cellStyle name="Lien hypertexte" xfId="114" builtinId="8" hidden="1"/>
    <cellStyle name="Lien hypertexte" xfId="116" builtinId="8" hidden="1"/>
    <cellStyle name="Lien hypertexte" xfId="118" builtinId="8" hidden="1"/>
    <cellStyle name="Lien hypertexte" xfId="120" builtinId="8" hidden="1"/>
    <cellStyle name="Lien hypertexte" xfId="122" builtinId="8" hidden="1"/>
    <cellStyle name="Lien hypertexte" xfId="124" builtinId="8" hidden="1"/>
    <cellStyle name="Lien hypertexte" xfId="126" builtinId="8" hidden="1"/>
    <cellStyle name="Lien hypertexte" xfId="128" builtinId="8"/>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Lien hypertexte visité" xfId="61" builtinId="9" hidden="1"/>
    <cellStyle name="Lien hypertexte visité" xfId="63"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Lien hypertexte visité" xfId="93" builtinId="9" hidden="1"/>
    <cellStyle name="Lien hypertexte visité" xfId="95" builtinId="9" hidden="1"/>
    <cellStyle name="Lien hypertexte visité" xfId="97" builtinId="9" hidden="1"/>
    <cellStyle name="Lien hypertexte visité" xfId="99" builtinId="9" hidden="1"/>
    <cellStyle name="Lien hypertexte visité" xfId="101" builtinId="9" hidden="1"/>
    <cellStyle name="Lien hypertexte visité" xfId="103" builtinId="9" hidden="1"/>
    <cellStyle name="Lien hypertexte visité" xfId="105" builtinId="9" hidden="1"/>
    <cellStyle name="Lien hypertexte visité" xfId="107" builtinId="9" hidden="1"/>
    <cellStyle name="Lien hypertexte visité" xfId="109" builtinId="9" hidden="1"/>
    <cellStyle name="Lien hypertexte visité" xfId="111" builtinId="9" hidden="1"/>
    <cellStyle name="Lien hypertexte visité" xfId="113" builtinId="9" hidden="1"/>
    <cellStyle name="Lien hypertexte visité" xfId="115" builtinId="9" hidden="1"/>
    <cellStyle name="Lien hypertexte visité" xfId="117" builtinId="9" hidden="1"/>
    <cellStyle name="Lien hypertexte visité" xfId="119" builtinId="9" hidden="1"/>
    <cellStyle name="Lien hypertexte visité" xfId="121" builtinId="9" hidden="1"/>
    <cellStyle name="Lien hypertexte visité" xfId="123" builtinId="9" hidden="1"/>
    <cellStyle name="Lien hypertexte visité" xfId="125" builtinId="9" hidden="1"/>
    <cellStyle name="Lien hypertexte visité" xfId="127" builtinId="9" hidden="1"/>
    <cellStyle name="Lien hypertexte visité" xfId="129" builtinId="9" hidden="1"/>
    <cellStyle name="Lien hypertexte visité" xfId="130" builtinId="9" hidden="1"/>
    <cellStyle name="Lien hypertexte visité" xfId="131" builtinId="9" hidden="1"/>
    <cellStyle name="Lien hypertexte visité" xfId="132" builtinId="9" hidden="1"/>
    <cellStyle name="Lien hypertexte visité" xfId="133" builtinId="9" hidden="1"/>
    <cellStyle name="Lien hypertexte visité" xfId="134" builtinId="9" hidden="1"/>
    <cellStyle name="Lien hypertexte visité" xfId="135" builtinId="9" hidden="1"/>
    <cellStyle name="Lien hypertexte visité" xfId="136" builtinId="9" hidden="1"/>
    <cellStyle name="Lien hypertexte visité" xfId="137" builtinId="9" hidden="1"/>
    <cellStyle name="Lien hypertexte visité" xfId="138" builtinId="9" hidden="1"/>
    <cellStyle name="Lien hypertexte visité" xfId="139" builtinId="9" hidden="1"/>
    <cellStyle name="Lien hypertexte visité" xfId="140" builtinId="9" hidden="1"/>
    <cellStyle name="Lien hypertexte visité" xfId="141" builtinId="9" hidden="1"/>
    <cellStyle name="Lien hypertexte visité" xfId="142" builtinId="9" hidden="1"/>
    <cellStyle name="Lien hypertexte visité" xfId="143" builtinId="9" hidden="1"/>
    <cellStyle name="Lien hypertexte visité" xfId="144" builtinId="9" hidden="1"/>
    <cellStyle name="Lien hypertexte visité" xfId="145" builtinId="9" hidden="1"/>
    <cellStyle name="Lien hypertexte visité" xfId="146" builtinId="9" hidden="1"/>
    <cellStyle name="Lien hypertexte visité" xfId="147" builtinId="9" hidden="1"/>
    <cellStyle name="Lien hypertexte visité" xfId="148" builtinId="9" hidden="1"/>
    <cellStyle name="Lien hypertexte visité" xfId="149" builtinId="9" hidden="1"/>
    <cellStyle name="Lien hypertexte visité" xfId="150" builtinId="9" hidden="1"/>
    <cellStyle name="Lien hypertexte visité" xfId="151" builtinId="9" hidden="1"/>
    <cellStyle name="Lien hypertexte visité" xfId="152" builtinId="9" hidden="1"/>
    <cellStyle name="Lien hypertexte visité" xfId="153" builtinId="9" hidden="1"/>
    <cellStyle name="Lien hypertexte visité" xfId="154" builtinId="9" hidden="1"/>
    <cellStyle name="Lien hypertexte visité" xfId="155" builtinId="9" hidden="1"/>
    <cellStyle name="Lien hypertexte visité" xfId="156" builtinId="9" hidden="1"/>
    <cellStyle name="Lien hypertexte visité" xfId="157" builtinId="9" hidden="1"/>
    <cellStyle name="Lien hypertexte visité" xfId="158" builtinId="9" hidden="1"/>
    <cellStyle name="Lien hypertexte visité" xfId="159" builtinId="9" hidden="1"/>
    <cellStyle name="Lien hypertexte visité" xfId="160" builtinId="9" hidden="1"/>
    <cellStyle name="Lien hypertexte visité" xfId="161" builtinId="9" hidden="1"/>
    <cellStyle name="Lien hypertexte visité" xfId="162" builtinId="9" hidden="1"/>
    <cellStyle name="Lien hypertexte visité" xfId="163" builtinId="9" hidden="1"/>
    <cellStyle name="Lien hypertexte visité" xfId="164" builtinId="9" hidden="1"/>
    <cellStyle name="Lien hypertexte visité" xfId="165" builtinId="9" hidden="1"/>
    <cellStyle name="Lien hypertexte visité" xfId="166" builtinId="9" hidden="1"/>
    <cellStyle name="Lien hypertexte visité" xfId="167" builtinId="9" hidden="1"/>
    <cellStyle name="Lien hypertexte visité" xfId="168" builtinId="9" hidden="1"/>
    <cellStyle name="Lien hypertexte visité" xfId="169" builtinId="9" hidden="1"/>
    <cellStyle name="Lien hypertexte visité" xfId="170" builtinId="9" hidden="1"/>
    <cellStyle name="Lien hypertexte visité" xfId="171" builtinId="9" hidden="1"/>
    <cellStyle name="Lien hypertexte visité" xfId="172" builtinId="9" hidden="1"/>
    <cellStyle name="Lien hypertexte visité" xfId="173" builtinId="9" hidden="1"/>
    <cellStyle name="Lien hypertexte visité" xfId="174" builtinId="9" hidden="1"/>
    <cellStyle name="Lien hypertexte visité" xfId="175" builtinId="9" hidden="1"/>
    <cellStyle name="Lien hypertexte visité" xfId="176" builtinId="9" hidden="1"/>
    <cellStyle name="Lien hypertexte visité" xfId="177" builtinId="9" hidden="1"/>
    <cellStyle name="Lien hypertexte visité" xfId="178" builtinId="9" hidden="1"/>
    <cellStyle name="Lien hypertexte visité" xfId="179" builtinId="9" hidden="1"/>
    <cellStyle name="Lien hypertexte visité" xfId="180" builtinId="9" hidden="1"/>
    <cellStyle name="Lien hypertexte visité" xfId="181" builtinId="9" hidden="1"/>
    <cellStyle name="Lien hypertexte visité" xfId="182" builtinId="9" hidden="1"/>
    <cellStyle name="Lien hypertexte visité" xfId="183" builtinId="9" hidden="1"/>
    <cellStyle name="Lien hypertexte visité" xfId="184" builtinId="9" hidden="1"/>
    <cellStyle name="Lien hypertexte visité" xfId="185" builtinId="9" hidden="1"/>
    <cellStyle name="Lien hypertexte visité" xfId="186" builtinId="9" hidden="1"/>
    <cellStyle name="Lien hypertexte visité" xfId="187" builtinId="9" hidden="1"/>
    <cellStyle name="Lien hypertexte visité" xfId="188" builtinId="9" hidden="1"/>
    <cellStyle name="Lien hypertexte visité" xfId="189" builtinId="9" hidden="1"/>
    <cellStyle name="Lien hypertexte visité" xfId="190" builtinId="9" hidden="1"/>
    <cellStyle name="Lien hypertexte visité" xfId="191" builtinId="9" hidden="1"/>
    <cellStyle name="Lien hypertexte visité" xfId="192" builtinId="9" hidden="1"/>
    <cellStyle name="Lien hypertexte visité" xfId="193" builtinId="9" hidden="1"/>
    <cellStyle name="Lien hypertexte visité" xfId="194" builtinId="9" hidden="1"/>
    <cellStyle name="Lien hypertexte visité" xfId="195" builtinId="9" hidden="1"/>
    <cellStyle name="Lien hypertexte visité" xfId="196" builtinId="9" hidden="1"/>
    <cellStyle name="Lien hypertexte visité" xfId="197" builtinId="9" hidden="1"/>
    <cellStyle name="Lien hypertexte visité" xfId="198" builtinId="9" hidden="1"/>
    <cellStyle name="Lien hypertexte visité" xfId="199" builtinId="9" hidden="1"/>
    <cellStyle name="Lien hypertexte visité" xfId="200" builtinId="9" hidden="1"/>
    <cellStyle name="Lien hypertexte visité" xfId="201" builtinId="9" hidden="1"/>
    <cellStyle name="Lien hypertexte visité" xfId="202" builtinId="9" hidden="1"/>
    <cellStyle name="Lien hypertexte visité" xfId="203" builtinId="9" hidden="1"/>
    <cellStyle name="Lien hypertexte visité" xfId="204" builtinId="9" hidden="1"/>
    <cellStyle name="Lien hypertexte visité" xfId="205" builtinId="9" hidden="1"/>
    <cellStyle name="Lien hypertexte visité" xfId="206" builtinId="9" hidden="1"/>
    <cellStyle name="Lien hypertexte visité" xfId="207" builtinId="9" hidden="1"/>
    <cellStyle name="Lien hypertexte visité" xfId="208" builtinId="9" hidden="1"/>
    <cellStyle name="Lien hypertexte visité" xfId="209" builtinId="9" hidden="1"/>
    <cellStyle name="Lien hypertexte visité" xfId="210" builtinId="9" hidden="1"/>
    <cellStyle name="Lien hypertexte visité" xfId="211" builtinId="9" hidden="1"/>
    <cellStyle name="Lien hypertexte visité" xfId="212" builtinId="9" hidden="1"/>
    <cellStyle name="Lien hypertexte visité" xfId="213" builtinId="9" hidden="1"/>
    <cellStyle name="Lien hypertexte visité" xfId="214" builtinId="9" hidden="1"/>
    <cellStyle name="Lien hypertexte visité" xfId="215" builtinId="9" hidden="1"/>
    <cellStyle name="Lien hypertexte visité" xfId="216" builtinId="9" hidden="1"/>
    <cellStyle name="Lien hypertexte visité" xfId="217" builtinId="9" hidden="1"/>
    <cellStyle name="Lien hypertexte visité" xfId="218" builtinId="9" hidden="1"/>
    <cellStyle name="Lien hypertexte visité" xfId="219" builtinId="9" hidden="1"/>
    <cellStyle name="Lien hypertexte visité" xfId="220" builtinId="9" hidden="1"/>
    <cellStyle name="Lien hypertexte visité" xfId="221" builtinId="9" hidden="1"/>
    <cellStyle name="Lien hypertexte visité" xfId="222" builtinId="9" hidden="1"/>
    <cellStyle name="Lien hypertexte visité" xfId="223" builtinId="9" hidden="1"/>
    <cellStyle name="Lien hypertexte visité" xfId="224" builtinId="9" hidden="1"/>
    <cellStyle name="Lien hypertexte visité" xfId="225" builtinId="9" hidden="1"/>
    <cellStyle name="Lien hypertexte visité" xfId="226" builtinId="9" hidden="1"/>
    <cellStyle name="Lien hypertexte visité" xfId="227" builtinId="9" hidden="1"/>
    <cellStyle name="Lien hypertexte visité" xfId="228" builtinId="9" hidden="1"/>
    <cellStyle name="Lien hypertexte visité" xfId="229" builtinId="9" hidden="1"/>
    <cellStyle name="Lien hypertexte visité" xfId="230" builtinId="9" hidden="1"/>
    <cellStyle name="Lien hypertexte visité" xfId="231" builtinId="9" hidden="1"/>
    <cellStyle name="Lien hypertexte visité" xfId="232" builtinId="9" hidden="1"/>
    <cellStyle name="Lien hypertexte visité" xfId="233" builtinId="9" hidden="1"/>
    <cellStyle name="Lien hypertexte visité" xfId="234" builtinId="9" hidden="1"/>
    <cellStyle name="Lien hypertexte visité" xfId="235" builtinId="9" hidden="1"/>
    <cellStyle name="Lien hypertexte visité" xfId="236" builtinId="9" hidden="1"/>
    <cellStyle name="Lien hypertexte visité" xfId="237" builtinId="9" hidden="1"/>
    <cellStyle name="Lien hypertexte visité" xfId="238" builtinId="9" hidden="1"/>
    <cellStyle name="Lien hypertexte visité" xfId="239" builtinId="9" hidden="1"/>
    <cellStyle name="Lien hypertexte visité" xfId="240" builtinId="9" hidden="1"/>
    <cellStyle name="Lien hypertexte visité" xfId="241" builtinId="9" hidden="1"/>
    <cellStyle name="Lien hypertexte visité" xfId="242" builtinId="9" hidden="1"/>
    <cellStyle name="Lien hypertexte visité" xfId="243" builtinId="9" hidden="1"/>
    <cellStyle name="Lien hypertexte visité" xfId="244" builtinId="9" hidden="1"/>
    <cellStyle name="Lien hypertexte visité" xfId="246" builtinId="9" hidden="1"/>
    <cellStyle name="Lien hypertexte visité" xfId="247" builtinId="9" hidden="1"/>
    <cellStyle name="Lien hypertexte visité" xfId="248" builtinId="9" hidden="1"/>
    <cellStyle name="Lien hypertexte visité" xfId="249" builtinId="9" hidden="1"/>
    <cellStyle name="Lien hypertexte visité" xfId="250" builtinId="9" hidden="1"/>
    <cellStyle name="Lien hypertexte visité" xfId="251" builtinId="9" hidden="1"/>
    <cellStyle name="Lien hypertexte visité" xfId="252" builtinId="9" hidden="1"/>
    <cellStyle name="Lien hypertexte visité" xfId="253" builtinId="9" hidden="1"/>
    <cellStyle name="Lien hypertexte visité" xfId="254" builtinId="9" hidden="1"/>
    <cellStyle name="Lien hypertexte visité" xfId="255" builtinId="9" hidden="1"/>
    <cellStyle name="Lien hypertexte visité" xfId="256" builtinId="9" hidden="1"/>
    <cellStyle name="Lien hypertexte visité" xfId="257" builtinId="9" hidden="1"/>
    <cellStyle name="Lien hypertexte visité" xfId="258" builtinId="9" hidden="1"/>
    <cellStyle name="Lien hypertexte visité" xfId="259" builtinId="9" hidden="1"/>
    <cellStyle name="Lien hypertexte visité" xfId="260" builtinId="9" hidden="1"/>
    <cellStyle name="Lien hypertexte visité" xfId="261" builtinId="9" hidden="1"/>
    <cellStyle name="Lien hypertexte visité" xfId="262" builtinId="9" hidden="1"/>
    <cellStyle name="Lien hypertexte visité" xfId="263" builtinId="9" hidden="1"/>
    <cellStyle name="Lien hypertexte visité" xfId="264" builtinId="9" hidden="1"/>
    <cellStyle name="Lien hypertexte visité" xfId="265" builtinId="9" hidden="1"/>
    <cellStyle name="Lien hypertexte visité" xfId="266" builtinId="9" hidden="1"/>
    <cellStyle name="Lien hypertexte visité" xfId="267" builtinId="9" hidden="1"/>
    <cellStyle name="Lien hypertexte visité" xfId="268" builtinId="9" hidden="1"/>
    <cellStyle name="Lien hypertexte visité" xfId="269" builtinId="9" hidden="1"/>
    <cellStyle name="Lien hypertexte visité" xfId="270" builtinId="9" hidden="1"/>
    <cellStyle name="Lien hypertexte visité" xfId="271" builtinId="9" hidden="1"/>
    <cellStyle name="Lien hypertexte visité" xfId="272" builtinId="9" hidden="1"/>
    <cellStyle name="Lien hypertexte visité" xfId="273" builtinId="9" hidden="1"/>
    <cellStyle name="Lien hypertexte visité" xfId="274" builtinId="9" hidden="1"/>
    <cellStyle name="Lien hypertexte visité" xfId="275" builtinId="9" hidden="1"/>
    <cellStyle name="Lien hypertexte visité" xfId="276" builtinId="9" hidden="1"/>
    <cellStyle name="Lien hypertexte visité" xfId="277" builtinId="9" hidden="1"/>
    <cellStyle name="Lien hypertexte visité" xfId="278" builtinId="9" hidden="1"/>
    <cellStyle name="Lien hypertexte visité" xfId="279" builtinId="9" hidden="1"/>
    <cellStyle name="Lien hypertexte visité" xfId="280" builtinId="9" hidden="1"/>
    <cellStyle name="Lien hypertexte visité" xfId="281" builtinId="9" hidden="1"/>
    <cellStyle name="Lien hypertexte visité" xfId="282" builtinId="9" hidden="1"/>
    <cellStyle name="Lien hypertexte visité" xfId="283" builtinId="9" hidden="1"/>
    <cellStyle name="Lien hypertexte visité" xfId="284" builtinId="9" hidden="1"/>
    <cellStyle name="Lien hypertexte visité" xfId="285" builtinId="9" hidden="1"/>
    <cellStyle name="Lien hypertexte visité" xfId="286" builtinId="9" hidden="1"/>
    <cellStyle name="Lien hypertexte visité" xfId="287" builtinId="9" hidden="1"/>
    <cellStyle name="Lien hypertexte visité" xfId="288" builtinId="9" hidden="1"/>
    <cellStyle name="Lien hypertexte visité" xfId="289" builtinId="9" hidden="1"/>
    <cellStyle name="Lien hypertexte visité" xfId="290" builtinId="9" hidden="1"/>
    <cellStyle name="Lien hypertexte visité" xfId="291" builtinId="9" hidden="1"/>
    <cellStyle name="Lien hypertexte visité" xfId="292" builtinId="9" hidden="1"/>
    <cellStyle name="Lien hypertexte visité" xfId="293" builtinId="9" hidden="1"/>
    <cellStyle name="Lien hypertexte visité" xfId="294" builtinId="9" hidden="1"/>
    <cellStyle name="Lien hypertexte visité" xfId="295" builtinId="9" hidden="1"/>
    <cellStyle name="Lien hypertexte visité" xfId="296" builtinId="9" hidden="1"/>
    <cellStyle name="Lien hypertexte visité" xfId="297" builtinId="9" hidden="1"/>
    <cellStyle name="Lien hypertexte visité" xfId="298" builtinId="9" hidden="1"/>
    <cellStyle name="Lien hypertexte visité" xfId="299" builtinId="9" hidden="1"/>
    <cellStyle name="Lien hypertexte visité" xfId="300" builtinId="9" hidden="1"/>
    <cellStyle name="Lien hypertexte visité" xfId="301" builtinId="9" hidden="1"/>
    <cellStyle name="Lien hypertexte visité" xfId="302" builtinId="9" hidden="1"/>
    <cellStyle name="Lien hypertexte visité" xfId="303" builtinId="9" hidden="1"/>
    <cellStyle name="Lien hypertexte visité" xfId="304" builtinId="9" hidden="1"/>
    <cellStyle name="Lien hypertexte visité" xfId="305" builtinId="9" hidden="1"/>
    <cellStyle name="Lien hypertexte visité" xfId="306" builtinId="9" hidden="1"/>
    <cellStyle name="Lien hypertexte visité" xfId="307" builtinId="9" hidden="1"/>
    <cellStyle name="Lien hypertexte visité" xfId="308" builtinId="9" hidden="1"/>
    <cellStyle name="Lien hypertexte visité" xfId="309" builtinId="9" hidden="1"/>
    <cellStyle name="Lien hypertexte visité" xfId="310" builtinId="9" hidden="1"/>
    <cellStyle name="Lien hypertexte visité" xfId="311" builtinId="9" hidden="1"/>
    <cellStyle name="Lien hypertexte visité" xfId="312" builtinId="9" hidden="1"/>
    <cellStyle name="Lien hypertexte visité" xfId="313" builtinId="9" hidden="1"/>
    <cellStyle name="Lien hypertexte visité" xfId="314" builtinId="9" hidden="1"/>
    <cellStyle name="Lien hypertexte visité" xfId="315" builtinId="9" hidden="1"/>
    <cellStyle name="Lien hypertexte visité" xfId="316" builtinId="9" hidden="1"/>
    <cellStyle name="Lien hypertexte visité" xfId="317" builtinId="9" hidden="1"/>
    <cellStyle name="Lien hypertexte visité" xfId="318" builtinId="9" hidden="1"/>
    <cellStyle name="Lien hypertexte visité" xfId="319" builtinId="9" hidden="1"/>
    <cellStyle name="Lien hypertexte visité" xfId="321" builtinId="9" hidden="1"/>
    <cellStyle name="Lien hypertexte visité" xfId="322" builtinId="9" hidden="1"/>
    <cellStyle name="Lien hypertexte visité" xfId="323" builtinId="9" hidden="1"/>
    <cellStyle name="Lien hypertexte visité" xfId="324" builtinId="9" hidden="1"/>
    <cellStyle name="Lien hypertexte visité" xfId="325" builtinId="9" hidden="1"/>
    <cellStyle name="Lien hypertexte visité" xfId="326" builtinId="9" hidden="1"/>
    <cellStyle name="Lien hypertexte visité" xfId="327" builtinId="9" hidden="1"/>
    <cellStyle name="Lien hypertexte visité" xfId="328" builtinId="9" hidden="1"/>
    <cellStyle name="Lien hypertexte visité" xfId="329" builtinId="9" hidden="1"/>
    <cellStyle name="Lien hypertexte visité" xfId="330" builtinId="9" hidden="1"/>
    <cellStyle name="Milliers" xfId="245" builtinId="3"/>
    <cellStyle name="Normal" xfId="0" builtinId="0"/>
    <cellStyle name="Normal 2 5" xfId="333"/>
    <cellStyle name="Normal 32" xfId="331"/>
    <cellStyle name="Normal 5" xfId="332"/>
    <cellStyle name="Sortie" xfId="320" builtinId="21"/>
  </cellStyles>
  <dxfs count="52">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cretariat@eiti.org."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karim.lourimi@moorestephens.com" TargetMode="External"/><Relationship Id="rId1" Type="http://schemas.openxmlformats.org/officeDocument/2006/relationships/hyperlink" Target="http://myanmareiti.org/content/myanmar-first-eiti-report-0"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mof.gov.mm/en/content/myanma-economic-ban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46"/>
  <sheetViews>
    <sheetView showGridLines="0" workbookViewId="0"/>
  </sheetViews>
  <sheetFormatPr baseColWidth="10" defaultColWidth="3.5" defaultRowHeight="24" customHeight="1"/>
  <cols>
    <col min="1" max="1" width="3.5" style="36"/>
    <col min="2" max="2" width="30.375" style="36" customWidth="1"/>
    <col min="3" max="3" width="37.875" style="36" customWidth="1"/>
    <col min="4" max="4" width="85.875" style="36" customWidth="1"/>
    <col min="5" max="16384" width="3.5" style="36"/>
  </cols>
  <sheetData>
    <row r="1" spans="2:4" ht="15.95" customHeight="1"/>
    <row r="2" spans="2:4" ht="20.25">
      <c r="B2" s="155" t="s">
        <v>133</v>
      </c>
      <c r="C2" s="152"/>
      <c r="D2" s="152"/>
    </row>
    <row r="3" spans="2:4" ht="15.95" customHeight="1">
      <c r="B3" s="37" t="s">
        <v>218</v>
      </c>
      <c r="C3" s="37"/>
      <c r="D3" s="37"/>
    </row>
    <row r="4" spans="2:4" ht="15.95" customHeight="1">
      <c r="B4" s="34"/>
      <c r="C4" s="35"/>
      <c r="D4" s="35"/>
    </row>
    <row r="5" spans="2:4" ht="15.95" customHeight="1">
      <c r="B5" s="35" t="s">
        <v>27</v>
      </c>
      <c r="C5" s="35"/>
      <c r="D5" s="35"/>
    </row>
    <row r="6" spans="2:4" ht="15.95" customHeight="1">
      <c r="B6" s="156" t="s">
        <v>23</v>
      </c>
      <c r="C6" s="156"/>
      <c r="D6" s="156"/>
    </row>
    <row r="7" spans="2:4" ht="15.95" customHeight="1">
      <c r="B7" s="156"/>
      <c r="C7" s="156"/>
      <c r="D7" s="156"/>
    </row>
    <row r="8" spans="2:4" ht="15.95" customHeight="1">
      <c r="B8" s="151"/>
      <c r="C8" s="152"/>
      <c r="D8" s="152"/>
    </row>
    <row r="9" spans="2:4" ht="15.95" customHeight="1">
      <c r="B9" s="151" t="s">
        <v>134</v>
      </c>
      <c r="C9" s="152"/>
      <c r="D9" s="152"/>
    </row>
    <row r="10" spans="2:4" ht="15.95" customHeight="1">
      <c r="B10" s="151" t="s">
        <v>36</v>
      </c>
      <c r="C10" s="152"/>
      <c r="D10" s="152"/>
    </row>
    <row r="11" spans="2:4" ht="15.95" customHeight="1">
      <c r="B11" s="151"/>
      <c r="C11" s="152"/>
      <c r="D11" s="152"/>
    </row>
    <row r="12" spans="2:4" ht="15.95" customHeight="1">
      <c r="B12" s="151" t="s">
        <v>37</v>
      </c>
      <c r="C12" s="152"/>
      <c r="D12" s="152"/>
    </row>
    <row r="13" spans="2:4" ht="15.95" customHeight="1">
      <c r="B13" s="151" t="s">
        <v>132</v>
      </c>
      <c r="C13" s="152"/>
      <c r="D13" s="152"/>
    </row>
    <row r="14" spans="2:4" ht="15.95" customHeight="1">
      <c r="B14" s="151" t="s">
        <v>24</v>
      </c>
      <c r="C14" s="152"/>
      <c r="D14" s="152"/>
    </row>
    <row r="15" spans="2:4" ht="15.95" customHeight="1">
      <c r="B15" s="151" t="s">
        <v>41</v>
      </c>
      <c r="C15" s="152"/>
      <c r="D15" s="152"/>
    </row>
    <row r="16" spans="2:4" ht="15.95" customHeight="1">
      <c r="B16" s="151"/>
      <c r="C16" s="152"/>
      <c r="D16" s="152"/>
    </row>
    <row r="17" spans="2:4" ht="15.95" customHeight="1">
      <c r="B17" s="154" t="s">
        <v>25</v>
      </c>
      <c r="C17" s="152"/>
      <c r="D17" s="102"/>
    </row>
    <row r="18" spans="2:4" ht="15.95" customHeight="1">
      <c r="B18" s="153" t="s">
        <v>26</v>
      </c>
      <c r="C18" s="152"/>
      <c r="D18" s="102"/>
    </row>
    <row r="19" spans="2:4" ht="15.95" customHeight="1">
      <c r="B19" s="39"/>
      <c r="C19" s="39"/>
      <c r="D19" s="39"/>
    </row>
    <row r="20" spans="2:4" ht="15.95" customHeight="1">
      <c r="B20" s="38"/>
      <c r="C20" s="38"/>
      <c r="D20" s="38"/>
    </row>
    <row r="21" spans="2:4" ht="15.95" customHeight="1">
      <c r="B21" s="38" t="s">
        <v>197</v>
      </c>
      <c r="C21" s="38"/>
      <c r="D21" s="103" t="s">
        <v>196</v>
      </c>
    </row>
    <row r="22" spans="2:4" ht="15.95" customHeight="1"/>
    <row r="23" spans="2:4" ht="12.75"/>
    <row r="24" spans="2:4" ht="12.75"/>
    <row r="25" spans="2:4" ht="12.75"/>
    <row r="26" spans="2:4" ht="12.75"/>
    <row r="27" spans="2:4" ht="12.75"/>
    <row r="28" spans="2:4" ht="12.75"/>
    <row r="29" spans="2:4" ht="12.75"/>
    <row r="30" spans="2:4" ht="12.75"/>
    <row r="31" spans="2:4" ht="12.75"/>
    <row r="32" spans="2:4" ht="12.75"/>
    <row r="33" ht="12.75"/>
    <row r="34" ht="12.75"/>
    <row r="35" ht="12.75"/>
    <row r="36" ht="12.75"/>
    <row r="37" ht="12.75"/>
    <row r="38" ht="12.75"/>
    <row r="39" ht="12.75"/>
    <row r="40" ht="12.75"/>
    <row r="41" ht="12.75"/>
    <row r="42" ht="12.75"/>
    <row r="43" ht="12.75"/>
    <row r="44" ht="12.75"/>
    <row r="45" ht="12.75"/>
    <row r="46" ht="12.75"/>
  </sheetData>
  <mergeCells count="13">
    <mergeCell ref="B11:D11"/>
    <mergeCell ref="B8:D8"/>
    <mergeCell ref="B18:C18"/>
    <mergeCell ref="B17:C17"/>
    <mergeCell ref="B2:D2"/>
    <mergeCell ref="B6:D7"/>
    <mergeCell ref="B9:D9"/>
    <mergeCell ref="B10:D10"/>
    <mergeCell ref="B12:D12"/>
    <mergeCell ref="B13:D13"/>
    <mergeCell ref="B14:D14"/>
    <mergeCell ref="B15:D15"/>
    <mergeCell ref="B16:D16"/>
  </mergeCells>
  <phoneticPr fontId="9" type="noConversion"/>
  <hyperlinks>
    <hyperlink ref="D21" r:id="rId1"/>
  </hyperlinks>
  <pageMargins left="0.75" right="0.75" top="1" bottom="1" header="0.5" footer="0.5"/>
  <pageSetup paperSize="9" scale="75" fitToHeight="0" orientation="landscape" horizontalDpi="2400" verticalDpi="2400"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6"/>
  <sheetViews>
    <sheetView showGridLines="0" tabSelected="1" workbookViewId="0">
      <selection activeCell="D11" sqref="D11"/>
    </sheetView>
  </sheetViews>
  <sheetFormatPr baseColWidth="10" defaultColWidth="3.5" defaultRowHeight="24" customHeight="1"/>
  <cols>
    <col min="1" max="1" width="3.5" style="15"/>
    <col min="2" max="2" width="49.5" style="15" customWidth="1"/>
    <col min="3" max="3" width="21.875" style="15" customWidth="1"/>
    <col min="4" max="4" width="60.375" style="15" customWidth="1"/>
    <col min="5" max="5" width="38.375" style="16" customWidth="1"/>
    <col min="6" max="16384" width="3.5" style="15"/>
  </cols>
  <sheetData>
    <row r="1" spans="2:5" ht="15.95" customHeight="1">
      <c r="E1" s="15"/>
    </row>
    <row r="2" spans="2:5" ht="24.95" customHeight="1">
      <c r="B2" s="17" t="s">
        <v>131</v>
      </c>
      <c r="E2" s="15"/>
    </row>
    <row r="3" spans="2:5" ht="15.95" customHeight="1">
      <c r="B3" s="33" t="s">
        <v>38</v>
      </c>
      <c r="E3" s="15"/>
    </row>
    <row r="4" spans="2:5" ht="15.95" customHeight="1" thickBot="1">
      <c r="D4" s="40" t="s">
        <v>15</v>
      </c>
      <c r="E4" s="40" t="s">
        <v>192</v>
      </c>
    </row>
    <row r="5" spans="2:5" ht="15.95" customHeight="1" thickTop="1">
      <c r="B5" s="19" t="s">
        <v>29</v>
      </c>
      <c r="C5" s="27"/>
      <c r="D5" s="43" t="s">
        <v>219</v>
      </c>
      <c r="E5" s="96"/>
    </row>
    <row r="6" spans="2:5" ht="15.95" customHeight="1">
      <c r="B6" s="21" t="s">
        <v>30</v>
      </c>
      <c r="C6" s="19" t="s">
        <v>5</v>
      </c>
      <c r="D6" s="44">
        <v>41365</v>
      </c>
      <c r="E6" s="96"/>
    </row>
    <row r="7" spans="2:5" ht="15.95" customHeight="1">
      <c r="B7" s="20"/>
      <c r="C7" s="19" t="s">
        <v>6</v>
      </c>
      <c r="D7" s="44">
        <v>41729</v>
      </c>
      <c r="E7" s="96"/>
    </row>
    <row r="8" spans="2:5" ht="15.95" customHeight="1">
      <c r="B8" s="19" t="s">
        <v>31</v>
      </c>
      <c r="C8" s="18"/>
      <c r="D8" s="45" t="s">
        <v>220</v>
      </c>
      <c r="E8" s="96"/>
    </row>
    <row r="9" spans="2:5" ht="15.95" customHeight="1">
      <c r="B9" s="19" t="s">
        <v>32</v>
      </c>
      <c r="C9" s="19"/>
      <c r="D9" s="44">
        <v>42371</v>
      </c>
      <c r="E9" s="96"/>
    </row>
    <row r="10" spans="2:5" ht="15.95" customHeight="1">
      <c r="B10" s="21" t="s">
        <v>33</v>
      </c>
      <c r="C10" s="19" t="s">
        <v>7</v>
      </c>
      <c r="D10" s="45" t="s">
        <v>221</v>
      </c>
      <c r="E10" s="96"/>
    </row>
    <row r="11" spans="2:5" ht="15.95" customHeight="1">
      <c r="B11" s="30" t="s">
        <v>20</v>
      </c>
      <c r="C11" s="19" t="s">
        <v>8</v>
      </c>
      <c r="D11" s="45" t="s">
        <v>221</v>
      </c>
      <c r="E11" s="96"/>
    </row>
    <row r="12" spans="2:5" ht="15.95" customHeight="1">
      <c r="B12" s="22"/>
      <c r="C12" s="19" t="s">
        <v>9</v>
      </c>
      <c r="D12" s="45" t="s">
        <v>221</v>
      </c>
      <c r="E12" s="96"/>
    </row>
    <row r="13" spans="2:5" ht="15.95" customHeight="1">
      <c r="B13" s="22"/>
      <c r="C13" s="19" t="s">
        <v>10</v>
      </c>
      <c r="D13" s="46" t="s">
        <v>222</v>
      </c>
      <c r="E13" s="96"/>
    </row>
    <row r="14" spans="2:5" ht="15.95" customHeight="1">
      <c r="B14" s="21" t="s">
        <v>34</v>
      </c>
      <c r="C14" s="21" t="s">
        <v>21</v>
      </c>
      <c r="D14" s="187" t="s">
        <v>408</v>
      </c>
      <c r="E14" s="96"/>
    </row>
    <row r="15" spans="2:5" ht="15.95" customHeight="1">
      <c r="B15" s="30" t="s">
        <v>22</v>
      </c>
      <c r="C15" s="27" t="s">
        <v>201</v>
      </c>
      <c r="D15" s="130"/>
      <c r="E15" s="96" t="s">
        <v>409</v>
      </c>
    </row>
    <row r="16" spans="2:5" ht="15.95" customHeight="1">
      <c r="C16" s="18" t="s">
        <v>12</v>
      </c>
      <c r="D16" s="46" t="s">
        <v>11</v>
      </c>
      <c r="E16" s="96"/>
    </row>
    <row r="17" spans="2:5" ht="15.95" customHeight="1">
      <c r="B17" s="19" t="s">
        <v>42</v>
      </c>
      <c r="C17" s="19"/>
      <c r="D17" s="45">
        <v>11</v>
      </c>
      <c r="E17" s="96"/>
    </row>
    <row r="18" spans="2:5" ht="15.95" customHeight="1">
      <c r="B18" s="19" t="s">
        <v>43</v>
      </c>
      <c r="C18" s="19"/>
      <c r="D18" s="45">
        <v>58</v>
      </c>
      <c r="E18" s="96" t="s">
        <v>410</v>
      </c>
    </row>
    <row r="19" spans="2:5" ht="15.95" customHeight="1">
      <c r="B19" s="21" t="s">
        <v>46</v>
      </c>
      <c r="C19" s="19" t="s">
        <v>137</v>
      </c>
      <c r="D19" s="44" t="s">
        <v>223</v>
      </c>
      <c r="E19" s="96"/>
    </row>
    <row r="20" spans="2:5" ht="15.95" customHeight="1">
      <c r="B20" s="20"/>
      <c r="C20" s="19" t="s">
        <v>135</v>
      </c>
      <c r="D20" s="44" t="s">
        <v>224</v>
      </c>
      <c r="E20" s="96"/>
    </row>
    <row r="21" spans="2:5" ht="15.95" customHeight="1">
      <c r="B21" s="21" t="s">
        <v>35</v>
      </c>
      <c r="C21" s="19" t="s">
        <v>13</v>
      </c>
      <c r="D21" s="45" t="s">
        <v>221</v>
      </c>
      <c r="E21" s="96"/>
    </row>
    <row r="22" spans="2:5" ht="15.95" customHeight="1">
      <c r="B22" s="30" t="s">
        <v>195</v>
      </c>
      <c r="C22" s="19" t="s">
        <v>14</v>
      </c>
      <c r="D22" s="45" t="s">
        <v>221</v>
      </c>
      <c r="E22" s="96"/>
    </row>
    <row r="23" spans="2:5" ht="15.95" customHeight="1">
      <c r="B23" s="22"/>
      <c r="C23" s="21" t="s">
        <v>28</v>
      </c>
      <c r="D23" s="45" t="s">
        <v>225</v>
      </c>
      <c r="E23" s="96"/>
    </row>
    <row r="24" spans="2:5" ht="15.95" customHeight="1">
      <c r="B24" s="21" t="s">
        <v>146</v>
      </c>
      <c r="C24" s="19" t="s">
        <v>143</v>
      </c>
      <c r="D24" s="73" t="s">
        <v>458</v>
      </c>
      <c r="E24" s="96"/>
    </row>
    <row r="25" spans="2:5" ht="15.95" customHeight="1">
      <c r="B25" s="22"/>
      <c r="C25" s="19" t="s">
        <v>145</v>
      </c>
      <c r="D25" s="74" t="s">
        <v>226</v>
      </c>
      <c r="E25" s="96"/>
    </row>
    <row r="26" spans="2:5" ht="15.95" customHeight="1" thickBot="1">
      <c r="B26" s="18"/>
      <c r="C26" s="19" t="s">
        <v>144</v>
      </c>
      <c r="D26" s="191" t="s">
        <v>459</v>
      </c>
      <c r="E26" s="96"/>
    </row>
    <row r="27" spans="2:5" ht="15.95" customHeight="1" thickTop="1">
      <c r="B27" s="22"/>
      <c r="C27" s="22"/>
      <c r="D27" s="29"/>
      <c r="E27" s="15"/>
    </row>
    <row r="28" spans="2:5" ht="15.95" customHeight="1">
      <c r="B28" s="22"/>
      <c r="C28" s="22"/>
      <c r="D28" s="29"/>
    </row>
    <row r="29" spans="2:5" ht="15.95" customHeight="1"/>
    <row r="30" spans="2:5" ht="15.95" customHeight="1">
      <c r="E30" s="15"/>
    </row>
    <row r="31" spans="2:5" ht="15.95" customHeight="1">
      <c r="E31" s="15"/>
    </row>
    <row r="32" spans="2:5" ht="15.95" customHeight="1">
      <c r="E32" s="15"/>
    </row>
    <row r="33" spans="5:5" ht="15.95" customHeight="1">
      <c r="E33" s="15"/>
    </row>
    <row r="34" spans="5:5" ht="15.95" customHeight="1">
      <c r="E34" s="15"/>
    </row>
    <row r="35" spans="5:5" ht="15.95" customHeight="1">
      <c r="E35" s="15"/>
    </row>
    <row r="36" spans="5:5" ht="15.95" customHeight="1"/>
  </sheetData>
  <dataValidations count="2">
    <dataValidation allowBlank="1" sqref="D6:D7 D19:D20 D9"/>
    <dataValidation type="list" showInputMessage="1" showErrorMessage="1" errorTitle="Unvalid entry" error="_x000a_Please choose among the following:_x000a__x000a_Yes_x000a_No_x000a_Not applicable" promptTitle="Choose among the following" prompt="_x000a_Yes_x000a_No_x000a_Not applicable" sqref="D10:D12 D21:D23">
      <formula1>"Yes,No,Not applicable,&lt;choose option&gt;"</formula1>
    </dataValidation>
  </dataValidations>
  <hyperlinks>
    <hyperlink ref="D14" r:id="rId1"/>
    <hyperlink ref="D26" r:id="rId2"/>
  </hyperlinks>
  <pageMargins left="0.75" right="0.75" top="1" bottom="1" header="0.5" footer="0.5"/>
  <pageSetup paperSize="9" scale="66" orientation="landscape" horizontalDpi="2400" verticalDpi="2400"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00"/>
  <sheetViews>
    <sheetView showGridLines="0" topLeftCell="A78" zoomScaleNormal="100" zoomScalePageLayoutView="150" workbookViewId="0">
      <selection activeCell="F95" sqref="F95"/>
    </sheetView>
  </sheetViews>
  <sheetFormatPr baseColWidth="10" defaultColWidth="3.5" defaultRowHeight="24" customHeight="1"/>
  <cols>
    <col min="1" max="1" width="3.5" style="15"/>
    <col min="2" max="2" width="42.75" style="15" customWidth="1"/>
    <col min="3" max="3" width="39.25" style="15" customWidth="1"/>
    <col min="4" max="4" width="15.125" style="15" customWidth="1"/>
    <col min="5" max="5" width="14" style="15" customWidth="1"/>
    <col min="6" max="6" width="36.25" style="15" customWidth="1"/>
    <col min="7" max="7" width="39.875" style="16" customWidth="1"/>
    <col min="8" max="8" width="46.5" style="16" customWidth="1"/>
    <col min="9" max="16384" width="3.5" style="15"/>
  </cols>
  <sheetData>
    <row r="1" spans="2:8" ht="15.95" customHeight="1"/>
    <row r="2" spans="2:8" ht="24.95" customHeight="1">
      <c r="B2" s="17" t="s">
        <v>16</v>
      </c>
      <c r="C2" s="31"/>
      <c r="E2" s="40"/>
    </row>
    <row r="3" spans="2:8" ht="15.95" customHeight="1">
      <c r="B3" s="97"/>
      <c r="E3" s="40" t="s">
        <v>147</v>
      </c>
    </row>
    <row r="4" spans="2:8" ht="15" customHeight="1" thickBot="1">
      <c r="D4" s="133" t="s">
        <v>15</v>
      </c>
      <c r="E4" s="40" t="s">
        <v>194</v>
      </c>
      <c r="F4" s="41" t="s">
        <v>193</v>
      </c>
      <c r="G4" s="40" t="s">
        <v>192</v>
      </c>
      <c r="H4" s="23"/>
    </row>
    <row r="5" spans="2:8" ht="16.5" customHeight="1">
      <c r="B5" s="21" t="s">
        <v>152</v>
      </c>
      <c r="C5" s="111" t="s">
        <v>207</v>
      </c>
      <c r="D5" s="132">
        <v>3467620</v>
      </c>
      <c r="E5" s="116" t="s">
        <v>228</v>
      </c>
      <c r="F5" s="117" t="s">
        <v>227</v>
      </c>
      <c r="G5" s="98"/>
    </row>
    <row r="6" spans="2:8" ht="16.5" customHeight="1">
      <c r="B6" s="101" t="s">
        <v>149</v>
      </c>
      <c r="C6" s="111" t="s">
        <v>205</v>
      </c>
      <c r="D6" s="131">
        <v>58012754.5</v>
      </c>
      <c r="E6" s="114" t="s">
        <v>228</v>
      </c>
      <c r="F6" s="118" t="s">
        <v>227</v>
      </c>
      <c r="G6" s="98"/>
    </row>
    <row r="7" spans="2:8" ht="16.5" customHeight="1">
      <c r="C7" s="115" t="s">
        <v>406</v>
      </c>
      <c r="D7" s="131">
        <v>3116537</v>
      </c>
      <c r="E7" s="127" t="s">
        <v>228</v>
      </c>
      <c r="F7" s="118" t="s">
        <v>227</v>
      </c>
      <c r="G7" s="98" t="s">
        <v>407</v>
      </c>
    </row>
    <row r="8" spans="2:8" s="110" customFormat="1" ht="16.5" customHeight="1">
      <c r="B8" s="112"/>
      <c r="C8" s="111" t="s">
        <v>206</v>
      </c>
      <c r="D8" s="131">
        <v>13214229</v>
      </c>
      <c r="E8" s="127" t="s">
        <v>228</v>
      </c>
      <c r="F8" s="118" t="s">
        <v>227</v>
      </c>
      <c r="G8" s="98"/>
      <c r="H8" s="108"/>
    </row>
    <row r="9" spans="2:8" ht="15.95" customHeight="1">
      <c r="B9" s="22"/>
      <c r="C9" s="111" t="s">
        <v>208</v>
      </c>
      <c r="D9" s="131">
        <v>4140576</v>
      </c>
      <c r="E9" s="127" t="s">
        <v>228</v>
      </c>
      <c r="F9" s="118" t="s">
        <v>227</v>
      </c>
      <c r="G9" s="98"/>
    </row>
    <row r="10" spans="2:8" ht="15.95" customHeight="1">
      <c r="B10" s="22"/>
      <c r="C10" s="111" t="s">
        <v>209</v>
      </c>
      <c r="D10" s="131">
        <v>10761579</v>
      </c>
      <c r="E10" s="127" t="s">
        <v>228</v>
      </c>
      <c r="F10" s="118" t="s">
        <v>227</v>
      </c>
      <c r="G10" s="98"/>
    </row>
    <row r="11" spans="2:8" ht="15.95" customHeight="1">
      <c r="B11" s="21" t="s">
        <v>153</v>
      </c>
      <c r="C11" s="111" t="s">
        <v>150</v>
      </c>
      <c r="D11" s="131">
        <v>5957224</v>
      </c>
      <c r="E11" s="114" t="s">
        <v>229</v>
      </c>
      <c r="F11" s="118" t="s">
        <v>234</v>
      </c>
      <c r="G11" s="98"/>
    </row>
    <row r="12" spans="2:8" ht="15.95" customHeight="1">
      <c r="B12" s="99" t="s">
        <v>149</v>
      </c>
      <c r="C12" s="111" t="s">
        <v>151</v>
      </c>
      <c r="D12" s="131">
        <v>462174</v>
      </c>
      <c r="E12" s="114" t="s">
        <v>230</v>
      </c>
      <c r="F12" s="118" t="s">
        <v>234</v>
      </c>
      <c r="G12" s="98"/>
    </row>
    <row r="13" spans="2:8" ht="15.95" customHeight="1">
      <c r="B13" s="100"/>
      <c r="C13" s="113" t="s">
        <v>411</v>
      </c>
      <c r="D13" s="131">
        <v>45482</v>
      </c>
      <c r="E13" s="114" t="s">
        <v>231</v>
      </c>
      <c r="F13" s="118" t="s">
        <v>234</v>
      </c>
      <c r="G13" s="98"/>
    </row>
    <row r="14" spans="2:8" ht="15.95" customHeight="1">
      <c r="B14" s="100"/>
      <c r="C14" s="113" t="s">
        <v>412</v>
      </c>
      <c r="D14" s="131">
        <v>9411</v>
      </c>
      <c r="E14" s="127" t="s">
        <v>231</v>
      </c>
      <c r="F14" s="118" t="s">
        <v>234</v>
      </c>
      <c r="G14" s="98"/>
    </row>
    <row r="15" spans="2:8" s="110" customFormat="1" ht="15.95" customHeight="1">
      <c r="B15" s="100"/>
      <c r="C15" s="113" t="s">
        <v>413</v>
      </c>
      <c r="D15" s="131">
        <v>5918</v>
      </c>
      <c r="E15" s="127" t="s">
        <v>231</v>
      </c>
      <c r="F15" s="118" t="s">
        <v>234</v>
      </c>
      <c r="G15" s="98"/>
      <c r="H15" s="108"/>
    </row>
    <row r="16" spans="2:8" s="110" customFormat="1" ht="15.95" customHeight="1">
      <c r="B16" s="100"/>
      <c r="C16" s="113" t="s">
        <v>414</v>
      </c>
      <c r="D16" s="131">
        <v>18578</v>
      </c>
      <c r="E16" s="127" t="s">
        <v>231</v>
      </c>
      <c r="F16" s="118" t="s">
        <v>234</v>
      </c>
      <c r="G16" s="98"/>
      <c r="H16" s="108"/>
    </row>
    <row r="17" spans="2:8" s="110" customFormat="1" ht="15.95" customHeight="1">
      <c r="B17" s="100"/>
      <c r="C17" s="113" t="s">
        <v>415</v>
      </c>
      <c r="D17" s="131">
        <v>2970</v>
      </c>
      <c r="E17" s="127" t="s">
        <v>231</v>
      </c>
      <c r="F17" s="118" t="s">
        <v>234</v>
      </c>
      <c r="G17" s="98"/>
      <c r="H17" s="108"/>
    </row>
    <row r="18" spans="2:8" s="110" customFormat="1" ht="15.95" customHeight="1">
      <c r="B18" s="100"/>
      <c r="C18" s="113" t="s">
        <v>416</v>
      </c>
      <c r="D18" s="131">
        <v>9172</v>
      </c>
      <c r="E18" s="127" t="s">
        <v>231</v>
      </c>
      <c r="F18" s="118" t="s">
        <v>234</v>
      </c>
      <c r="G18" s="98"/>
      <c r="H18" s="108"/>
    </row>
    <row r="19" spans="2:8" s="110" customFormat="1" ht="15.95" customHeight="1">
      <c r="B19" s="100"/>
      <c r="C19" s="113" t="s">
        <v>417</v>
      </c>
      <c r="D19" s="131">
        <v>848</v>
      </c>
      <c r="E19" s="127" t="s">
        <v>231</v>
      </c>
      <c r="F19" s="118" t="s">
        <v>234</v>
      </c>
      <c r="G19" s="98"/>
      <c r="H19" s="108"/>
    </row>
    <row r="20" spans="2:8" s="110" customFormat="1" ht="15.95" customHeight="1">
      <c r="B20" s="100"/>
      <c r="C20" s="113" t="s">
        <v>418</v>
      </c>
      <c r="D20" s="131">
        <v>957</v>
      </c>
      <c r="E20" s="127" t="s">
        <v>231</v>
      </c>
      <c r="F20" s="118" t="s">
        <v>234</v>
      </c>
      <c r="G20" s="98"/>
      <c r="H20" s="108"/>
    </row>
    <row r="21" spans="2:8" s="110" customFormat="1" ht="15.95" customHeight="1">
      <c r="B21" s="100"/>
      <c r="C21" s="113" t="s">
        <v>419</v>
      </c>
      <c r="D21" s="131">
        <v>28712</v>
      </c>
      <c r="E21" s="127" t="s">
        <v>233</v>
      </c>
      <c r="F21" s="118" t="s">
        <v>234</v>
      </c>
      <c r="G21" s="98"/>
      <c r="H21" s="108"/>
    </row>
    <row r="22" spans="2:8" s="110" customFormat="1" ht="15.95" customHeight="1">
      <c r="B22" s="100"/>
      <c r="C22" s="113" t="s">
        <v>420</v>
      </c>
      <c r="D22" s="131">
        <v>681</v>
      </c>
      <c r="E22" s="127" t="s">
        <v>231</v>
      </c>
      <c r="F22" s="118" t="s">
        <v>234</v>
      </c>
      <c r="G22" s="98"/>
      <c r="H22" s="108"/>
    </row>
    <row r="23" spans="2:8" s="110" customFormat="1" ht="15.95" customHeight="1">
      <c r="B23" s="100"/>
      <c r="C23" s="113" t="s">
        <v>421</v>
      </c>
      <c r="D23" s="131">
        <v>439</v>
      </c>
      <c r="E23" s="127" t="s">
        <v>231</v>
      </c>
      <c r="F23" s="118" t="s">
        <v>234</v>
      </c>
      <c r="G23" s="98"/>
      <c r="H23" s="108"/>
    </row>
    <row r="24" spans="2:8" s="110" customFormat="1" ht="15.95" customHeight="1">
      <c r="B24" s="100"/>
      <c r="C24" s="113" t="s">
        <v>422</v>
      </c>
      <c r="D24" s="131">
        <v>620</v>
      </c>
      <c r="E24" s="127" t="s">
        <v>231</v>
      </c>
      <c r="F24" s="118" t="s">
        <v>234</v>
      </c>
      <c r="G24" s="98"/>
      <c r="H24" s="108"/>
    </row>
    <row r="25" spans="2:8" s="110" customFormat="1" ht="15.95" customHeight="1">
      <c r="B25" s="100"/>
      <c r="C25" s="113" t="s">
        <v>423</v>
      </c>
      <c r="D25" s="131">
        <v>94</v>
      </c>
      <c r="E25" s="127" t="s">
        <v>231</v>
      </c>
      <c r="F25" s="118" t="s">
        <v>234</v>
      </c>
      <c r="G25" s="98"/>
      <c r="H25" s="108"/>
    </row>
    <row r="26" spans="2:8" s="110" customFormat="1" ht="15.95" customHeight="1">
      <c r="B26" s="100"/>
      <c r="C26" s="113" t="s">
        <v>424</v>
      </c>
      <c r="D26" s="131">
        <v>380272</v>
      </c>
      <c r="E26" s="127" t="s">
        <v>231</v>
      </c>
      <c r="F26" s="118" t="s">
        <v>234</v>
      </c>
      <c r="G26" s="98"/>
      <c r="H26" s="108"/>
    </row>
    <row r="27" spans="2:8" s="110" customFormat="1" ht="15.95" customHeight="1">
      <c r="B27" s="100"/>
      <c r="C27" s="113" t="s">
        <v>425</v>
      </c>
      <c r="D27" s="131">
        <v>666990</v>
      </c>
      <c r="E27" s="127" t="s">
        <v>231</v>
      </c>
      <c r="F27" s="118" t="s">
        <v>234</v>
      </c>
      <c r="G27" s="98"/>
      <c r="H27" s="108"/>
    </row>
    <row r="28" spans="2:8" s="110" customFormat="1" ht="15.95" customHeight="1">
      <c r="B28" s="100"/>
      <c r="C28" s="113" t="s">
        <v>426</v>
      </c>
      <c r="D28" s="131">
        <v>53016</v>
      </c>
      <c r="E28" s="127" t="s">
        <v>231</v>
      </c>
      <c r="F28" s="118" t="s">
        <v>234</v>
      </c>
      <c r="G28" s="98"/>
      <c r="H28" s="108"/>
    </row>
    <row r="29" spans="2:8" s="110" customFormat="1" ht="15.95" customHeight="1">
      <c r="B29" s="100"/>
      <c r="C29" s="113" t="s">
        <v>427</v>
      </c>
      <c r="D29" s="131">
        <v>855</v>
      </c>
      <c r="E29" s="127" t="s">
        <v>231</v>
      </c>
      <c r="F29" s="118" t="s">
        <v>234</v>
      </c>
      <c r="G29" s="98"/>
      <c r="H29" s="108"/>
    </row>
    <row r="30" spans="2:8" s="110" customFormat="1" ht="15.95" customHeight="1">
      <c r="B30" s="100"/>
      <c r="C30" s="113" t="s">
        <v>428</v>
      </c>
      <c r="D30" s="131">
        <v>200</v>
      </c>
      <c r="E30" s="127" t="s">
        <v>231</v>
      </c>
      <c r="F30" s="118" t="s">
        <v>234</v>
      </c>
      <c r="G30" s="98"/>
      <c r="H30" s="108"/>
    </row>
    <row r="31" spans="2:8" s="110" customFormat="1" ht="15.95" customHeight="1">
      <c r="B31" s="100"/>
      <c r="C31" s="113" t="s">
        <v>429</v>
      </c>
      <c r="D31" s="131">
        <v>60510</v>
      </c>
      <c r="E31" s="127" t="s">
        <v>231</v>
      </c>
      <c r="F31" s="118" t="s">
        <v>234</v>
      </c>
      <c r="G31" s="98"/>
      <c r="H31" s="108"/>
    </row>
    <row r="32" spans="2:8" s="110" customFormat="1" ht="15.95" customHeight="1">
      <c r="B32" s="100"/>
      <c r="C32" s="113" t="s">
        <v>430</v>
      </c>
      <c r="D32" s="131">
        <v>455</v>
      </c>
      <c r="E32" s="127" t="s">
        <v>231</v>
      </c>
      <c r="F32" s="118" t="s">
        <v>234</v>
      </c>
      <c r="G32" s="98"/>
      <c r="H32" s="108"/>
    </row>
    <row r="33" spans="2:8" s="110" customFormat="1" ht="15.95" customHeight="1">
      <c r="B33" s="100"/>
      <c r="C33" s="113" t="s">
        <v>431</v>
      </c>
      <c r="D33" s="131">
        <v>5250</v>
      </c>
      <c r="E33" s="127" t="s">
        <v>231</v>
      </c>
      <c r="F33" s="118" t="s">
        <v>234</v>
      </c>
      <c r="G33" s="98"/>
      <c r="H33" s="108"/>
    </row>
    <row r="34" spans="2:8" s="110" customFormat="1" ht="15.95" customHeight="1">
      <c r="B34" s="100"/>
      <c r="C34" s="113" t="s">
        <v>432</v>
      </c>
      <c r="D34" s="131">
        <v>470</v>
      </c>
      <c r="E34" s="127" t="s">
        <v>231</v>
      </c>
      <c r="F34" s="118" t="s">
        <v>234</v>
      </c>
      <c r="G34" s="98"/>
      <c r="H34" s="108"/>
    </row>
    <row r="35" spans="2:8" s="110" customFormat="1" ht="15.95" customHeight="1">
      <c r="B35" s="100"/>
      <c r="C35" s="113" t="s">
        <v>433</v>
      </c>
      <c r="D35" s="131">
        <v>31295</v>
      </c>
      <c r="E35" s="127" t="s">
        <v>231</v>
      </c>
      <c r="F35" s="118" t="s">
        <v>234</v>
      </c>
      <c r="G35" s="98"/>
      <c r="H35" s="108"/>
    </row>
    <row r="36" spans="2:8" s="110" customFormat="1" ht="15.95" customHeight="1">
      <c r="B36" s="100"/>
      <c r="C36" s="113" t="s">
        <v>434</v>
      </c>
      <c r="D36" s="131">
        <v>2050</v>
      </c>
      <c r="E36" s="127" t="s">
        <v>231</v>
      </c>
      <c r="F36" s="118" t="s">
        <v>234</v>
      </c>
      <c r="G36" s="98"/>
      <c r="H36" s="108"/>
    </row>
    <row r="37" spans="2:8" s="110" customFormat="1" ht="15.95" customHeight="1">
      <c r="B37" s="100"/>
      <c r="C37" s="113" t="s">
        <v>435</v>
      </c>
      <c r="D37" s="131">
        <v>3354</v>
      </c>
      <c r="E37" s="127" t="s">
        <v>231</v>
      </c>
      <c r="F37" s="118" t="s">
        <v>234</v>
      </c>
      <c r="G37" s="98"/>
      <c r="H37" s="108"/>
    </row>
    <row r="38" spans="2:8" s="110" customFormat="1" ht="15.95" customHeight="1">
      <c r="B38" s="100"/>
      <c r="C38" s="113" t="s">
        <v>436</v>
      </c>
      <c r="D38" s="131">
        <v>1700</v>
      </c>
      <c r="E38" s="127" t="s">
        <v>231</v>
      </c>
      <c r="F38" s="118" t="s">
        <v>234</v>
      </c>
      <c r="G38" s="98"/>
      <c r="H38" s="108"/>
    </row>
    <row r="39" spans="2:8" s="110" customFormat="1" ht="15.95" customHeight="1">
      <c r="B39" s="100"/>
      <c r="C39" s="113" t="s">
        <v>437</v>
      </c>
      <c r="D39" s="131">
        <v>40765</v>
      </c>
      <c r="E39" s="127" t="s">
        <v>231</v>
      </c>
      <c r="F39" s="118" t="s">
        <v>234</v>
      </c>
      <c r="G39" s="98"/>
      <c r="H39" s="108"/>
    </row>
    <row r="40" spans="2:8" s="110" customFormat="1" ht="15.95" customHeight="1">
      <c r="B40" s="100"/>
      <c r="C40" s="113" t="s">
        <v>438</v>
      </c>
      <c r="D40" s="131">
        <v>1552</v>
      </c>
      <c r="E40" s="127" t="s">
        <v>231</v>
      </c>
      <c r="F40" s="118" t="s">
        <v>234</v>
      </c>
      <c r="G40" s="98"/>
      <c r="H40" s="108"/>
    </row>
    <row r="41" spans="2:8" s="110" customFormat="1" ht="15.95" customHeight="1">
      <c r="B41" s="100"/>
      <c r="C41" s="113" t="s">
        <v>439</v>
      </c>
      <c r="D41" s="131">
        <v>400</v>
      </c>
      <c r="E41" s="127" t="s">
        <v>231</v>
      </c>
      <c r="F41" s="118" t="s">
        <v>234</v>
      </c>
      <c r="G41" s="98"/>
      <c r="H41" s="108"/>
    </row>
    <row r="42" spans="2:8" ht="15.95" customHeight="1">
      <c r="B42" s="21" t="s">
        <v>154</v>
      </c>
      <c r="C42" s="111" t="s">
        <v>150</v>
      </c>
      <c r="D42" s="131">
        <v>1720143</v>
      </c>
      <c r="E42" s="127" t="s">
        <v>229</v>
      </c>
      <c r="F42" s="118" t="s">
        <v>234</v>
      </c>
      <c r="G42" s="98"/>
    </row>
    <row r="43" spans="2:8" ht="15.95" customHeight="1">
      <c r="B43" s="99" t="s">
        <v>149</v>
      </c>
      <c r="C43" s="111" t="s">
        <v>151</v>
      </c>
      <c r="D43" s="131">
        <v>372690</v>
      </c>
      <c r="E43" s="127" t="s">
        <v>230</v>
      </c>
      <c r="F43" s="118" t="s">
        <v>234</v>
      </c>
      <c r="G43" s="98"/>
    </row>
    <row r="44" spans="2:8" ht="15.95" customHeight="1">
      <c r="B44" s="100"/>
      <c r="C44" s="113" t="s">
        <v>411</v>
      </c>
      <c r="D44" s="131">
        <v>15454</v>
      </c>
      <c r="E44" s="127" t="s">
        <v>231</v>
      </c>
      <c r="F44" s="118" t="s">
        <v>234</v>
      </c>
      <c r="G44" s="98"/>
    </row>
    <row r="45" spans="2:8" s="110" customFormat="1" ht="15.95" customHeight="1">
      <c r="B45" s="100"/>
      <c r="C45" s="113" t="s">
        <v>412</v>
      </c>
      <c r="D45" s="131">
        <v>4815</v>
      </c>
      <c r="E45" s="127" t="s">
        <v>231</v>
      </c>
      <c r="F45" s="118" t="s">
        <v>234</v>
      </c>
      <c r="G45" s="98"/>
      <c r="H45" s="108"/>
    </row>
    <row r="46" spans="2:8" s="110" customFormat="1" ht="15.95" customHeight="1">
      <c r="B46" s="100"/>
      <c r="C46" s="113" t="s">
        <v>413</v>
      </c>
      <c r="D46" s="131">
        <v>1125</v>
      </c>
      <c r="E46" s="127" t="s">
        <v>231</v>
      </c>
      <c r="F46" s="118" t="s">
        <v>234</v>
      </c>
      <c r="G46" s="98"/>
      <c r="H46" s="108"/>
    </row>
    <row r="47" spans="2:8" s="110" customFormat="1" ht="15.95" customHeight="1">
      <c r="B47" s="100"/>
      <c r="C47" s="113" t="s">
        <v>414</v>
      </c>
      <c r="D47" s="131">
        <v>2861</v>
      </c>
      <c r="E47" s="127" t="s">
        <v>231</v>
      </c>
      <c r="F47" s="118" t="s">
        <v>234</v>
      </c>
      <c r="G47" s="98"/>
      <c r="H47" s="108"/>
    </row>
    <row r="48" spans="2:8" s="110" customFormat="1" ht="15.95" customHeight="1">
      <c r="B48" s="100"/>
      <c r="C48" s="113" t="s">
        <v>415</v>
      </c>
      <c r="D48" s="131">
        <v>5000</v>
      </c>
      <c r="E48" s="127" t="s">
        <v>231</v>
      </c>
      <c r="F48" s="118" t="s">
        <v>234</v>
      </c>
      <c r="G48" s="98"/>
      <c r="H48" s="108"/>
    </row>
    <row r="49" spans="2:8" s="110" customFormat="1" ht="15.95" customHeight="1">
      <c r="B49" s="100"/>
      <c r="C49" s="113" t="s">
        <v>416</v>
      </c>
      <c r="D49" s="131">
        <v>2926</v>
      </c>
      <c r="E49" s="127" t="s">
        <v>231</v>
      </c>
      <c r="F49" s="118" t="s">
        <v>234</v>
      </c>
      <c r="G49" s="98"/>
      <c r="H49" s="108"/>
    </row>
    <row r="50" spans="2:8" s="110" customFormat="1" ht="15.95" customHeight="1">
      <c r="B50" s="100"/>
      <c r="C50" s="113" t="s">
        <v>417</v>
      </c>
      <c r="D50" s="131">
        <v>800</v>
      </c>
      <c r="E50" s="127" t="s">
        <v>231</v>
      </c>
      <c r="F50" s="118" t="s">
        <v>234</v>
      </c>
      <c r="G50" s="98"/>
      <c r="H50" s="108"/>
    </row>
    <row r="51" spans="2:8" s="110" customFormat="1" ht="15.95" customHeight="1">
      <c r="B51" s="100"/>
      <c r="C51" s="134" t="s">
        <v>419</v>
      </c>
      <c r="D51" s="131"/>
      <c r="E51" s="135" t="s">
        <v>233</v>
      </c>
      <c r="F51" s="118" t="s">
        <v>234</v>
      </c>
      <c r="G51" s="98"/>
      <c r="H51" s="108"/>
    </row>
    <row r="52" spans="2:8" s="110" customFormat="1" ht="15.95" customHeight="1">
      <c r="B52" s="100"/>
      <c r="C52" s="134" t="s">
        <v>440</v>
      </c>
      <c r="D52" s="131">
        <v>24.39</v>
      </c>
      <c r="E52" s="135" t="s">
        <v>231</v>
      </c>
      <c r="F52" s="118" t="s">
        <v>234</v>
      </c>
      <c r="G52" s="98"/>
      <c r="H52" s="108"/>
    </row>
    <row r="53" spans="2:8" s="110" customFormat="1" ht="15.95" customHeight="1">
      <c r="B53" s="100"/>
      <c r="C53" s="134" t="s">
        <v>421</v>
      </c>
      <c r="D53" s="131">
        <v>338.16</v>
      </c>
      <c r="E53" s="135" t="s">
        <v>231</v>
      </c>
      <c r="F53" s="118" t="s">
        <v>234</v>
      </c>
      <c r="G53" s="98"/>
      <c r="H53" s="108"/>
    </row>
    <row r="54" spans="2:8" s="110" customFormat="1" ht="15.95" customHeight="1">
      <c r="B54" s="100"/>
      <c r="C54" s="134" t="s">
        <v>422</v>
      </c>
      <c r="D54" s="131">
        <v>97</v>
      </c>
      <c r="E54" s="135" t="s">
        <v>231</v>
      </c>
      <c r="F54" s="118" t="s">
        <v>234</v>
      </c>
      <c r="G54" s="98"/>
      <c r="H54" s="108"/>
    </row>
    <row r="55" spans="2:8" s="110" customFormat="1" ht="15.95" customHeight="1">
      <c r="B55" s="100"/>
      <c r="C55" s="134" t="s">
        <v>423</v>
      </c>
      <c r="D55" s="131">
        <v>397.41</v>
      </c>
      <c r="E55" s="135" t="s">
        <v>231</v>
      </c>
      <c r="F55" s="118" t="s">
        <v>234</v>
      </c>
      <c r="G55" s="98"/>
      <c r="H55" s="108"/>
    </row>
    <row r="56" spans="2:8" s="110" customFormat="1" ht="15.95" customHeight="1">
      <c r="B56" s="100"/>
      <c r="C56" s="134" t="s">
        <v>441</v>
      </c>
      <c r="D56" s="131">
        <v>6.28</v>
      </c>
      <c r="E56" s="135" t="s">
        <v>231</v>
      </c>
      <c r="F56" s="118" t="s">
        <v>234</v>
      </c>
      <c r="G56" s="98"/>
      <c r="H56" s="108"/>
    </row>
    <row r="57" spans="2:8" s="110" customFormat="1" ht="15.95" customHeight="1">
      <c r="B57" s="100"/>
      <c r="C57" s="134" t="s">
        <v>419</v>
      </c>
      <c r="D57" s="131">
        <v>16614.95</v>
      </c>
      <c r="E57" s="135" t="s">
        <v>233</v>
      </c>
      <c r="F57" s="118" t="s">
        <v>234</v>
      </c>
      <c r="G57" s="98"/>
      <c r="H57" s="108"/>
    </row>
    <row r="58" spans="2:8" s="110" customFormat="1" ht="15.95" customHeight="1">
      <c r="B58" s="100"/>
      <c r="C58" s="134" t="s">
        <v>423</v>
      </c>
      <c r="D58" s="131">
        <v>7.53</v>
      </c>
      <c r="E58" s="135" t="s">
        <v>231</v>
      </c>
      <c r="F58" s="118" t="s">
        <v>234</v>
      </c>
      <c r="G58" s="98"/>
      <c r="H58" s="108"/>
    </row>
    <row r="59" spans="2:8" s="110" customFormat="1" ht="15.95" customHeight="1">
      <c r="B59" s="100"/>
      <c r="C59" s="113" t="s">
        <v>424</v>
      </c>
      <c r="D59" s="131">
        <v>5000</v>
      </c>
      <c r="E59" s="127" t="s">
        <v>231</v>
      </c>
      <c r="F59" s="118" t="s">
        <v>234</v>
      </c>
      <c r="G59" s="98"/>
      <c r="H59" s="108"/>
    </row>
    <row r="60" spans="2:8" s="110" customFormat="1" ht="15.95" customHeight="1">
      <c r="B60" s="100"/>
      <c r="C60" s="113" t="s">
        <v>442</v>
      </c>
      <c r="D60" s="131">
        <v>500</v>
      </c>
      <c r="E60" s="127" t="s">
        <v>231</v>
      </c>
      <c r="F60" s="118" t="s">
        <v>234</v>
      </c>
      <c r="G60" s="98"/>
      <c r="H60" s="108"/>
    </row>
    <row r="61" spans="2:8" s="110" customFormat="1" ht="15.95" customHeight="1">
      <c r="B61" s="100"/>
      <c r="C61" s="113" t="s">
        <v>443</v>
      </c>
      <c r="D61" s="131">
        <v>2247</v>
      </c>
      <c r="E61" s="127" t="s">
        <v>231</v>
      </c>
      <c r="F61" s="118" t="s">
        <v>234</v>
      </c>
      <c r="G61" s="98"/>
      <c r="H61" s="108"/>
    </row>
    <row r="62" spans="2:8" s="110" customFormat="1" ht="15.95" customHeight="1">
      <c r="B62" s="100"/>
      <c r="C62" s="113" t="s">
        <v>444</v>
      </c>
      <c r="D62" s="131">
        <v>19000</v>
      </c>
      <c r="E62" s="127" t="s">
        <v>231</v>
      </c>
      <c r="F62" s="118" t="s">
        <v>234</v>
      </c>
      <c r="G62" s="98"/>
      <c r="H62" s="108"/>
    </row>
    <row r="63" spans="2:8" s="110" customFormat="1" ht="15.95" customHeight="1">
      <c r="B63" s="100"/>
      <c r="C63" s="113" t="s">
        <v>445</v>
      </c>
      <c r="D63" s="131">
        <v>949985</v>
      </c>
      <c r="E63" s="127" t="s">
        <v>235</v>
      </c>
      <c r="F63" s="118" t="s">
        <v>234</v>
      </c>
      <c r="G63" s="165" t="s">
        <v>237</v>
      </c>
      <c r="H63" s="108"/>
    </row>
    <row r="64" spans="2:8" s="110" customFormat="1" ht="15.95" customHeight="1">
      <c r="B64" s="100"/>
      <c r="C64" s="113" t="s">
        <v>446</v>
      </c>
      <c r="D64" s="131">
        <v>3371</v>
      </c>
      <c r="E64" s="127" t="s">
        <v>236</v>
      </c>
      <c r="F64" s="118" t="s">
        <v>234</v>
      </c>
      <c r="G64" s="166"/>
      <c r="H64" s="108"/>
    </row>
    <row r="65" spans="2:8" ht="15.95" customHeight="1">
      <c r="B65" s="112" t="s">
        <v>211</v>
      </c>
      <c r="C65" s="111" t="s">
        <v>210</v>
      </c>
      <c r="D65" s="169" t="s">
        <v>238</v>
      </c>
      <c r="E65" s="170"/>
      <c r="F65" s="118" t="s">
        <v>239</v>
      </c>
      <c r="G65" s="98"/>
      <c r="H65" s="15"/>
    </row>
    <row r="66" spans="2:8" ht="39.75" customHeight="1">
      <c r="B66" s="30" t="s">
        <v>141</v>
      </c>
      <c r="C66" s="111" t="s">
        <v>44</v>
      </c>
      <c r="D66" s="171" t="s">
        <v>240</v>
      </c>
      <c r="E66" s="172"/>
      <c r="F66" s="119"/>
      <c r="G66" s="98"/>
      <c r="H66" s="15"/>
    </row>
    <row r="67" spans="2:8" ht="30" customHeight="1">
      <c r="B67" s="22"/>
      <c r="C67" s="111" t="s">
        <v>142</v>
      </c>
      <c r="D67" s="167" t="s">
        <v>447</v>
      </c>
      <c r="E67" s="168"/>
      <c r="F67" s="120" t="s">
        <v>239</v>
      </c>
      <c r="G67" s="98"/>
      <c r="H67" s="15"/>
    </row>
    <row r="68" spans="2:8" ht="30.75" customHeight="1">
      <c r="B68" s="30"/>
      <c r="C68" s="111" t="s">
        <v>162</v>
      </c>
      <c r="D68" s="188" t="s">
        <v>448</v>
      </c>
      <c r="E68" s="168"/>
      <c r="F68" s="120"/>
      <c r="G68" s="98"/>
      <c r="H68" s="15"/>
    </row>
    <row r="69" spans="2:8" ht="15.95" customHeight="1">
      <c r="B69" s="25" t="s">
        <v>155</v>
      </c>
      <c r="C69" s="26" t="s">
        <v>17</v>
      </c>
      <c r="D69" s="169" t="s">
        <v>225</v>
      </c>
      <c r="E69" s="170"/>
      <c r="F69" s="118"/>
      <c r="G69" s="98"/>
      <c r="H69" s="15"/>
    </row>
    <row r="70" spans="2:8" ht="15.95" customHeight="1">
      <c r="B70" s="30" t="s">
        <v>163</v>
      </c>
      <c r="C70" s="26" t="s">
        <v>18</v>
      </c>
      <c r="D70" s="169" t="s">
        <v>225</v>
      </c>
      <c r="E70" s="170"/>
      <c r="F70" s="118"/>
      <c r="G70" s="98"/>
      <c r="H70" s="15"/>
    </row>
    <row r="71" spans="2:8" ht="15.95" customHeight="1">
      <c r="B71" s="24"/>
      <c r="C71" s="19" t="s">
        <v>159</v>
      </c>
      <c r="D71" s="171" t="s">
        <v>242</v>
      </c>
      <c r="E71" s="172"/>
      <c r="F71" s="120" t="s">
        <v>241</v>
      </c>
      <c r="G71" s="98"/>
      <c r="H71" s="15"/>
    </row>
    <row r="72" spans="2:8" ht="38.25" customHeight="1">
      <c r="B72" s="25" t="s">
        <v>156</v>
      </c>
      <c r="C72" s="26" t="s">
        <v>19</v>
      </c>
      <c r="D72" s="173" t="s">
        <v>244</v>
      </c>
      <c r="E72" s="174"/>
      <c r="F72" s="118" t="s">
        <v>243</v>
      </c>
      <c r="G72" s="98"/>
      <c r="H72" s="15"/>
    </row>
    <row r="73" spans="2:8" ht="15.95" customHeight="1">
      <c r="B73" s="25" t="s">
        <v>157</v>
      </c>
      <c r="C73" s="26" t="s">
        <v>45</v>
      </c>
      <c r="D73" s="167" t="s">
        <v>225</v>
      </c>
      <c r="E73" s="168"/>
      <c r="F73" s="120"/>
      <c r="G73" s="98"/>
      <c r="H73" s="15"/>
    </row>
    <row r="74" spans="2:8" ht="28.5" customHeight="1">
      <c r="B74" s="25" t="s">
        <v>158</v>
      </c>
      <c r="C74" s="26" t="s">
        <v>160</v>
      </c>
      <c r="D74" s="175" t="s">
        <v>221</v>
      </c>
      <c r="E74" s="176"/>
      <c r="F74" s="136" t="s">
        <v>246</v>
      </c>
      <c r="G74" s="98"/>
      <c r="H74" s="15"/>
    </row>
    <row r="75" spans="2:8" ht="12.75">
      <c r="B75" s="40" t="s">
        <v>139</v>
      </c>
      <c r="C75" s="26" t="s">
        <v>161</v>
      </c>
      <c r="D75" s="175" t="s">
        <v>225</v>
      </c>
      <c r="E75" s="176"/>
      <c r="F75" s="119"/>
      <c r="G75" s="98"/>
      <c r="H75" s="15"/>
    </row>
    <row r="76" spans="2:8" ht="15.95" customHeight="1">
      <c r="C76" s="26" t="s">
        <v>138</v>
      </c>
      <c r="D76" s="167" t="s">
        <v>245</v>
      </c>
      <c r="E76" s="168"/>
      <c r="F76" s="120"/>
      <c r="G76" s="98"/>
      <c r="H76" s="15"/>
    </row>
    <row r="77" spans="2:8" ht="15.95" customHeight="1" thickBot="1">
      <c r="B77" s="72"/>
      <c r="C77" s="28" t="s">
        <v>136</v>
      </c>
      <c r="D77" s="159"/>
      <c r="E77" s="160"/>
      <c r="F77" s="121"/>
      <c r="G77" s="98"/>
    </row>
    <row r="78" spans="2:8" ht="15.95" customHeight="1">
      <c r="B78" s="70"/>
      <c r="C78" s="70"/>
      <c r="D78" s="71"/>
      <c r="E78" s="71"/>
      <c r="F78" s="71"/>
      <c r="G78" s="15"/>
      <c r="H78" s="15"/>
    </row>
    <row r="79" spans="2:8" ht="15.95" customHeight="1">
      <c r="G79" s="15"/>
      <c r="H79" s="15"/>
    </row>
    <row r="80" spans="2:8" ht="15.95" customHeight="1" thickBot="1">
      <c r="D80" s="163" t="s">
        <v>39</v>
      </c>
      <c r="E80" s="164"/>
      <c r="G80" s="15"/>
      <c r="H80" s="15"/>
    </row>
    <row r="81" spans="2:8" ht="15.95" customHeight="1">
      <c r="B81" s="21" t="s">
        <v>164</v>
      </c>
      <c r="C81" s="111" t="s">
        <v>166</v>
      </c>
      <c r="D81" s="161" t="s">
        <v>221</v>
      </c>
      <c r="E81" s="162"/>
      <c r="F81" s="117" t="s">
        <v>247</v>
      </c>
      <c r="G81" s="98"/>
    </row>
    <row r="82" spans="2:8" ht="15.95" customHeight="1">
      <c r="B82" s="99" t="s">
        <v>149</v>
      </c>
      <c r="C82" s="19" t="s">
        <v>168</v>
      </c>
      <c r="D82" s="122"/>
      <c r="E82" s="114"/>
      <c r="F82" s="136"/>
      <c r="G82" s="98"/>
    </row>
    <row r="83" spans="2:8" s="110" customFormat="1" ht="15.95" customHeight="1">
      <c r="B83" s="99"/>
      <c r="C83" s="111" t="s">
        <v>249</v>
      </c>
      <c r="D83" s="137">
        <v>591.08500000000004</v>
      </c>
      <c r="E83" s="127" t="s">
        <v>231</v>
      </c>
      <c r="F83" s="136" t="s">
        <v>248</v>
      </c>
      <c r="G83" s="98"/>
      <c r="H83" s="108"/>
    </row>
    <row r="84" spans="2:8" s="110" customFormat="1" ht="15.95" customHeight="1">
      <c r="B84" s="99"/>
      <c r="C84" s="111" t="s">
        <v>250</v>
      </c>
      <c r="D84" s="137">
        <v>13747.94</v>
      </c>
      <c r="E84" s="127" t="s">
        <v>255</v>
      </c>
      <c r="F84" s="136" t="s">
        <v>248</v>
      </c>
      <c r="G84" s="98"/>
      <c r="H84" s="108"/>
    </row>
    <row r="85" spans="2:8" s="110" customFormat="1" ht="15.95" customHeight="1">
      <c r="B85" s="99"/>
      <c r="C85" s="111" t="s">
        <v>251</v>
      </c>
      <c r="D85" s="137">
        <v>66.179000000000002</v>
      </c>
      <c r="E85" s="127" t="s">
        <v>231</v>
      </c>
      <c r="F85" s="136" t="s">
        <v>248</v>
      </c>
      <c r="G85" s="98"/>
      <c r="H85" s="108"/>
    </row>
    <row r="86" spans="2:8" s="110" customFormat="1" ht="15.95" customHeight="1">
      <c r="B86" s="99"/>
      <c r="C86" s="111" t="s">
        <v>252</v>
      </c>
      <c r="D86" s="137">
        <v>488.66800000000001</v>
      </c>
      <c r="E86" s="127" t="s">
        <v>256</v>
      </c>
      <c r="F86" s="136" t="s">
        <v>248</v>
      </c>
      <c r="G86" s="98"/>
      <c r="H86" s="108"/>
    </row>
    <row r="87" spans="2:8" s="110" customFormat="1" ht="15.95" customHeight="1">
      <c r="B87" s="99"/>
      <c r="C87" s="111" t="s">
        <v>232</v>
      </c>
      <c r="D87" s="137">
        <v>56.226999999999997</v>
      </c>
      <c r="E87" s="127" t="s">
        <v>231</v>
      </c>
      <c r="F87" s="136" t="s">
        <v>248</v>
      </c>
      <c r="G87" s="98"/>
      <c r="H87" s="108"/>
    </row>
    <row r="88" spans="2:8" s="110" customFormat="1" ht="15.95" customHeight="1">
      <c r="B88" s="99"/>
      <c r="C88" s="111" t="s">
        <v>253</v>
      </c>
      <c r="D88" s="137">
        <v>1219255</v>
      </c>
      <c r="E88" s="127" t="s">
        <v>257</v>
      </c>
      <c r="F88" s="136" t="s">
        <v>248</v>
      </c>
      <c r="G88" s="98"/>
      <c r="H88" s="108"/>
    </row>
    <row r="89" spans="2:8" s="110" customFormat="1" ht="15.95" customHeight="1">
      <c r="B89" s="99"/>
      <c r="C89" s="111" t="s">
        <v>254</v>
      </c>
      <c r="D89" s="137">
        <v>758523</v>
      </c>
      <c r="E89" s="127" t="s">
        <v>258</v>
      </c>
      <c r="F89" s="136" t="s">
        <v>248</v>
      </c>
      <c r="G89" s="98"/>
      <c r="H89" s="108"/>
    </row>
    <row r="90" spans="2:8" ht="15.95" customHeight="1">
      <c r="C90" s="111" t="s">
        <v>169</v>
      </c>
      <c r="D90" s="137">
        <v>110373</v>
      </c>
      <c r="E90" s="114" t="s">
        <v>259</v>
      </c>
      <c r="F90" s="136" t="s">
        <v>248</v>
      </c>
      <c r="G90" s="98"/>
    </row>
    <row r="91" spans="2:8" ht="15.95" customHeight="1">
      <c r="B91" s="21" t="s">
        <v>170</v>
      </c>
      <c r="C91" s="18" t="s">
        <v>166</v>
      </c>
      <c r="D91" s="157" t="s">
        <v>221</v>
      </c>
      <c r="E91" s="158"/>
      <c r="F91" s="118" t="s">
        <v>260</v>
      </c>
      <c r="G91" s="98"/>
    </row>
    <row r="92" spans="2:8" ht="15.95" customHeight="1">
      <c r="B92" s="21" t="s">
        <v>165</v>
      </c>
      <c r="C92" s="18" t="s">
        <v>167</v>
      </c>
      <c r="D92" s="157" t="s">
        <v>221</v>
      </c>
      <c r="E92" s="158"/>
      <c r="F92" s="136" t="s">
        <v>261</v>
      </c>
      <c r="G92" s="98"/>
    </row>
    <row r="93" spans="2:8" ht="15.95" customHeight="1">
      <c r="B93" s="99" t="s">
        <v>149</v>
      </c>
      <c r="C93" s="19" t="s">
        <v>174</v>
      </c>
      <c r="D93" s="137">
        <v>16323</v>
      </c>
      <c r="E93" s="127" t="s">
        <v>259</v>
      </c>
      <c r="F93" s="136" t="s">
        <v>261</v>
      </c>
      <c r="G93" s="98"/>
    </row>
    <row r="94" spans="2:8" ht="15.95" customHeight="1">
      <c r="B94" s="21" t="s">
        <v>171</v>
      </c>
      <c r="C94" s="18" t="s">
        <v>175</v>
      </c>
      <c r="D94" s="157" t="s">
        <v>221</v>
      </c>
      <c r="E94" s="158"/>
      <c r="F94" s="118" t="s">
        <v>262</v>
      </c>
      <c r="G94" s="98"/>
    </row>
    <row r="95" spans="2:8" ht="15.95" customHeight="1">
      <c r="B95" s="99" t="s">
        <v>149</v>
      </c>
      <c r="C95" s="19" t="s">
        <v>174</v>
      </c>
      <c r="D95" s="137">
        <f>472004264160/1000000</f>
        <v>472004.26416000002</v>
      </c>
      <c r="E95" s="144" t="s">
        <v>259</v>
      </c>
      <c r="F95" s="118" t="s">
        <v>262</v>
      </c>
      <c r="G95" s="98"/>
    </row>
    <row r="96" spans="2:8" ht="15.95" customHeight="1">
      <c r="B96" s="21" t="s">
        <v>172</v>
      </c>
      <c r="C96" s="18" t="s">
        <v>176</v>
      </c>
      <c r="D96" s="157" t="s">
        <v>225</v>
      </c>
      <c r="E96" s="158"/>
      <c r="F96" s="118" t="s">
        <v>140</v>
      </c>
      <c r="G96" s="98"/>
    </row>
    <row r="97" spans="2:8" ht="15.95" customHeight="1">
      <c r="B97" s="99" t="s">
        <v>149</v>
      </c>
      <c r="C97" s="19" t="s">
        <v>174</v>
      </c>
      <c r="D97" s="122" t="s">
        <v>225</v>
      </c>
      <c r="E97" s="114" t="s">
        <v>148</v>
      </c>
      <c r="F97" s="118" t="s">
        <v>140</v>
      </c>
      <c r="G97" s="98"/>
    </row>
    <row r="98" spans="2:8" ht="15.95" customHeight="1">
      <c r="B98" s="21" t="s">
        <v>173</v>
      </c>
      <c r="C98" s="18" t="s">
        <v>177</v>
      </c>
      <c r="D98" s="157" t="s">
        <v>225</v>
      </c>
      <c r="E98" s="158"/>
      <c r="F98" s="118" t="s">
        <v>140</v>
      </c>
      <c r="G98" s="98"/>
    </row>
    <row r="99" spans="2:8" s="110" customFormat="1" ht="15.95" customHeight="1" thickBot="1">
      <c r="B99" s="128" t="s">
        <v>149</v>
      </c>
      <c r="C99" s="129" t="s">
        <v>174</v>
      </c>
      <c r="D99" s="123" t="s">
        <v>225</v>
      </c>
      <c r="E99" s="124" t="s">
        <v>148</v>
      </c>
      <c r="F99" s="125" t="s">
        <v>140</v>
      </c>
      <c r="G99" s="98"/>
      <c r="H99" s="108"/>
    </row>
    <row r="100" spans="2:8" ht="15.95" customHeight="1"/>
  </sheetData>
  <mergeCells count="21">
    <mergeCell ref="G63:G64"/>
    <mergeCell ref="D76:E76"/>
    <mergeCell ref="D65:E65"/>
    <mergeCell ref="D66:E66"/>
    <mergeCell ref="D67:E67"/>
    <mergeCell ref="D68:E68"/>
    <mergeCell ref="D69:E69"/>
    <mergeCell ref="D70:E70"/>
    <mergeCell ref="D71:E71"/>
    <mergeCell ref="D72:E72"/>
    <mergeCell ref="D73:E73"/>
    <mergeCell ref="D74:E74"/>
    <mergeCell ref="D75:E75"/>
    <mergeCell ref="D98:E98"/>
    <mergeCell ref="D77:E77"/>
    <mergeCell ref="D81:E81"/>
    <mergeCell ref="D91:E91"/>
    <mergeCell ref="D92:E92"/>
    <mergeCell ref="D94:E94"/>
    <mergeCell ref="D96:E96"/>
    <mergeCell ref="D80:E80"/>
  </mergeCells>
  <dataValidations xWindow="1043" yWindow="1056" count="2">
    <dataValidation allowBlank="1" sqref="F74:F75 F69:F70 F77 F72 D72 D69:D70 F81:F99 F5:F66"/>
    <dataValidation type="list" allowBlank="1" showInputMessage="1" showErrorMessage="1" errorTitle="Unvalid entry" error="_x000a_Please choose among the following:_x000a__x000a_Yes_x000a_No_x000a_Partially_x000a_Not applicable" promptTitle="Choose among the following" prompt="_x000a_Yes_x000a_No_x000a_Partially_x000a_Not applicable" sqref="D74:E75 D81:E81 D91:E92 D94:E94 D96:E96 D98:E98 D65:E65">
      <formula1>"Yes,No,Partially,Not applicable,&lt;choose option&gt;"</formula1>
    </dataValidation>
  </dataValidations>
  <hyperlinks>
    <hyperlink ref="D68" r:id="rId1" display="http://www.mof.gov.mm/en/content/myanma-economic-bank "/>
  </hyperlinks>
  <pageMargins left="0.75" right="0.75" top="1" bottom="1" header="0.5" footer="0.5"/>
  <pageSetup paperSize="9" scale="52" orientation="landscape" horizontalDpi="2400" verticalDpi="2400"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03"/>
  <sheetViews>
    <sheetView topLeftCell="B1" zoomScale="70" zoomScaleNormal="70" zoomScalePageLayoutView="85" workbookViewId="0">
      <pane xSplit="6" ySplit="9" topLeftCell="H76" activePane="bottomRight" state="frozen"/>
      <selection activeCell="E1" sqref="E1"/>
      <selection pane="topRight" activeCell="H1" sqref="H1"/>
      <selection pane="bottomLeft" activeCell="E10" sqref="E10"/>
      <selection pane="bottomRight" activeCell="D82" sqref="D82:F84"/>
    </sheetView>
  </sheetViews>
  <sheetFormatPr baseColWidth="10" defaultColWidth="10.875" defaultRowHeight="15.75"/>
  <cols>
    <col min="1" max="1" width="3.625" style="1" customWidth="1"/>
    <col min="2" max="2" width="9.375" style="3" customWidth="1"/>
    <col min="3" max="3" width="40.5" style="1" customWidth="1"/>
    <col min="4" max="4" width="27.5" style="1" customWidth="1"/>
    <col min="5" max="5" width="36.625" style="1" customWidth="1"/>
    <col min="6" max="6" width="18.25" style="1" customWidth="1"/>
    <col min="7" max="7" width="20" style="1" customWidth="1"/>
    <col min="8" max="8" width="18.25" style="1" customWidth="1"/>
    <col min="9" max="9" width="15.625" style="1" customWidth="1"/>
    <col min="10" max="10" width="16.125" style="1" customWidth="1"/>
    <col min="11" max="11" width="14.75" style="1" customWidth="1"/>
    <col min="12" max="12" width="14.375" style="1" customWidth="1"/>
    <col min="13" max="13" width="14.125" style="1" customWidth="1"/>
    <col min="14" max="14" width="12.25" style="1" customWidth="1"/>
    <col min="15" max="15" width="14.625" style="1" customWidth="1"/>
    <col min="16" max="16" width="10" style="1" customWidth="1"/>
    <col min="17" max="18" width="10.875" style="1" customWidth="1"/>
    <col min="19" max="19" width="15.875" style="1" customWidth="1"/>
    <col min="20" max="20" width="13.875" style="1" customWidth="1"/>
    <col min="21" max="21" width="12.25" style="1" customWidth="1"/>
    <col min="22" max="22" width="15" style="1" customWidth="1"/>
    <col min="23" max="35" width="15.625" style="1" customWidth="1"/>
    <col min="36" max="36" width="17.625" style="1" customWidth="1"/>
    <col min="37" max="37" width="16.875" style="1" customWidth="1"/>
    <col min="38" max="38" width="17.625" style="1" customWidth="1"/>
    <col min="39" max="39" width="15.375" style="1" customWidth="1"/>
    <col min="40" max="40" width="15.125" style="1" customWidth="1"/>
    <col min="41" max="41" width="19.875" style="1" customWidth="1"/>
    <col min="42" max="42" width="17.25" style="1" customWidth="1"/>
    <col min="43" max="43" width="16.5" style="1" customWidth="1"/>
    <col min="44" max="44" width="16.875" style="1" customWidth="1"/>
    <col min="45" max="65" width="15.375" style="1" customWidth="1"/>
    <col min="66" max="16384" width="10.875" style="1"/>
  </cols>
  <sheetData>
    <row r="2" spans="2:65" ht="26.25">
      <c r="B2" s="32" t="s">
        <v>122</v>
      </c>
      <c r="G2" s="85" t="s">
        <v>182</v>
      </c>
      <c r="H2" s="12" t="s">
        <v>125</v>
      </c>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row>
    <row r="3" spans="2:65">
      <c r="B3" s="142" t="s">
        <v>123</v>
      </c>
      <c r="G3" s="84" t="s">
        <v>287</v>
      </c>
      <c r="H3" s="69"/>
    </row>
    <row r="4" spans="2:65" ht="51">
      <c r="B4" s="141" t="s">
        <v>129</v>
      </c>
      <c r="H4" s="13" t="s">
        <v>4</v>
      </c>
      <c r="I4" s="138" t="s">
        <v>263</v>
      </c>
      <c r="J4" s="138" t="s">
        <v>264</v>
      </c>
      <c r="K4" s="138" t="s">
        <v>265</v>
      </c>
      <c r="L4" s="138" t="s">
        <v>266</v>
      </c>
      <c r="M4" s="138" t="s">
        <v>267</v>
      </c>
      <c r="N4" s="138" t="s">
        <v>268</v>
      </c>
      <c r="O4" s="138" t="s">
        <v>269</v>
      </c>
      <c r="P4" s="138" t="s">
        <v>270</v>
      </c>
      <c r="Q4" s="138" t="s">
        <v>271</v>
      </c>
      <c r="R4" s="138" t="s">
        <v>272</v>
      </c>
      <c r="S4" s="138" t="s">
        <v>273</v>
      </c>
      <c r="T4" s="138" t="s">
        <v>274</v>
      </c>
      <c r="U4" s="138" t="s">
        <v>275</v>
      </c>
      <c r="V4" s="138" t="s">
        <v>288</v>
      </c>
      <c r="W4" s="138" t="s">
        <v>289</v>
      </c>
      <c r="X4" s="138" t="s">
        <v>290</v>
      </c>
      <c r="Y4" s="138" t="s">
        <v>291</v>
      </c>
      <c r="Z4" s="138" t="s">
        <v>292</v>
      </c>
      <c r="AA4" s="138" t="s">
        <v>293</v>
      </c>
      <c r="AB4" s="138" t="s">
        <v>294</v>
      </c>
      <c r="AC4" s="138" t="s">
        <v>295</v>
      </c>
      <c r="AD4" s="138" t="s">
        <v>296</v>
      </c>
      <c r="AE4" s="138" t="s">
        <v>297</v>
      </c>
      <c r="AF4" s="138" t="s">
        <v>298</v>
      </c>
      <c r="AG4" s="138" t="s">
        <v>299</v>
      </c>
      <c r="AH4" s="138" t="s">
        <v>300</v>
      </c>
      <c r="AI4" s="138" t="s">
        <v>301</v>
      </c>
      <c r="AJ4" s="138" t="s">
        <v>316</v>
      </c>
      <c r="AK4" s="138" t="s">
        <v>317</v>
      </c>
      <c r="AL4" s="138" t="s">
        <v>318</v>
      </c>
      <c r="AM4" s="138" t="s">
        <v>319</v>
      </c>
      <c r="AN4" s="138" t="s">
        <v>320</v>
      </c>
      <c r="AO4" s="138" t="s">
        <v>321</v>
      </c>
      <c r="AP4" s="138" t="s">
        <v>322</v>
      </c>
      <c r="AQ4" s="138" t="s">
        <v>323</v>
      </c>
      <c r="AR4" s="138" t="s">
        <v>324</v>
      </c>
      <c r="AS4" s="138" t="s">
        <v>325</v>
      </c>
      <c r="AT4" s="138" t="s">
        <v>326</v>
      </c>
      <c r="AU4" s="138" t="s">
        <v>327</v>
      </c>
      <c r="AV4" s="138" t="s">
        <v>328</v>
      </c>
      <c r="AW4" s="138" t="s">
        <v>329</v>
      </c>
      <c r="AX4" s="138" t="s">
        <v>330</v>
      </c>
      <c r="AY4" s="138" t="s">
        <v>331</v>
      </c>
      <c r="AZ4" s="138" t="s">
        <v>332</v>
      </c>
      <c r="BA4" s="138">
        <v>111</v>
      </c>
      <c r="BB4" s="138" t="s">
        <v>333</v>
      </c>
      <c r="BC4" s="138" t="s">
        <v>334</v>
      </c>
      <c r="BD4" s="138" t="s">
        <v>335</v>
      </c>
      <c r="BE4" s="138" t="s">
        <v>336</v>
      </c>
      <c r="BF4" s="138" t="s">
        <v>337</v>
      </c>
      <c r="BG4" s="138" t="s">
        <v>338</v>
      </c>
      <c r="BH4" s="138" t="s">
        <v>339</v>
      </c>
      <c r="BI4" s="138" t="s">
        <v>340</v>
      </c>
      <c r="BJ4" s="138" t="s">
        <v>341</v>
      </c>
      <c r="BK4" s="138" t="s">
        <v>342</v>
      </c>
      <c r="BL4" s="138" t="s">
        <v>343</v>
      </c>
      <c r="BM4" s="138" t="s">
        <v>344</v>
      </c>
    </row>
    <row r="5" spans="2:65">
      <c r="B5" s="68"/>
      <c r="H5" s="8" t="s">
        <v>376</v>
      </c>
      <c r="I5" s="140" t="s">
        <v>276</v>
      </c>
      <c r="J5" s="140" t="s">
        <v>277</v>
      </c>
      <c r="K5" s="140" t="s">
        <v>278</v>
      </c>
      <c r="L5" s="140" t="s">
        <v>279</v>
      </c>
      <c r="M5" s="140" t="s">
        <v>280</v>
      </c>
      <c r="N5" s="140" t="s">
        <v>281</v>
      </c>
      <c r="O5" s="140" t="s">
        <v>282</v>
      </c>
      <c r="P5" s="140" t="s">
        <v>276</v>
      </c>
      <c r="Q5" s="140" t="s">
        <v>276</v>
      </c>
      <c r="R5" s="140" t="s">
        <v>276</v>
      </c>
      <c r="S5" s="140" t="s">
        <v>283</v>
      </c>
      <c r="T5" s="140" t="s">
        <v>284</v>
      </c>
      <c r="U5" s="140" t="s">
        <v>285</v>
      </c>
      <c r="V5" s="140" t="s">
        <v>302</v>
      </c>
      <c r="W5" s="140" t="s">
        <v>303</v>
      </c>
      <c r="X5" s="140" t="s">
        <v>304</v>
      </c>
      <c r="Y5" s="140" t="s">
        <v>276</v>
      </c>
      <c r="Z5" s="140" t="s">
        <v>305</v>
      </c>
      <c r="AA5" s="140" t="s">
        <v>306</v>
      </c>
      <c r="AB5" s="140" t="s">
        <v>307</v>
      </c>
      <c r="AC5" s="140" t="s">
        <v>308</v>
      </c>
      <c r="AD5" s="140" t="s">
        <v>309</v>
      </c>
      <c r="AE5" s="140" t="s">
        <v>310</v>
      </c>
      <c r="AF5" s="140" t="s">
        <v>311</v>
      </c>
      <c r="AG5" s="140" t="s">
        <v>312</v>
      </c>
      <c r="AH5" s="140" t="s">
        <v>313</v>
      </c>
      <c r="AI5" s="140" t="s">
        <v>314</v>
      </c>
      <c r="AJ5" s="140" t="s">
        <v>345</v>
      </c>
      <c r="AK5" s="140" t="s">
        <v>346</v>
      </c>
      <c r="AL5" s="140" t="s">
        <v>347</v>
      </c>
      <c r="AM5" s="140" t="s">
        <v>348</v>
      </c>
      <c r="AN5" s="140" t="s">
        <v>349</v>
      </c>
      <c r="AO5" s="140" t="s">
        <v>350</v>
      </c>
      <c r="AP5" s="140" t="s">
        <v>351</v>
      </c>
      <c r="AQ5" s="140" t="s">
        <v>352</v>
      </c>
      <c r="AR5" s="140" t="s">
        <v>353</v>
      </c>
      <c r="AS5" s="140" t="s">
        <v>354</v>
      </c>
      <c r="AT5" s="140" t="s">
        <v>355</v>
      </c>
      <c r="AU5" s="140" t="s">
        <v>356</v>
      </c>
      <c r="AV5" s="140" t="s">
        <v>357</v>
      </c>
      <c r="AW5" s="140" t="s">
        <v>358</v>
      </c>
      <c r="AX5" s="140" t="s">
        <v>359</v>
      </c>
      <c r="AY5" s="140" t="s">
        <v>360</v>
      </c>
      <c r="AZ5" s="140" t="s">
        <v>361</v>
      </c>
      <c r="BA5" s="140" t="s">
        <v>362</v>
      </c>
      <c r="BB5" s="140" t="s">
        <v>363</v>
      </c>
      <c r="BC5" s="140" t="s">
        <v>364</v>
      </c>
      <c r="BD5" s="140" t="s">
        <v>365</v>
      </c>
      <c r="BE5" s="140" t="s">
        <v>366</v>
      </c>
      <c r="BF5" s="140" t="s">
        <v>367</v>
      </c>
      <c r="BG5" s="140" t="s">
        <v>368</v>
      </c>
      <c r="BH5" s="140" t="s">
        <v>369</v>
      </c>
      <c r="BI5" s="140" t="s">
        <v>370</v>
      </c>
      <c r="BJ5" s="140" t="s">
        <v>371</v>
      </c>
      <c r="BK5" s="140" t="s">
        <v>372</v>
      </c>
      <c r="BL5" s="140" t="s">
        <v>373</v>
      </c>
      <c r="BM5" s="140" t="s">
        <v>374</v>
      </c>
    </row>
    <row r="6" spans="2:65">
      <c r="H6" s="9" t="s">
        <v>1</v>
      </c>
      <c r="I6" s="139" t="s">
        <v>286</v>
      </c>
      <c r="J6" s="139" t="s">
        <v>286</v>
      </c>
      <c r="K6" s="139" t="s">
        <v>286</v>
      </c>
      <c r="L6" s="139" t="s">
        <v>286</v>
      </c>
      <c r="M6" s="139" t="s">
        <v>286</v>
      </c>
      <c r="N6" s="139" t="s">
        <v>286</v>
      </c>
      <c r="O6" s="139" t="s">
        <v>286</v>
      </c>
      <c r="P6" s="139" t="s">
        <v>286</v>
      </c>
      <c r="Q6" s="139" t="s">
        <v>286</v>
      </c>
      <c r="R6" s="139" t="s">
        <v>286</v>
      </c>
      <c r="S6" s="139" t="s">
        <v>286</v>
      </c>
      <c r="T6" s="139" t="s">
        <v>286</v>
      </c>
      <c r="U6" s="139" t="s">
        <v>286</v>
      </c>
      <c r="V6" s="139" t="s">
        <v>315</v>
      </c>
      <c r="W6" s="139" t="s">
        <v>315</v>
      </c>
      <c r="X6" s="139" t="s">
        <v>315</v>
      </c>
      <c r="Y6" s="139" t="s">
        <v>315</v>
      </c>
      <c r="Z6" s="139" t="s">
        <v>315</v>
      </c>
      <c r="AA6" s="139" t="s">
        <v>315</v>
      </c>
      <c r="AB6" s="139" t="s">
        <v>315</v>
      </c>
      <c r="AC6" s="139" t="s">
        <v>315</v>
      </c>
      <c r="AD6" s="139" t="s">
        <v>315</v>
      </c>
      <c r="AE6" s="139" t="s">
        <v>315</v>
      </c>
      <c r="AF6" s="139" t="s">
        <v>315</v>
      </c>
      <c r="AG6" s="139" t="s">
        <v>315</v>
      </c>
      <c r="AH6" s="139" t="s">
        <v>315</v>
      </c>
      <c r="AI6" s="139" t="s">
        <v>315</v>
      </c>
      <c r="AJ6" s="139" t="s">
        <v>375</v>
      </c>
      <c r="AK6" s="139" t="s">
        <v>375</v>
      </c>
      <c r="AL6" s="139" t="s">
        <v>375</v>
      </c>
      <c r="AM6" s="139" t="s">
        <v>375</v>
      </c>
      <c r="AN6" s="139" t="s">
        <v>375</v>
      </c>
      <c r="AO6" s="139" t="s">
        <v>375</v>
      </c>
      <c r="AP6" s="139" t="s">
        <v>375</v>
      </c>
      <c r="AQ6" s="139" t="s">
        <v>375</v>
      </c>
      <c r="AR6" s="139" t="s">
        <v>375</v>
      </c>
      <c r="AS6" s="139" t="s">
        <v>375</v>
      </c>
      <c r="AT6" s="139" t="s">
        <v>375</v>
      </c>
      <c r="AU6" s="139" t="s">
        <v>375</v>
      </c>
      <c r="AV6" s="139" t="s">
        <v>375</v>
      </c>
      <c r="AW6" s="139" t="s">
        <v>375</v>
      </c>
      <c r="AX6" s="139" t="s">
        <v>375</v>
      </c>
      <c r="AY6" s="139" t="s">
        <v>375</v>
      </c>
      <c r="AZ6" s="139" t="s">
        <v>375</v>
      </c>
      <c r="BA6" s="139" t="s">
        <v>375</v>
      </c>
      <c r="BB6" s="139" t="s">
        <v>375</v>
      </c>
      <c r="BC6" s="139" t="s">
        <v>375</v>
      </c>
      <c r="BD6" s="139" t="s">
        <v>375</v>
      </c>
      <c r="BE6" s="139" t="s">
        <v>375</v>
      </c>
      <c r="BF6" s="139" t="s">
        <v>375</v>
      </c>
      <c r="BG6" s="139" t="s">
        <v>375</v>
      </c>
      <c r="BH6" s="139" t="s">
        <v>375</v>
      </c>
      <c r="BI6" s="139" t="s">
        <v>375</v>
      </c>
      <c r="BJ6" s="139" t="s">
        <v>375</v>
      </c>
      <c r="BK6" s="139" t="s">
        <v>375</v>
      </c>
      <c r="BL6" s="139" t="s">
        <v>375</v>
      </c>
      <c r="BM6" s="139" t="s">
        <v>375</v>
      </c>
    </row>
    <row r="7" spans="2:65" ht="21">
      <c r="B7" s="12" t="s">
        <v>124</v>
      </c>
      <c r="C7" s="11"/>
      <c r="D7" s="11"/>
      <c r="E7" s="180" t="s">
        <v>202</v>
      </c>
      <c r="F7" s="181"/>
      <c r="G7" s="182"/>
      <c r="H7" s="185" t="s">
        <v>183</v>
      </c>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c r="BM7" s="186"/>
    </row>
    <row r="8" spans="2:65">
      <c r="B8" s="177" t="s">
        <v>214</v>
      </c>
      <c r="C8" s="178"/>
      <c r="D8" s="179"/>
      <c r="E8" s="177" t="s">
        <v>215</v>
      </c>
      <c r="F8" s="178"/>
      <c r="G8" s="179"/>
      <c r="H8" s="183" t="s">
        <v>130</v>
      </c>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4"/>
      <c r="AX8" s="184"/>
      <c r="AY8" s="184"/>
      <c r="AZ8" s="184"/>
      <c r="BA8" s="184"/>
      <c r="BB8" s="184"/>
      <c r="BC8" s="184"/>
      <c r="BD8" s="184"/>
      <c r="BE8" s="184"/>
      <c r="BF8" s="184"/>
      <c r="BG8" s="184"/>
      <c r="BH8" s="184"/>
      <c r="BI8" s="184"/>
      <c r="BJ8" s="184"/>
      <c r="BK8" s="184"/>
      <c r="BL8" s="184"/>
      <c r="BM8" s="184"/>
    </row>
    <row r="9" spans="2:65" ht="31.5">
      <c r="B9" s="50" t="s">
        <v>121</v>
      </c>
      <c r="C9" s="4"/>
      <c r="D9" s="51" t="s">
        <v>40</v>
      </c>
      <c r="E9" s="52" t="s">
        <v>2</v>
      </c>
      <c r="F9" s="75" t="s">
        <v>178</v>
      </c>
      <c r="G9" s="51" t="s">
        <v>180</v>
      </c>
      <c r="H9" s="54" t="s">
        <v>3</v>
      </c>
      <c r="I9" s="53">
        <f>SUM(I11:I77)</f>
        <v>920609602168</v>
      </c>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row>
    <row r="10" spans="2:65">
      <c r="B10" s="61" t="s">
        <v>47</v>
      </c>
      <c r="C10" s="62" t="s">
        <v>48</v>
      </c>
      <c r="D10" s="6"/>
      <c r="E10" s="56"/>
      <c r="F10" s="76"/>
      <c r="G10" s="81">
        <f>+H10</f>
        <v>0</v>
      </c>
      <c r="H10" s="55">
        <f>SUM(I10:BM10)</f>
        <v>0</v>
      </c>
    </row>
    <row r="11" spans="2:65">
      <c r="B11" s="63" t="s">
        <v>49</v>
      </c>
      <c r="C11" s="64" t="s">
        <v>50</v>
      </c>
      <c r="D11" s="5"/>
      <c r="E11" s="56"/>
      <c r="F11" s="76"/>
      <c r="G11" s="81">
        <f t="shared" ref="G11:G45" si="0">+H11</f>
        <v>0</v>
      </c>
      <c r="H11" s="55">
        <f t="shared" ref="H11:H56" si="1">SUM(I11:BM11)</f>
        <v>0</v>
      </c>
    </row>
    <row r="12" spans="2:65" ht="31.5">
      <c r="B12" s="59" t="s">
        <v>51</v>
      </c>
      <c r="C12" s="47" t="s">
        <v>52</v>
      </c>
      <c r="D12" s="42" t="s">
        <v>377</v>
      </c>
      <c r="E12" s="56" t="s">
        <v>378</v>
      </c>
      <c r="F12" s="76" t="s">
        <v>449</v>
      </c>
      <c r="G12" s="81">
        <f t="shared" si="0"/>
        <v>148962761928</v>
      </c>
      <c r="H12" s="55">
        <f t="shared" si="1"/>
        <v>148962761928</v>
      </c>
      <c r="I12" s="143">
        <v>40171283740</v>
      </c>
      <c r="J12" s="143">
        <v>23594120260</v>
      </c>
      <c r="K12" s="143"/>
      <c r="L12" s="143">
        <v>34589486959</v>
      </c>
      <c r="M12" s="143">
        <v>5943036004</v>
      </c>
      <c r="O12" s="143">
        <v>20072456769</v>
      </c>
      <c r="S12" s="143">
        <v>23712724448</v>
      </c>
      <c r="V12" s="143">
        <v>283506084</v>
      </c>
      <c r="W12" s="143"/>
      <c r="X12" s="143">
        <v>54659897</v>
      </c>
      <c r="Y12" s="143"/>
      <c r="Z12" s="143">
        <v>32790371</v>
      </c>
      <c r="AA12" s="143">
        <v>8604847</v>
      </c>
      <c r="AB12" s="143">
        <v>23403215</v>
      </c>
      <c r="AC12" s="143"/>
      <c r="AD12" s="143">
        <v>180812663</v>
      </c>
      <c r="AE12" s="143">
        <v>1077316</v>
      </c>
      <c r="AF12" s="143">
        <v>294799355</v>
      </c>
      <c r="AG12" s="143"/>
      <c r="AH12" s="143"/>
      <c r="AI12" s="143"/>
    </row>
    <row r="13" spans="2:65" ht="31.5">
      <c r="B13" s="59" t="s">
        <v>51</v>
      </c>
      <c r="C13" s="47" t="s">
        <v>52</v>
      </c>
      <c r="D13" s="42" t="s">
        <v>380</v>
      </c>
      <c r="E13" s="56" t="s">
        <v>398</v>
      </c>
      <c r="F13" s="76" t="s">
        <v>449</v>
      </c>
      <c r="G13" s="81">
        <f>282715288913+H13</f>
        <v>282715288913</v>
      </c>
      <c r="H13" s="55">
        <f t="shared" si="1"/>
        <v>0</v>
      </c>
      <c r="I13" s="143"/>
      <c r="J13" s="143"/>
      <c r="K13" s="143"/>
      <c r="L13" s="143"/>
      <c r="M13" s="143"/>
      <c r="O13" s="143"/>
      <c r="S13" s="143"/>
      <c r="V13" s="143"/>
      <c r="W13" s="143"/>
      <c r="X13" s="143"/>
      <c r="Y13" s="143"/>
      <c r="Z13" s="143"/>
      <c r="AA13" s="143"/>
      <c r="AB13" s="143"/>
      <c r="AC13" s="143"/>
      <c r="AD13" s="143"/>
      <c r="AE13" s="143"/>
      <c r="AF13" s="143"/>
      <c r="AG13" s="143"/>
      <c r="AH13" s="143"/>
      <c r="AI13" s="143"/>
    </row>
    <row r="14" spans="2:65" ht="31.5">
      <c r="B14" s="59" t="s">
        <v>51</v>
      </c>
      <c r="C14" s="47" t="s">
        <v>52</v>
      </c>
      <c r="D14" s="42" t="s">
        <v>204</v>
      </c>
      <c r="E14" s="56"/>
      <c r="F14" s="76"/>
      <c r="G14" s="81">
        <f t="shared" ref="G14" si="2">+H14</f>
        <v>0</v>
      </c>
      <c r="H14" s="55">
        <f t="shared" ref="H14" si="3">SUM(I14:BM14)</f>
        <v>0</v>
      </c>
      <c r="I14" s="143"/>
      <c r="J14" s="143"/>
      <c r="K14" s="143"/>
      <c r="L14" s="143"/>
      <c r="M14" s="143"/>
      <c r="V14" s="143"/>
      <c r="W14" s="143"/>
      <c r="X14" s="143"/>
      <c r="Y14" s="143"/>
      <c r="Z14" s="143"/>
      <c r="AA14" s="143"/>
      <c r="AB14" s="143"/>
      <c r="AC14" s="143"/>
      <c r="AD14" s="143"/>
      <c r="AE14" s="143"/>
      <c r="AF14" s="143"/>
      <c r="AG14" s="143"/>
      <c r="AH14" s="143"/>
      <c r="AI14" s="143"/>
    </row>
    <row r="15" spans="2:65" ht="31.5">
      <c r="B15" s="59" t="s">
        <v>51</v>
      </c>
      <c r="C15" s="47" t="s">
        <v>52</v>
      </c>
      <c r="D15" s="42" t="s">
        <v>377</v>
      </c>
      <c r="E15" s="56" t="s">
        <v>383</v>
      </c>
      <c r="F15" s="76" t="s">
        <v>449</v>
      </c>
      <c r="G15" s="81">
        <f t="shared" si="0"/>
        <v>1379875806</v>
      </c>
      <c r="H15" s="55">
        <f t="shared" si="1"/>
        <v>1379875806</v>
      </c>
      <c r="I15" s="143"/>
      <c r="J15" s="143"/>
      <c r="K15" s="143"/>
      <c r="L15" s="143">
        <v>1379875806</v>
      </c>
      <c r="M15" s="143"/>
      <c r="V15" s="143"/>
      <c r="W15" s="143"/>
      <c r="X15" s="143"/>
      <c r="Y15" s="143"/>
      <c r="Z15" s="143"/>
      <c r="AA15" s="143"/>
      <c r="AB15" s="143"/>
      <c r="AC15" s="143"/>
      <c r="AD15" s="143"/>
      <c r="AE15" s="143"/>
      <c r="AF15" s="143"/>
      <c r="AG15" s="143"/>
      <c r="AH15" s="143"/>
      <c r="AI15" s="143"/>
    </row>
    <row r="16" spans="2:65" ht="31.5">
      <c r="B16" s="59" t="s">
        <v>51</v>
      </c>
      <c r="C16" s="47" t="s">
        <v>52</v>
      </c>
      <c r="D16" s="42" t="s">
        <v>377</v>
      </c>
      <c r="E16" s="56" t="s">
        <v>385</v>
      </c>
      <c r="F16" s="76" t="s">
        <v>449</v>
      </c>
      <c r="G16" s="81">
        <f t="shared" ref="G16:G17" si="4">+H16</f>
        <v>1913350448</v>
      </c>
      <c r="H16" s="55">
        <f t="shared" ref="H16" si="5">SUM(I16:BM16)</f>
        <v>1913350448</v>
      </c>
      <c r="I16" s="143"/>
      <c r="J16" s="143"/>
      <c r="K16" s="143"/>
      <c r="L16" s="143"/>
      <c r="M16" s="143">
        <v>679480335</v>
      </c>
      <c r="N16" s="143">
        <v>426785814</v>
      </c>
      <c r="V16" s="143"/>
      <c r="W16" s="143"/>
      <c r="X16" s="143"/>
      <c r="Y16" s="143"/>
      <c r="Z16" s="143">
        <v>25714444</v>
      </c>
      <c r="AA16" s="143"/>
      <c r="AB16" s="143">
        <v>33857084</v>
      </c>
      <c r="AC16" s="143"/>
      <c r="AD16" s="143"/>
      <c r="AE16" s="143"/>
      <c r="AF16" s="143">
        <v>36786060</v>
      </c>
      <c r="AG16" s="143"/>
      <c r="AH16" s="143"/>
      <c r="AI16" s="143">
        <v>710726711</v>
      </c>
    </row>
    <row r="17" spans="1:65" ht="31.5">
      <c r="B17" s="59" t="s">
        <v>53</v>
      </c>
      <c r="C17" s="47" t="s">
        <v>54</v>
      </c>
      <c r="D17" s="42" t="s">
        <v>204</v>
      </c>
      <c r="E17" s="56"/>
      <c r="F17" s="76"/>
      <c r="G17" s="81">
        <f t="shared" si="4"/>
        <v>0</v>
      </c>
      <c r="H17" s="55">
        <f t="shared" si="1"/>
        <v>0</v>
      </c>
      <c r="I17" s="143"/>
      <c r="J17" s="143"/>
      <c r="K17" s="143"/>
      <c r="L17" s="143"/>
      <c r="M17" s="143"/>
      <c r="V17" s="143"/>
      <c r="W17" s="143"/>
      <c r="X17" s="143"/>
      <c r="Y17" s="143"/>
      <c r="Z17" s="143"/>
      <c r="AA17" s="143"/>
      <c r="AB17" s="143"/>
      <c r="AC17" s="143"/>
      <c r="AD17" s="143"/>
      <c r="AE17" s="143"/>
      <c r="AF17" s="143"/>
      <c r="AG17" s="143"/>
      <c r="AH17" s="143"/>
      <c r="AI17" s="143"/>
    </row>
    <row r="18" spans="1:65">
      <c r="B18" s="59" t="s">
        <v>55</v>
      </c>
      <c r="C18" s="47" t="s">
        <v>56</v>
      </c>
      <c r="D18" s="42" t="s">
        <v>204</v>
      </c>
      <c r="E18" s="56"/>
      <c r="F18" s="76"/>
      <c r="G18" s="81">
        <f t="shared" ref="G18" si="6">+H18</f>
        <v>0</v>
      </c>
      <c r="H18" s="55"/>
      <c r="I18" s="143"/>
      <c r="J18" s="143"/>
      <c r="K18" s="143"/>
      <c r="L18" s="143"/>
      <c r="M18" s="143"/>
      <c r="N18" s="143"/>
      <c r="V18" s="143"/>
      <c r="W18" s="143"/>
      <c r="X18" s="143"/>
      <c r="Y18" s="143"/>
      <c r="Z18" s="143"/>
      <c r="AA18" s="143"/>
      <c r="AB18" s="143"/>
      <c r="AC18" s="143"/>
      <c r="AD18" s="143"/>
      <c r="AE18" s="143"/>
      <c r="AF18" s="143"/>
      <c r="AG18" s="143"/>
      <c r="AH18" s="143"/>
      <c r="AI18" s="143"/>
    </row>
    <row r="19" spans="1:65">
      <c r="B19" s="59" t="s">
        <v>57</v>
      </c>
      <c r="C19" s="47" t="s">
        <v>58</v>
      </c>
      <c r="D19" s="42" t="s">
        <v>204</v>
      </c>
      <c r="E19" s="56"/>
      <c r="F19" s="76"/>
      <c r="G19" s="81">
        <f t="shared" si="0"/>
        <v>0</v>
      </c>
      <c r="H19" s="55">
        <f t="shared" si="1"/>
        <v>0</v>
      </c>
      <c r="I19" s="143"/>
      <c r="J19" s="143"/>
      <c r="K19" s="143"/>
      <c r="L19" s="143"/>
      <c r="M19" s="143"/>
      <c r="V19" s="143"/>
      <c r="W19" s="143"/>
      <c r="X19" s="143"/>
      <c r="Y19" s="143"/>
      <c r="Z19" s="143"/>
      <c r="AA19" s="143"/>
      <c r="AB19" s="143"/>
      <c r="AC19" s="143"/>
      <c r="AD19" s="143"/>
      <c r="AE19" s="143"/>
      <c r="AF19" s="143"/>
      <c r="AG19" s="143"/>
      <c r="AH19" s="143"/>
      <c r="AI19" s="143"/>
    </row>
    <row r="20" spans="1:65">
      <c r="B20" s="66" t="s">
        <v>59</v>
      </c>
      <c r="C20" s="64" t="s">
        <v>60</v>
      </c>
      <c r="D20" s="5"/>
      <c r="E20" s="56"/>
      <c r="F20" s="76"/>
      <c r="G20" s="81">
        <f t="shared" si="0"/>
        <v>0</v>
      </c>
      <c r="H20" s="55">
        <f t="shared" si="1"/>
        <v>0</v>
      </c>
      <c r="I20" s="143"/>
      <c r="J20" s="143"/>
      <c r="K20" s="143"/>
      <c r="L20" s="143"/>
      <c r="M20" s="143"/>
      <c r="V20" s="143"/>
      <c r="W20" s="143"/>
      <c r="X20" s="143"/>
      <c r="Y20" s="143"/>
      <c r="Z20" s="143"/>
      <c r="AA20" s="143"/>
      <c r="AB20" s="143"/>
      <c r="AC20" s="143"/>
      <c r="AD20" s="143"/>
      <c r="AE20" s="143"/>
      <c r="AF20" s="143"/>
      <c r="AG20" s="143"/>
      <c r="AH20" s="143"/>
      <c r="AI20" s="143"/>
    </row>
    <row r="21" spans="1:65" ht="31.5">
      <c r="B21" s="59" t="s">
        <v>61</v>
      </c>
      <c r="C21" s="47" t="s">
        <v>62</v>
      </c>
      <c r="D21" s="42" t="s">
        <v>377</v>
      </c>
      <c r="E21" s="56" t="s">
        <v>384</v>
      </c>
      <c r="F21" s="76" t="s">
        <v>449</v>
      </c>
      <c r="G21" s="81">
        <f t="shared" ref="G21" si="7">+H21</f>
        <v>1498480433</v>
      </c>
      <c r="H21" s="55">
        <f t="shared" ref="H21" si="8">SUM(I21:BM21)</f>
        <v>1498480433</v>
      </c>
      <c r="I21" s="143"/>
      <c r="J21" s="143"/>
      <c r="K21" s="143">
        <v>2835</v>
      </c>
      <c r="L21" s="143"/>
      <c r="M21" s="143"/>
      <c r="V21" s="143">
        <v>596712898</v>
      </c>
      <c r="W21" s="143"/>
      <c r="X21" s="143"/>
      <c r="Y21" s="143"/>
      <c r="Z21" s="143"/>
      <c r="AA21" s="143"/>
      <c r="AB21" s="143">
        <v>6975448</v>
      </c>
      <c r="AC21" s="143"/>
      <c r="AD21" s="143">
        <v>217417262</v>
      </c>
      <c r="AE21" s="143">
        <v>440942857</v>
      </c>
      <c r="AF21" s="143">
        <v>132991291</v>
      </c>
      <c r="AG21" s="143"/>
      <c r="AH21" s="143">
        <v>103437842</v>
      </c>
      <c r="AI21" s="143"/>
    </row>
    <row r="22" spans="1:65">
      <c r="B22" s="59" t="s">
        <v>63</v>
      </c>
      <c r="C22" s="47" t="s">
        <v>64</v>
      </c>
      <c r="D22" s="42" t="s">
        <v>204</v>
      </c>
      <c r="E22" s="56"/>
      <c r="F22" s="76"/>
      <c r="G22" s="81">
        <f t="shared" si="0"/>
        <v>0</v>
      </c>
      <c r="H22" s="55">
        <f t="shared" si="1"/>
        <v>0</v>
      </c>
      <c r="I22" s="143"/>
      <c r="J22" s="143"/>
      <c r="K22" s="143"/>
      <c r="L22" s="143"/>
      <c r="M22" s="143"/>
      <c r="V22" s="143"/>
      <c r="W22" s="143"/>
      <c r="X22" s="143"/>
      <c r="Y22" s="143"/>
      <c r="Z22" s="143"/>
      <c r="AA22" s="143"/>
      <c r="AB22" s="143"/>
      <c r="AC22" s="143"/>
      <c r="AD22" s="143"/>
      <c r="AE22" s="143"/>
      <c r="AF22" s="143"/>
      <c r="AG22" s="143"/>
      <c r="AH22" s="143"/>
      <c r="AI22" s="143"/>
    </row>
    <row r="23" spans="1:65" ht="31.5">
      <c r="B23" s="66" t="s">
        <v>65</v>
      </c>
      <c r="C23" s="64" t="s">
        <v>66</v>
      </c>
      <c r="D23" s="6"/>
      <c r="E23" s="56"/>
      <c r="F23" s="76"/>
      <c r="G23" s="81">
        <f t="shared" si="0"/>
        <v>0</v>
      </c>
      <c r="H23" s="55">
        <f t="shared" si="1"/>
        <v>0</v>
      </c>
      <c r="I23" s="143"/>
      <c r="J23" s="143"/>
      <c r="K23" s="143"/>
      <c r="L23" s="143"/>
      <c r="M23" s="143"/>
      <c r="V23" s="143"/>
      <c r="W23" s="143"/>
      <c r="X23" s="143"/>
      <c r="Y23" s="143"/>
      <c r="Z23" s="143"/>
      <c r="AA23" s="143"/>
      <c r="AB23" s="143"/>
      <c r="AC23" s="143"/>
      <c r="AD23" s="143"/>
      <c r="AE23" s="143"/>
      <c r="AF23" s="143"/>
      <c r="AG23" s="143"/>
      <c r="AH23" s="143"/>
      <c r="AI23" s="143"/>
    </row>
    <row r="24" spans="1:65" ht="47.25">
      <c r="B24" s="59" t="s">
        <v>67</v>
      </c>
      <c r="C24" s="47" t="s">
        <v>68</v>
      </c>
      <c r="D24" s="42" t="s">
        <v>455</v>
      </c>
      <c r="E24" s="56" t="s">
        <v>393</v>
      </c>
      <c r="F24" s="76" t="s">
        <v>452</v>
      </c>
      <c r="G24" s="147">
        <f>1419800+727870000+H24</f>
        <v>732295800</v>
      </c>
      <c r="H24" s="150">
        <f t="shared" ref="H24:H27" si="9">SUM(I24:BM24)</f>
        <v>3006000</v>
      </c>
      <c r="I24" s="143"/>
      <c r="J24" s="143"/>
      <c r="K24" s="143"/>
      <c r="L24" s="143"/>
      <c r="M24" s="143"/>
      <c r="V24" s="143"/>
      <c r="W24" s="143">
        <v>3002000</v>
      </c>
      <c r="X24" s="143"/>
      <c r="Y24" s="143"/>
      <c r="Z24" s="143"/>
      <c r="AA24" s="143"/>
      <c r="AB24" s="143"/>
      <c r="AC24" s="143">
        <v>2000</v>
      </c>
      <c r="AD24" s="143"/>
      <c r="AE24" s="143"/>
      <c r="AF24" s="143">
        <v>2000</v>
      </c>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row>
    <row r="25" spans="1:65" s="149" customFormat="1" ht="31.5">
      <c r="A25" s="1"/>
      <c r="B25" s="59" t="s">
        <v>67</v>
      </c>
      <c r="C25" s="47" t="s">
        <v>68</v>
      </c>
      <c r="D25" s="42" t="s">
        <v>377</v>
      </c>
      <c r="E25" s="56" t="s">
        <v>392</v>
      </c>
      <c r="F25" s="76" t="s">
        <v>456</v>
      </c>
      <c r="G25" s="81">
        <f t="shared" ref="G25" si="10">+H25</f>
        <v>1019762400</v>
      </c>
      <c r="H25" s="150">
        <f t="shared" si="9"/>
        <v>1019762400</v>
      </c>
      <c r="I25" s="190"/>
      <c r="J25" s="190"/>
      <c r="K25" s="190"/>
      <c r="L25" s="190"/>
      <c r="M25" s="190"/>
      <c r="V25" s="190">
        <v>92571312</v>
      </c>
      <c r="W25" s="190">
        <v>85290000</v>
      </c>
      <c r="X25" s="190">
        <v>4196100</v>
      </c>
      <c r="Y25" s="190">
        <v>639200847</v>
      </c>
      <c r="Z25" s="190">
        <v>48077700</v>
      </c>
      <c r="AA25" s="190"/>
      <c r="AB25" s="190">
        <v>44468256</v>
      </c>
      <c r="AC25" s="190">
        <v>4206720</v>
      </c>
      <c r="AD25" s="190">
        <v>58047000</v>
      </c>
      <c r="AE25" s="190">
        <v>42474000</v>
      </c>
      <c r="AF25" s="190">
        <v>1230465</v>
      </c>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0"/>
      <c r="BG25" s="190"/>
      <c r="BH25" s="190"/>
      <c r="BI25" s="190"/>
      <c r="BJ25" s="190"/>
      <c r="BK25" s="190"/>
      <c r="BL25" s="190"/>
      <c r="BM25" s="190"/>
    </row>
    <row r="26" spans="1:65" s="149" customFormat="1">
      <c r="A26" s="1"/>
      <c r="B26" s="59" t="s">
        <v>67</v>
      </c>
      <c r="C26" s="47" t="s">
        <v>68</v>
      </c>
      <c r="D26" s="42" t="s">
        <v>455</v>
      </c>
      <c r="E26" s="56" t="s">
        <v>394</v>
      </c>
      <c r="F26" s="76" t="s">
        <v>395</v>
      </c>
      <c r="G26" s="81">
        <f>492069100+1478607969.43+H26</f>
        <v>2005649209.4300001</v>
      </c>
      <c r="H26" s="150">
        <f t="shared" si="9"/>
        <v>34972140</v>
      </c>
      <c r="I26" s="190"/>
      <c r="J26" s="190"/>
      <c r="K26" s="190"/>
      <c r="L26" s="190"/>
      <c r="M26" s="190"/>
      <c r="V26" s="190">
        <v>21784640</v>
      </c>
      <c r="W26" s="190"/>
      <c r="X26" s="190"/>
      <c r="Y26" s="190"/>
      <c r="Z26" s="190"/>
      <c r="AA26" s="190"/>
      <c r="AB26" s="190"/>
      <c r="AC26" s="190"/>
      <c r="AD26" s="190"/>
      <c r="AE26" s="190">
        <v>7387500</v>
      </c>
      <c r="AF26" s="190">
        <v>5800000</v>
      </c>
      <c r="AG26" s="190"/>
      <c r="AH26" s="190"/>
      <c r="AI26" s="190"/>
      <c r="AJ26" s="190"/>
      <c r="AK26" s="190"/>
      <c r="AL26" s="190"/>
      <c r="AM26" s="190"/>
      <c r="AN26" s="190"/>
      <c r="AO26" s="190"/>
      <c r="AP26" s="190"/>
      <c r="AQ26" s="190"/>
      <c r="AR26" s="190"/>
      <c r="AS26" s="190"/>
      <c r="AT26" s="190"/>
      <c r="AU26" s="190"/>
      <c r="AV26" s="190"/>
      <c r="AW26" s="190"/>
      <c r="AX26" s="190"/>
      <c r="AY26" s="190"/>
      <c r="AZ26" s="190"/>
      <c r="BA26" s="190"/>
      <c r="BB26" s="190"/>
      <c r="BC26" s="190"/>
      <c r="BD26" s="190"/>
      <c r="BE26" s="190"/>
      <c r="BF26" s="190"/>
      <c r="BG26" s="190"/>
      <c r="BH26" s="190"/>
      <c r="BI26" s="190"/>
      <c r="BJ26" s="190"/>
      <c r="BK26" s="190"/>
      <c r="BL26" s="190"/>
      <c r="BM26" s="190"/>
    </row>
    <row r="27" spans="1:65" s="149" customFormat="1" ht="31.5">
      <c r="A27" s="1"/>
      <c r="B27" s="59" t="s">
        <v>67</v>
      </c>
      <c r="C27" s="47" t="s">
        <v>68</v>
      </c>
      <c r="D27" s="42" t="s">
        <v>380</v>
      </c>
      <c r="E27" s="56" t="s">
        <v>400</v>
      </c>
      <c r="F27" s="76" t="s">
        <v>450</v>
      </c>
      <c r="G27" s="81">
        <f>1514856693+H27</f>
        <v>1514856693</v>
      </c>
      <c r="H27" s="150">
        <f t="shared" si="9"/>
        <v>0</v>
      </c>
      <c r="I27" s="190"/>
      <c r="J27" s="190"/>
      <c r="K27" s="190"/>
      <c r="L27" s="190"/>
      <c r="M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c r="BG27" s="190"/>
      <c r="BH27" s="190"/>
      <c r="BI27" s="190"/>
      <c r="BJ27" s="190"/>
      <c r="BK27" s="190"/>
      <c r="BL27" s="190"/>
      <c r="BM27" s="190"/>
    </row>
    <row r="28" spans="1:65">
      <c r="B28" s="59" t="s">
        <v>69</v>
      </c>
      <c r="C28" s="47" t="s">
        <v>70</v>
      </c>
      <c r="D28" s="42" t="s">
        <v>204</v>
      </c>
      <c r="E28" s="56"/>
      <c r="F28" s="76"/>
      <c r="G28" s="81">
        <f t="shared" si="0"/>
        <v>0</v>
      </c>
      <c r="H28" s="55">
        <f t="shared" si="1"/>
        <v>0</v>
      </c>
      <c r="I28" s="143"/>
      <c r="J28" s="143"/>
      <c r="K28" s="143"/>
      <c r="L28" s="143"/>
      <c r="M28" s="143"/>
      <c r="V28" s="143"/>
      <c r="W28" s="143"/>
      <c r="X28" s="143"/>
      <c r="Y28" s="143"/>
      <c r="Z28" s="143"/>
      <c r="AA28" s="143"/>
      <c r="AB28" s="143"/>
      <c r="AC28" s="143"/>
      <c r="AD28" s="143"/>
      <c r="AE28" s="143"/>
      <c r="AF28" s="143"/>
      <c r="AG28" s="143"/>
      <c r="AH28" s="143"/>
      <c r="AI28" s="143"/>
    </row>
    <row r="29" spans="1:65">
      <c r="B29" s="59" t="s">
        <v>71</v>
      </c>
      <c r="C29" s="47" t="s">
        <v>72</v>
      </c>
      <c r="D29" s="42" t="s">
        <v>204</v>
      </c>
      <c r="E29" s="56"/>
      <c r="F29" s="76"/>
      <c r="G29" s="81">
        <f t="shared" si="0"/>
        <v>0</v>
      </c>
      <c r="H29" s="55">
        <f t="shared" si="1"/>
        <v>0</v>
      </c>
      <c r="I29" s="143"/>
      <c r="J29" s="143"/>
      <c r="K29" s="143"/>
      <c r="L29" s="143"/>
      <c r="M29" s="143"/>
      <c r="V29" s="143"/>
      <c r="W29" s="143"/>
      <c r="X29" s="143"/>
      <c r="Y29" s="143"/>
      <c r="Z29" s="143"/>
      <c r="AA29" s="143"/>
      <c r="AB29" s="143"/>
      <c r="AC29" s="143"/>
      <c r="AD29" s="143"/>
      <c r="AE29" s="143"/>
      <c r="AF29" s="143"/>
      <c r="AG29" s="143"/>
      <c r="AH29" s="143"/>
      <c r="AI29" s="143"/>
    </row>
    <row r="30" spans="1:65">
      <c r="B30" s="63" t="s">
        <v>73</v>
      </c>
      <c r="C30" s="64" t="s">
        <v>74</v>
      </c>
      <c r="D30" s="6"/>
      <c r="E30" s="56"/>
      <c r="F30" s="76"/>
      <c r="G30" s="81">
        <f t="shared" si="0"/>
        <v>0</v>
      </c>
      <c r="H30" s="55">
        <f t="shared" si="1"/>
        <v>0</v>
      </c>
      <c r="I30" s="143"/>
      <c r="J30" s="143"/>
      <c r="K30" s="143"/>
      <c r="L30" s="143"/>
      <c r="M30" s="143"/>
      <c r="V30" s="143"/>
      <c r="W30" s="143"/>
      <c r="X30" s="143"/>
      <c r="Y30" s="143"/>
      <c r="Z30" s="143"/>
      <c r="AA30" s="143"/>
      <c r="AB30" s="143"/>
      <c r="AC30" s="143"/>
      <c r="AD30" s="143"/>
      <c r="AE30" s="143"/>
      <c r="AF30" s="143"/>
      <c r="AG30" s="143"/>
      <c r="AH30" s="143"/>
      <c r="AI30" s="143"/>
    </row>
    <row r="31" spans="1:65" ht="30.75" customHeight="1">
      <c r="B31" s="59" t="s">
        <v>75</v>
      </c>
      <c r="C31" s="47" t="s">
        <v>76</v>
      </c>
      <c r="D31" s="42" t="s">
        <v>377</v>
      </c>
      <c r="E31" s="56" t="s">
        <v>379</v>
      </c>
      <c r="F31" s="76" t="s">
        <v>382</v>
      </c>
      <c r="G31" s="81">
        <f t="shared" si="0"/>
        <v>118015489</v>
      </c>
      <c r="H31" s="55">
        <f t="shared" si="1"/>
        <v>118015489</v>
      </c>
      <c r="I31" s="143"/>
      <c r="J31" s="143"/>
      <c r="K31" s="143">
        <v>236250</v>
      </c>
      <c r="L31" s="143"/>
      <c r="M31" s="143"/>
      <c r="V31" s="143"/>
      <c r="W31" s="143"/>
      <c r="X31" s="143">
        <v>1373166</v>
      </c>
      <c r="Y31" s="143"/>
      <c r="Z31" s="143"/>
      <c r="AA31" s="143"/>
      <c r="AB31" s="143"/>
      <c r="AC31" s="143"/>
      <c r="AD31" s="143">
        <v>1840720</v>
      </c>
      <c r="AE31" s="143"/>
      <c r="AF31" s="143">
        <v>9995548</v>
      </c>
      <c r="AG31" s="143">
        <v>1212834</v>
      </c>
      <c r="AH31" s="143">
        <v>103356971</v>
      </c>
      <c r="AI31" s="143"/>
    </row>
    <row r="32" spans="1:65">
      <c r="B32" s="59" t="s">
        <v>77</v>
      </c>
      <c r="C32" s="47" t="s">
        <v>78</v>
      </c>
      <c r="D32" s="42" t="s">
        <v>204</v>
      </c>
      <c r="E32" s="56"/>
      <c r="F32" s="76"/>
      <c r="G32" s="81">
        <f t="shared" si="0"/>
        <v>0</v>
      </c>
      <c r="H32" s="55">
        <f t="shared" si="1"/>
        <v>0</v>
      </c>
      <c r="I32" s="143"/>
      <c r="J32" s="143"/>
      <c r="K32" s="143"/>
      <c r="L32" s="143"/>
      <c r="M32" s="143"/>
      <c r="V32" s="143"/>
      <c r="W32" s="143"/>
      <c r="X32" s="143"/>
      <c r="Y32" s="143"/>
      <c r="Z32" s="143"/>
      <c r="AA32" s="143"/>
      <c r="AB32" s="143"/>
      <c r="AC32" s="143"/>
      <c r="AD32" s="143"/>
      <c r="AE32" s="143"/>
      <c r="AF32" s="143"/>
      <c r="AG32" s="143"/>
      <c r="AH32" s="143"/>
      <c r="AI32" s="143"/>
    </row>
    <row r="33" spans="2:65">
      <c r="B33" s="59" t="s">
        <v>79</v>
      </c>
      <c r="C33" s="47" t="s">
        <v>80</v>
      </c>
      <c r="D33" s="42" t="s">
        <v>204</v>
      </c>
      <c r="E33" s="56"/>
      <c r="F33" s="76"/>
      <c r="G33" s="81">
        <f t="shared" si="0"/>
        <v>0</v>
      </c>
      <c r="H33" s="55">
        <f t="shared" si="1"/>
        <v>0</v>
      </c>
      <c r="I33" s="143"/>
      <c r="J33" s="143"/>
      <c r="K33" s="143"/>
      <c r="L33" s="143"/>
      <c r="M33" s="143"/>
      <c r="V33" s="143"/>
      <c r="W33" s="143"/>
      <c r="X33" s="143"/>
      <c r="Y33" s="143"/>
      <c r="Z33" s="143"/>
      <c r="AA33" s="143"/>
      <c r="AB33" s="143"/>
      <c r="AC33" s="143"/>
      <c r="AD33" s="143"/>
      <c r="AE33" s="143"/>
      <c r="AF33" s="143"/>
      <c r="AG33" s="143"/>
      <c r="AH33" s="143"/>
      <c r="AI33" s="143"/>
    </row>
    <row r="34" spans="2:65" ht="31.5">
      <c r="B34" s="59" t="s">
        <v>81</v>
      </c>
      <c r="C34" s="47" t="s">
        <v>82</v>
      </c>
      <c r="D34" s="42" t="s">
        <v>204</v>
      </c>
      <c r="E34" s="56"/>
      <c r="F34" s="76"/>
      <c r="G34" s="81">
        <f t="shared" si="0"/>
        <v>0</v>
      </c>
      <c r="H34" s="55">
        <f t="shared" si="1"/>
        <v>0</v>
      </c>
      <c r="I34" s="143"/>
      <c r="J34" s="143"/>
      <c r="K34" s="143"/>
      <c r="L34" s="143"/>
      <c r="M34" s="143"/>
      <c r="V34" s="143"/>
      <c r="W34" s="143"/>
      <c r="X34" s="143"/>
      <c r="Y34" s="143"/>
      <c r="Z34" s="143"/>
      <c r="AA34" s="143"/>
      <c r="AB34" s="143"/>
      <c r="AC34" s="143"/>
      <c r="AD34" s="143"/>
      <c r="AE34" s="143"/>
      <c r="AF34" s="143"/>
      <c r="AG34" s="143"/>
      <c r="AH34" s="143"/>
      <c r="AI34" s="143"/>
    </row>
    <row r="35" spans="2:65">
      <c r="B35" s="60"/>
      <c r="C35" s="47"/>
      <c r="D35" s="6"/>
      <c r="E35" s="56"/>
      <c r="F35" s="76"/>
      <c r="G35" s="81">
        <f t="shared" si="0"/>
        <v>0</v>
      </c>
      <c r="H35" s="55">
        <f t="shared" si="1"/>
        <v>0</v>
      </c>
      <c r="J35" s="143"/>
      <c r="V35" s="143"/>
      <c r="W35" s="143"/>
      <c r="X35" s="143"/>
      <c r="Y35" s="143"/>
      <c r="Z35" s="143"/>
      <c r="AA35" s="143"/>
      <c r="AB35" s="143"/>
      <c r="AC35" s="143"/>
      <c r="AD35" s="143"/>
      <c r="AE35" s="143"/>
      <c r="AF35" s="143"/>
      <c r="AG35" s="143"/>
      <c r="AH35" s="143"/>
      <c r="AI35" s="143"/>
    </row>
    <row r="36" spans="2:65">
      <c r="B36" s="65" t="s">
        <v>83</v>
      </c>
      <c r="C36" s="62" t="s">
        <v>84</v>
      </c>
      <c r="D36" s="5"/>
      <c r="E36" s="56"/>
      <c r="F36" s="76"/>
      <c r="G36" s="81">
        <f t="shared" si="0"/>
        <v>0</v>
      </c>
      <c r="H36" s="55">
        <f t="shared" si="1"/>
        <v>0</v>
      </c>
      <c r="J36" s="143"/>
      <c r="V36" s="143"/>
      <c r="W36" s="143"/>
      <c r="X36" s="143"/>
      <c r="Y36" s="143"/>
      <c r="Z36" s="143"/>
      <c r="AA36" s="143"/>
      <c r="AB36" s="143"/>
      <c r="AC36" s="143"/>
      <c r="AD36" s="143"/>
      <c r="AE36" s="143"/>
      <c r="AF36" s="143"/>
      <c r="AG36" s="143"/>
      <c r="AH36" s="143"/>
      <c r="AI36" s="143"/>
    </row>
    <row r="37" spans="2:65">
      <c r="B37" s="59" t="s">
        <v>85</v>
      </c>
      <c r="C37" s="47" t="s">
        <v>86</v>
      </c>
      <c r="D37" s="42" t="s">
        <v>381</v>
      </c>
      <c r="E37" s="56"/>
      <c r="F37" s="76"/>
      <c r="G37" s="81">
        <f t="shared" si="0"/>
        <v>0</v>
      </c>
      <c r="H37" s="55">
        <f t="shared" si="1"/>
        <v>0</v>
      </c>
      <c r="J37" s="143"/>
      <c r="V37" s="143"/>
      <c r="W37" s="143"/>
      <c r="X37" s="143"/>
      <c r="Y37" s="143"/>
      <c r="Z37" s="143"/>
      <c r="AA37" s="143"/>
      <c r="AB37" s="143"/>
      <c r="AC37" s="143"/>
      <c r="AD37" s="143"/>
      <c r="AE37" s="143"/>
      <c r="AF37" s="143"/>
      <c r="AG37" s="143"/>
      <c r="AH37" s="143"/>
      <c r="AI37" s="143"/>
    </row>
    <row r="38" spans="2:65">
      <c r="B38" s="60"/>
      <c r="C38" s="48"/>
      <c r="D38" s="6"/>
      <c r="E38" s="56"/>
      <c r="F38" s="76"/>
      <c r="G38" s="81">
        <f t="shared" si="0"/>
        <v>0</v>
      </c>
      <c r="H38" s="55">
        <f t="shared" si="1"/>
        <v>0</v>
      </c>
      <c r="J38" s="143"/>
      <c r="V38" s="143"/>
      <c r="W38" s="143"/>
      <c r="X38" s="143"/>
      <c r="Y38" s="143"/>
      <c r="Z38" s="143"/>
      <c r="AA38" s="143"/>
      <c r="AB38" s="143"/>
      <c r="AC38" s="143"/>
      <c r="AD38" s="143"/>
      <c r="AE38" s="143"/>
      <c r="AF38" s="143"/>
      <c r="AG38" s="143"/>
      <c r="AH38" s="143"/>
      <c r="AI38" s="143"/>
    </row>
    <row r="39" spans="2:65">
      <c r="B39" s="65" t="s">
        <v>87</v>
      </c>
      <c r="C39" s="62" t="s">
        <v>0</v>
      </c>
      <c r="D39" s="6"/>
      <c r="E39" s="56"/>
      <c r="F39" s="76"/>
      <c r="G39" s="81">
        <f t="shared" si="0"/>
        <v>0</v>
      </c>
      <c r="H39" s="55">
        <f t="shared" si="1"/>
        <v>0</v>
      </c>
      <c r="J39" s="143"/>
      <c r="V39" s="143"/>
      <c r="W39" s="143"/>
      <c r="X39" s="143"/>
      <c r="Y39" s="143"/>
      <c r="Z39" s="143"/>
      <c r="AA39" s="143"/>
      <c r="AB39" s="143"/>
      <c r="AC39" s="143"/>
      <c r="AD39" s="143"/>
      <c r="AE39" s="143"/>
      <c r="AF39" s="143"/>
      <c r="AG39" s="143"/>
      <c r="AH39" s="143"/>
      <c r="AI39" s="143"/>
    </row>
    <row r="40" spans="2:65">
      <c r="B40" s="66" t="s">
        <v>88</v>
      </c>
      <c r="C40" s="64" t="s">
        <v>89</v>
      </c>
      <c r="D40" s="6"/>
      <c r="E40" s="56"/>
      <c r="F40" s="76"/>
      <c r="G40" s="81">
        <f t="shared" si="0"/>
        <v>0</v>
      </c>
      <c r="H40" s="55">
        <f t="shared" si="1"/>
        <v>0</v>
      </c>
      <c r="J40" s="143"/>
      <c r="V40" s="143"/>
      <c r="W40" s="143"/>
      <c r="X40" s="143"/>
      <c r="Y40" s="143"/>
      <c r="Z40" s="143"/>
      <c r="AA40" s="143"/>
      <c r="AB40" s="143"/>
      <c r="AC40" s="143"/>
      <c r="AD40" s="143"/>
      <c r="AE40" s="143"/>
      <c r="AF40" s="143"/>
      <c r="AG40" s="143"/>
      <c r="AH40" s="143"/>
      <c r="AI40" s="143"/>
    </row>
    <row r="41" spans="2:65">
      <c r="B41" s="66" t="s">
        <v>90</v>
      </c>
      <c r="C41" s="64" t="s">
        <v>91</v>
      </c>
      <c r="D41" s="6"/>
      <c r="E41" s="56"/>
      <c r="F41" s="76"/>
      <c r="G41" s="81">
        <f t="shared" si="0"/>
        <v>0</v>
      </c>
      <c r="H41" s="55">
        <f t="shared" si="1"/>
        <v>0</v>
      </c>
      <c r="J41" s="143"/>
      <c r="V41" s="143"/>
      <c r="W41" s="143"/>
      <c r="X41" s="143"/>
      <c r="Y41" s="143"/>
      <c r="Z41" s="143"/>
      <c r="AA41" s="143"/>
      <c r="AB41" s="143"/>
      <c r="AC41" s="143"/>
      <c r="AD41" s="143"/>
      <c r="AE41" s="143"/>
      <c r="AF41" s="143"/>
      <c r="AG41" s="143"/>
      <c r="AH41" s="143"/>
      <c r="AI41" s="143"/>
    </row>
    <row r="42" spans="2:65">
      <c r="B42" s="59" t="s">
        <v>92</v>
      </c>
      <c r="C42" s="47" t="s">
        <v>93</v>
      </c>
      <c r="D42" s="42" t="s">
        <v>204</v>
      </c>
      <c r="E42" s="56"/>
      <c r="F42" s="76"/>
      <c r="G42" s="81">
        <f t="shared" si="0"/>
        <v>0</v>
      </c>
      <c r="H42" s="55">
        <f t="shared" si="1"/>
        <v>0</v>
      </c>
      <c r="J42" s="143"/>
      <c r="V42" s="143"/>
      <c r="W42" s="143"/>
      <c r="X42" s="143"/>
      <c r="Y42" s="143"/>
      <c r="Z42" s="143"/>
      <c r="AA42" s="143"/>
      <c r="AB42" s="143"/>
      <c r="AC42" s="143"/>
      <c r="AD42" s="143"/>
      <c r="AE42" s="143"/>
      <c r="AF42" s="143"/>
      <c r="AG42" s="143"/>
      <c r="AH42" s="143"/>
      <c r="AI42" s="143"/>
    </row>
    <row r="43" spans="2:65" ht="31.5">
      <c r="B43" s="59" t="s">
        <v>94</v>
      </c>
      <c r="C43" s="47" t="s">
        <v>95</v>
      </c>
      <c r="D43" s="42" t="s">
        <v>380</v>
      </c>
      <c r="E43" s="56" t="s">
        <v>399</v>
      </c>
      <c r="F43" s="76" t="s">
        <v>450</v>
      </c>
      <c r="G43" s="81">
        <f>187774118554+H43</f>
        <v>187774118554</v>
      </c>
      <c r="H43" s="55">
        <f t="shared" si="1"/>
        <v>0</v>
      </c>
      <c r="J43" s="143"/>
      <c r="V43" s="143"/>
      <c r="W43" s="143"/>
      <c r="X43" s="143"/>
      <c r="Y43" s="143"/>
      <c r="Z43" s="143"/>
      <c r="AA43" s="143"/>
      <c r="AB43" s="143"/>
      <c r="AC43" s="143"/>
      <c r="AD43" s="143"/>
      <c r="AE43" s="143"/>
      <c r="AF43" s="143"/>
      <c r="AG43" s="143"/>
      <c r="AH43" s="143"/>
      <c r="AI43" s="143"/>
    </row>
    <row r="44" spans="2:65" ht="31.5">
      <c r="B44" s="59" t="s">
        <v>96</v>
      </c>
      <c r="C44" s="47" t="s">
        <v>97</v>
      </c>
      <c r="D44" s="42" t="s">
        <v>204</v>
      </c>
      <c r="E44" s="56"/>
      <c r="F44" s="76"/>
      <c r="G44" s="81">
        <f t="shared" si="0"/>
        <v>0</v>
      </c>
      <c r="H44" s="55">
        <f t="shared" si="1"/>
        <v>0</v>
      </c>
      <c r="I44" s="143"/>
      <c r="J44" s="143"/>
      <c r="K44" s="143"/>
      <c r="L44" s="143"/>
      <c r="M44" s="143"/>
      <c r="V44" s="143"/>
      <c r="W44" s="143"/>
      <c r="X44" s="143"/>
      <c r="Y44" s="143"/>
      <c r="Z44" s="143"/>
      <c r="AA44" s="143"/>
      <c r="AB44" s="143"/>
      <c r="AC44" s="143"/>
      <c r="AD44" s="143"/>
      <c r="AE44" s="143"/>
      <c r="AF44" s="143"/>
      <c r="AG44" s="143"/>
      <c r="AH44" s="143"/>
      <c r="AI44" s="143"/>
    </row>
    <row r="45" spans="2:65">
      <c r="B45" s="66" t="s">
        <v>98</v>
      </c>
      <c r="C45" s="64" t="s">
        <v>99</v>
      </c>
      <c r="D45" s="5"/>
      <c r="E45" s="56"/>
      <c r="F45" s="76"/>
      <c r="G45" s="81">
        <f t="shared" si="0"/>
        <v>0</v>
      </c>
      <c r="H45" s="55">
        <f t="shared" si="1"/>
        <v>0</v>
      </c>
      <c r="I45" s="143"/>
      <c r="J45" s="143"/>
      <c r="K45" s="143"/>
      <c r="L45" s="143"/>
      <c r="M45" s="143"/>
      <c r="V45" s="143"/>
      <c r="W45" s="143"/>
      <c r="X45" s="143"/>
      <c r="Y45" s="143"/>
      <c r="Z45" s="143"/>
      <c r="AA45" s="143"/>
      <c r="AB45" s="143"/>
      <c r="AC45" s="143"/>
      <c r="AD45" s="143"/>
      <c r="AE45" s="143"/>
      <c r="AF45" s="143"/>
      <c r="AG45" s="143"/>
      <c r="AH45" s="143"/>
      <c r="AI45" s="143"/>
    </row>
    <row r="46" spans="2:65" ht="31.5">
      <c r="B46" s="59" t="s">
        <v>100</v>
      </c>
      <c r="C46" s="47" t="s">
        <v>101</v>
      </c>
      <c r="D46" s="42" t="s">
        <v>377</v>
      </c>
      <c r="E46" s="56" t="s">
        <v>387</v>
      </c>
      <c r="F46" s="189" t="s">
        <v>450</v>
      </c>
      <c r="G46" s="81">
        <f>H46</f>
        <v>292808090747</v>
      </c>
      <c r="H46" s="55">
        <f t="shared" si="1"/>
        <v>292808090747</v>
      </c>
      <c r="I46" s="143">
        <v>140728833243</v>
      </c>
      <c r="J46" s="143">
        <v>141911557931</v>
      </c>
      <c r="K46" s="143">
        <v>10167699572.999992</v>
      </c>
      <c r="L46" s="143"/>
      <c r="M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row>
    <row r="47" spans="2:65" ht="31.5">
      <c r="B47" s="59" t="s">
        <v>100</v>
      </c>
      <c r="C47" s="47" t="s">
        <v>101</v>
      </c>
      <c r="D47" s="42" t="s">
        <v>455</v>
      </c>
      <c r="E47" s="56" t="s">
        <v>387</v>
      </c>
      <c r="F47" s="189" t="s">
        <v>451</v>
      </c>
      <c r="G47" s="81">
        <f>111092756522+H47</f>
        <v>170209328363.14508</v>
      </c>
      <c r="H47" s="55">
        <f t="shared" ref="H47" si="11">SUM(I47:BM47)</f>
        <v>59116571841.145088</v>
      </c>
      <c r="I47" s="143"/>
      <c r="J47" s="143"/>
      <c r="K47" s="143"/>
      <c r="L47" s="143"/>
      <c r="M47" s="143"/>
      <c r="V47" s="143"/>
      <c r="W47" s="143"/>
      <c r="X47" s="143"/>
      <c r="Y47" s="143"/>
      <c r="Z47" s="143">
        <v>51224335</v>
      </c>
      <c r="AA47" s="143"/>
      <c r="AB47" s="143"/>
      <c r="AC47" s="143">
        <v>77290687</v>
      </c>
      <c r="AD47" s="143">
        <v>28033320</v>
      </c>
      <c r="AE47" s="143">
        <v>7409490</v>
      </c>
      <c r="AF47" s="143">
        <v>21240060</v>
      </c>
      <c r="AG47" s="143"/>
      <c r="AH47" s="143"/>
      <c r="AI47" s="143"/>
      <c r="AJ47" s="143">
        <v>4245308740.3606601</v>
      </c>
      <c r="AK47" s="143">
        <v>3831097417.3118782</v>
      </c>
      <c r="AL47" s="143">
        <v>3306123319.136755</v>
      </c>
      <c r="AM47" s="143">
        <v>2017969271.6017931</v>
      </c>
      <c r="AN47" s="143">
        <v>4088604266.236269</v>
      </c>
      <c r="AO47" s="143">
        <v>1960794321.3055329</v>
      </c>
      <c r="AP47" s="143">
        <v>3942465305.6356182</v>
      </c>
      <c r="AQ47" s="143">
        <v>1818793350.5064268</v>
      </c>
      <c r="AR47" s="143">
        <v>1812024355.324882</v>
      </c>
      <c r="AS47" s="143">
        <v>1789227334.1272399</v>
      </c>
      <c r="AT47" s="143">
        <v>1630512688.3930931</v>
      </c>
      <c r="AU47" s="143">
        <v>1816162216.2692723</v>
      </c>
      <c r="AV47" s="143">
        <v>2519338543.0778918</v>
      </c>
      <c r="AW47" s="143">
        <v>1097957021.8203275</v>
      </c>
      <c r="AX47" s="143">
        <v>1491358687.5648813</v>
      </c>
      <c r="AY47" s="143">
        <v>2147999412.7504926</v>
      </c>
      <c r="AZ47" s="143">
        <v>1696545537.2020364</v>
      </c>
      <c r="BA47" s="143">
        <v>1985585020.3971586</v>
      </c>
      <c r="BB47" s="143">
        <v>1642838648.3612232</v>
      </c>
      <c r="BC47" s="143">
        <v>3355461821.5838284</v>
      </c>
      <c r="BD47" s="143">
        <v>831061511.76398563</v>
      </c>
      <c r="BE47" s="143">
        <v>1352020936.4343932</v>
      </c>
      <c r="BF47" s="143">
        <v>1625061386.4731746</v>
      </c>
      <c r="BG47" s="143">
        <v>1012437105.5406526</v>
      </c>
      <c r="BH47" s="143">
        <v>994017361.88040876</v>
      </c>
      <c r="BI47" s="143">
        <v>289478886.09187055</v>
      </c>
      <c r="BJ47" s="143">
        <v>885425958.66406703</v>
      </c>
      <c r="BK47" s="143">
        <v>1515850953.4867513</v>
      </c>
      <c r="BL47" s="143">
        <v>1306379345.7491086</v>
      </c>
      <c r="BM47" s="143">
        <v>923473224.09341669</v>
      </c>
    </row>
    <row r="48" spans="2:65" ht="31.5">
      <c r="B48" s="59" t="s">
        <v>100</v>
      </c>
      <c r="C48" s="47" t="s">
        <v>101</v>
      </c>
      <c r="D48" s="42" t="s">
        <v>380</v>
      </c>
      <c r="E48" s="56" t="s">
        <v>387</v>
      </c>
      <c r="F48" s="189" t="s">
        <v>456</v>
      </c>
      <c r="G48" s="81">
        <f>598263859.3</f>
        <v>598263859.29999995</v>
      </c>
      <c r="H48" s="55">
        <f t="shared" ref="H48" si="12">SUM(I48:BM48)</f>
        <v>0</v>
      </c>
      <c r="I48" s="143"/>
      <c r="J48" s="143"/>
      <c r="K48" s="143"/>
      <c r="L48" s="143"/>
      <c r="M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row>
    <row r="49" spans="2:65" ht="31.5">
      <c r="B49" s="59" t="s">
        <v>102</v>
      </c>
      <c r="C49" s="47" t="s">
        <v>103</v>
      </c>
      <c r="D49" s="42" t="s">
        <v>455</v>
      </c>
      <c r="E49" s="56" t="s">
        <v>386</v>
      </c>
      <c r="F49" s="76" t="s">
        <v>450</v>
      </c>
      <c r="G49" s="81">
        <f>69500000+198600000+H49</f>
        <v>9441350203</v>
      </c>
      <c r="H49" s="55">
        <f t="shared" si="1"/>
        <v>9173250203</v>
      </c>
      <c r="I49" s="143"/>
      <c r="J49" s="143"/>
      <c r="K49" s="143">
        <v>2922105388</v>
      </c>
      <c r="L49" s="143"/>
      <c r="M49" s="143"/>
      <c r="T49" s="143">
        <v>5303168853</v>
      </c>
      <c r="U49" s="143">
        <v>720373523</v>
      </c>
      <c r="V49" s="143">
        <v>32500000</v>
      </c>
      <c r="W49" s="143"/>
      <c r="X49" s="143"/>
      <c r="Y49" s="143"/>
      <c r="Z49" s="143"/>
      <c r="AA49" s="143"/>
      <c r="AB49" s="143"/>
      <c r="AC49" s="143">
        <v>192102439</v>
      </c>
      <c r="AD49" s="143"/>
      <c r="AE49" s="143"/>
      <c r="AF49" s="143">
        <v>3000000</v>
      </c>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row>
    <row r="50" spans="2:65">
      <c r="B50" s="66" t="s">
        <v>98</v>
      </c>
      <c r="C50" s="64" t="s">
        <v>104</v>
      </c>
      <c r="D50" s="5"/>
      <c r="E50" s="56"/>
      <c r="F50" s="76"/>
      <c r="G50" s="81">
        <f t="shared" ref="G50:G55" si="13">+H50</f>
        <v>0</v>
      </c>
      <c r="H50" s="55">
        <f t="shared" si="1"/>
        <v>0</v>
      </c>
      <c r="I50" s="143"/>
      <c r="J50" s="143"/>
      <c r="K50" s="143"/>
      <c r="L50" s="143"/>
      <c r="M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row>
    <row r="51" spans="2:65">
      <c r="B51" s="59" t="s">
        <v>105</v>
      </c>
      <c r="C51" s="47" t="s">
        <v>106</v>
      </c>
      <c r="D51" s="42" t="s">
        <v>204</v>
      </c>
      <c r="E51" s="56"/>
      <c r="F51" s="76"/>
      <c r="G51" s="81">
        <f t="shared" si="13"/>
        <v>0</v>
      </c>
      <c r="H51" s="55">
        <f t="shared" si="1"/>
        <v>0</v>
      </c>
      <c r="I51" s="143"/>
      <c r="J51" s="143"/>
      <c r="K51" s="143"/>
      <c r="L51" s="143"/>
      <c r="M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row>
    <row r="52" spans="2:65" ht="31.5">
      <c r="B52" s="59" t="s">
        <v>107</v>
      </c>
      <c r="C52" s="47" t="s">
        <v>108</v>
      </c>
      <c r="D52" s="42" t="s">
        <v>377</v>
      </c>
      <c r="E52" s="56" t="s">
        <v>388</v>
      </c>
      <c r="F52" s="76" t="s">
        <v>450</v>
      </c>
      <c r="G52" s="81">
        <f>+H52</f>
        <v>1349358796868</v>
      </c>
      <c r="H52" s="55">
        <f t="shared" ref="H52" si="14">SUM(I52:BM52)</f>
        <v>1349358796868</v>
      </c>
      <c r="I52" s="143">
        <v>613977721703</v>
      </c>
      <c r="J52" s="143">
        <v>669800370339</v>
      </c>
      <c r="K52" s="143">
        <v>65580704826.000008</v>
      </c>
      <c r="L52" s="143"/>
      <c r="M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row>
    <row r="53" spans="2:65" ht="31.5">
      <c r="B53" s="59" t="s">
        <v>107</v>
      </c>
      <c r="C53" s="47" t="s">
        <v>108</v>
      </c>
      <c r="D53" s="42" t="s">
        <v>455</v>
      </c>
      <c r="E53" s="56" t="s">
        <v>388</v>
      </c>
      <c r="F53" s="76" t="s">
        <v>457</v>
      </c>
      <c r="G53" s="81">
        <f>1737016850+2200485005+H53</f>
        <v>5284039628</v>
      </c>
      <c r="H53" s="55">
        <f t="shared" si="1"/>
        <v>1346537773</v>
      </c>
      <c r="I53" s="143"/>
      <c r="J53" s="143"/>
      <c r="K53" s="143"/>
      <c r="L53" s="143"/>
      <c r="M53" s="143"/>
      <c r="V53" s="143"/>
      <c r="W53" s="143"/>
      <c r="X53" s="143"/>
      <c r="Y53" s="143"/>
      <c r="Z53" s="143">
        <v>368815214</v>
      </c>
      <c r="AA53" s="143"/>
      <c r="AB53" s="143"/>
      <c r="AC53" s="143">
        <v>247169564</v>
      </c>
      <c r="AD53" s="143">
        <v>237585204</v>
      </c>
      <c r="AE53" s="143">
        <v>230754093</v>
      </c>
      <c r="AF53" s="143">
        <v>262213698</v>
      </c>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row>
    <row r="54" spans="2:65" ht="31.5">
      <c r="B54" s="59" t="s">
        <v>107</v>
      </c>
      <c r="C54" s="47" t="s">
        <v>108</v>
      </c>
      <c r="D54" s="42" t="s">
        <v>377</v>
      </c>
      <c r="E54" s="56" t="s">
        <v>389</v>
      </c>
      <c r="F54" s="76" t="s">
        <v>450</v>
      </c>
      <c r="G54" s="81">
        <f t="shared" si="13"/>
        <v>211918712787</v>
      </c>
      <c r="H54" s="55">
        <f t="shared" si="1"/>
        <v>211918712787</v>
      </c>
      <c r="I54" s="143">
        <v>120808165087</v>
      </c>
      <c r="J54" s="143">
        <v>91110547700</v>
      </c>
      <c r="K54" s="143"/>
      <c r="L54" s="143"/>
      <c r="M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row>
    <row r="55" spans="2:65" ht="31.5">
      <c r="B55" s="59" t="s">
        <v>107</v>
      </c>
      <c r="C55" s="47" t="s">
        <v>108</v>
      </c>
      <c r="D55" s="42" t="s">
        <v>377</v>
      </c>
      <c r="E55" s="56" t="s">
        <v>391</v>
      </c>
      <c r="F55" s="76" t="s">
        <v>450</v>
      </c>
      <c r="G55" s="81">
        <f t="shared" si="13"/>
        <v>4923598395</v>
      </c>
      <c r="H55" s="55">
        <f t="shared" si="1"/>
        <v>4923598395</v>
      </c>
      <c r="I55" s="143">
        <v>4923598395</v>
      </c>
      <c r="J55" s="143"/>
      <c r="K55" s="143"/>
      <c r="L55" s="143"/>
      <c r="M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row>
    <row r="56" spans="2:65" ht="31.5">
      <c r="B56" s="59" t="s">
        <v>107</v>
      </c>
      <c r="C56" s="47" t="s">
        <v>108</v>
      </c>
      <c r="D56" s="42" t="s">
        <v>455</v>
      </c>
      <c r="E56" s="56" t="s">
        <v>402</v>
      </c>
      <c r="F56" s="76" t="s">
        <v>451</v>
      </c>
      <c r="G56" s="81">
        <f>51742994736+H56</f>
        <v>185930251282.57306</v>
      </c>
      <c r="H56" s="55">
        <f t="shared" si="1"/>
        <v>134187256546.57304</v>
      </c>
      <c r="I56" s="143"/>
      <c r="J56" s="143"/>
      <c r="K56" s="143"/>
      <c r="L56" s="143"/>
      <c r="M56" s="143"/>
      <c r="V56" s="143"/>
      <c r="W56" s="143"/>
      <c r="X56" s="143"/>
      <c r="Y56" s="143"/>
      <c r="Z56" s="143"/>
      <c r="AA56" s="143"/>
      <c r="AB56" s="143"/>
      <c r="AC56" s="143"/>
      <c r="AD56" s="143"/>
      <c r="AE56" s="143"/>
      <c r="AF56" s="143"/>
      <c r="AG56" s="143"/>
      <c r="AH56" s="143"/>
      <c r="AI56" s="143"/>
      <c r="AJ56" s="143">
        <v>15004962403.779268</v>
      </c>
      <c r="AK56" s="143"/>
      <c r="AL56" s="143">
        <v>12105275122.633724</v>
      </c>
      <c r="AM56" s="143">
        <v>5723627073.9180784</v>
      </c>
      <c r="AN56" s="143"/>
      <c r="AO56" s="143">
        <v>33390243.910008181</v>
      </c>
      <c r="AP56" s="143">
        <v>13397307541.927876</v>
      </c>
      <c r="AQ56" s="143">
        <v>10348870278.45982</v>
      </c>
      <c r="AR56" s="143">
        <v>98598917.458536804</v>
      </c>
      <c r="AS56" s="143">
        <v>6952791229.9080706</v>
      </c>
      <c r="AT56" s="143"/>
      <c r="AU56" s="143">
        <v>6416195690.9054203</v>
      </c>
      <c r="AV56" s="143">
        <v>8613593872.3738403</v>
      </c>
      <c r="AW56" s="143">
        <v>4041883202.7749519</v>
      </c>
      <c r="AX56" s="143">
        <v>4043300771.4122605</v>
      </c>
      <c r="AY56" s="143"/>
      <c r="AZ56" s="143">
        <v>6129155548.2059402</v>
      </c>
      <c r="BA56" s="143">
        <v>6067505197.6283388</v>
      </c>
      <c r="BB56" s="143">
        <v>6679489706.5232563</v>
      </c>
      <c r="BC56" s="143">
        <v>5749173952.8357286</v>
      </c>
      <c r="BD56" s="143">
        <v>3185900388.058486</v>
      </c>
      <c r="BE56" s="143">
        <v>4769929860.1325388</v>
      </c>
      <c r="BF56" s="143">
        <v>5089835397.8985147</v>
      </c>
      <c r="BG56" s="143"/>
      <c r="BH56" s="143"/>
      <c r="BI56" s="143">
        <v>1105681613.5949779</v>
      </c>
      <c r="BJ56" s="143">
        <v>211911692.40691912</v>
      </c>
      <c r="BK56" s="143">
        <v>5347922221.6292639</v>
      </c>
      <c r="BL56" s="143">
        <v>3070954618.1972184</v>
      </c>
      <c r="BM56" s="143"/>
    </row>
    <row r="57" spans="2:65" ht="31.5">
      <c r="B57" s="59" t="s">
        <v>107</v>
      </c>
      <c r="C57" s="47" t="s">
        <v>108</v>
      </c>
      <c r="D57" s="42" t="s">
        <v>204</v>
      </c>
      <c r="E57" s="56"/>
      <c r="F57" s="76"/>
      <c r="G57" s="81">
        <f t="shared" ref="G57" si="15">+H57</f>
        <v>0</v>
      </c>
      <c r="H57" s="55">
        <f t="shared" ref="H57" si="16">SUM(I57:BM57)</f>
        <v>0</v>
      </c>
      <c r="I57" s="143"/>
      <c r="J57" s="143"/>
      <c r="K57" s="143"/>
      <c r="L57" s="143"/>
      <c r="M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row>
    <row r="58" spans="2:65" ht="31.5">
      <c r="B58" s="59" t="s">
        <v>109</v>
      </c>
      <c r="C58" s="47" t="s">
        <v>126</v>
      </c>
      <c r="D58" s="42" t="s">
        <v>377</v>
      </c>
      <c r="E58" s="56" t="s">
        <v>390</v>
      </c>
      <c r="F58" s="76" t="s">
        <v>450</v>
      </c>
      <c r="G58" s="81">
        <f t="shared" ref="G58:G59" si="17">+H58</f>
        <v>237931617</v>
      </c>
      <c r="H58" s="55">
        <f t="shared" ref="H58:H59" si="18">SUM(I58:BM58)</f>
        <v>237931617</v>
      </c>
      <c r="I58" s="143"/>
      <c r="J58" s="143"/>
      <c r="K58" s="143"/>
      <c r="L58" s="143"/>
      <c r="M58" s="143">
        <v>237931617</v>
      </c>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row>
    <row r="59" spans="2:65" ht="31.5">
      <c r="B59" s="59" t="s">
        <v>109</v>
      </c>
      <c r="C59" s="47" t="s">
        <v>126</v>
      </c>
      <c r="D59" s="42" t="s">
        <v>380</v>
      </c>
      <c r="E59" s="56" t="s">
        <v>401</v>
      </c>
      <c r="F59" s="76" t="s">
        <v>10</v>
      </c>
      <c r="G59" s="81">
        <f>5736150261+2016577285+8570366640.07005+H59</f>
        <v>16323094186.070049</v>
      </c>
      <c r="H59" s="55">
        <f t="shared" ref="H59" si="19">SUM(I59:BM59)</f>
        <v>0</v>
      </c>
      <c r="I59" s="143"/>
      <c r="J59" s="143"/>
      <c r="K59" s="143"/>
      <c r="L59" s="143"/>
      <c r="M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row>
    <row r="60" spans="2:65">
      <c r="B60" s="59" t="s">
        <v>110</v>
      </c>
      <c r="C60" s="47" t="s">
        <v>127</v>
      </c>
      <c r="D60" s="42" t="s">
        <v>204</v>
      </c>
      <c r="E60" s="56"/>
      <c r="F60" s="76"/>
      <c r="G60" s="81">
        <f t="shared" ref="G60:G62" si="20">+H60</f>
        <v>0</v>
      </c>
      <c r="H60" s="55">
        <f t="shared" ref="H60:H62" si="21">SUM(I60:BM60)</f>
        <v>0</v>
      </c>
      <c r="I60" s="143"/>
      <c r="J60" s="143"/>
      <c r="K60" s="143"/>
      <c r="L60" s="143"/>
      <c r="M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row>
    <row r="61" spans="2:65">
      <c r="B61" s="59" t="s">
        <v>110</v>
      </c>
      <c r="C61" s="47" t="s">
        <v>127</v>
      </c>
      <c r="D61" s="42" t="s">
        <v>204</v>
      </c>
      <c r="E61" s="56"/>
      <c r="F61" s="76"/>
      <c r="G61" s="81">
        <f t="shared" si="20"/>
        <v>0</v>
      </c>
      <c r="H61" s="55">
        <f t="shared" si="21"/>
        <v>0</v>
      </c>
      <c r="I61" s="143"/>
      <c r="J61" s="143"/>
      <c r="K61" s="143"/>
      <c r="L61" s="143"/>
      <c r="M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row>
    <row r="62" spans="2:65">
      <c r="B62" s="59" t="s">
        <v>110</v>
      </c>
      <c r="C62" s="47" t="s">
        <v>127</v>
      </c>
      <c r="D62" s="42" t="s">
        <v>204</v>
      </c>
      <c r="E62" s="56"/>
      <c r="F62" s="76"/>
      <c r="G62" s="81">
        <f t="shared" si="20"/>
        <v>0</v>
      </c>
      <c r="H62" s="55">
        <f t="shared" si="21"/>
        <v>0</v>
      </c>
      <c r="I62" s="143"/>
      <c r="J62" s="143"/>
      <c r="K62" s="143"/>
      <c r="L62" s="143"/>
      <c r="M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3"/>
      <c r="AY62" s="143"/>
      <c r="AZ62" s="143"/>
      <c r="BA62" s="143"/>
      <c r="BB62" s="143"/>
      <c r="BC62" s="143"/>
      <c r="BD62" s="143"/>
      <c r="BE62" s="143"/>
      <c r="BF62" s="143"/>
      <c r="BG62" s="143"/>
      <c r="BH62" s="143"/>
      <c r="BI62" s="143"/>
      <c r="BJ62" s="143"/>
      <c r="BK62" s="143"/>
      <c r="BL62" s="143"/>
      <c r="BM62" s="143"/>
    </row>
    <row r="63" spans="2:65" ht="31.5">
      <c r="B63" s="59" t="s">
        <v>110</v>
      </c>
      <c r="C63" s="47" t="s">
        <v>127</v>
      </c>
      <c r="D63" s="42" t="s">
        <v>455</v>
      </c>
      <c r="E63" s="56" t="s">
        <v>405</v>
      </c>
      <c r="F63" s="76" t="s">
        <v>451</v>
      </c>
      <c r="G63" s="81">
        <f>2186525820+H63</f>
        <v>2276081310.4148459</v>
      </c>
      <c r="H63" s="55">
        <f>SUM(I63:BM63)</f>
        <v>89555490.414845735</v>
      </c>
      <c r="I63" s="143"/>
      <c r="J63" s="143"/>
      <c r="K63" s="143"/>
      <c r="L63" s="143"/>
      <c r="M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v>89555490.414845735</v>
      </c>
      <c r="AU63" s="143"/>
      <c r="AV63" s="143"/>
      <c r="AW63" s="143"/>
      <c r="AX63" s="143"/>
      <c r="AY63" s="143"/>
      <c r="AZ63" s="143"/>
      <c r="BA63" s="143"/>
      <c r="BB63" s="143"/>
      <c r="BC63" s="143"/>
      <c r="BD63" s="143"/>
      <c r="BE63" s="143"/>
      <c r="BF63" s="143"/>
      <c r="BG63" s="143"/>
      <c r="BH63" s="143"/>
      <c r="BI63" s="143"/>
      <c r="BJ63" s="143"/>
      <c r="BK63" s="143"/>
      <c r="BL63" s="143"/>
      <c r="BM63" s="143"/>
    </row>
    <row r="64" spans="2:65">
      <c r="B64" s="66" t="s">
        <v>111</v>
      </c>
      <c r="C64" s="64" t="s">
        <v>112</v>
      </c>
      <c r="D64" s="5"/>
      <c r="E64" s="56"/>
      <c r="F64" s="76"/>
      <c r="G64" s="81">
        <f t="shared" ref="G64" si="22">+H64</f>
        <v>0</v>
      </c>
      <c r="H64" s="55">
        <f t="shared" ref="H64:H72" si="23">SUM(I64:BM64)</f>
        <v>0</v>
      </c>
      <c r="I64" s="143"/>
      <c r="J64" s="143"/>
      <c r="K64" s="143"/>
      <c r="L64" s="143"/>
      <c r="M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143"/>
      <c r="BA64" s="143"/>
      <c r="BB64" s="143"/>
      <c r="BC64" s="143"/>
      <c r="BD64" s="143"/>
      <c r="BE64" s="143"/>
      <c r="BF64" s="143"/>
      <c r="BG64" s="143"/>
      <c r="BH64" s="143"/>
      <c r="BI64" s="143"/>
      <c r="BJ64" s="143"/>
      <c r="BK64" s="143"/>
      <c r="BL64" s="143"/>
      <c r="BM64" s="143"/>
    </row>
    <row r="65" spans="2:65" ht="31.5">
      <c r="B65" s="58" t="s">
        <v>113</v>
      </c>
      <c r="C65" s="47" t="s">
        <v>114</v>
      </c>
      <c r="D65" s="42" t="s">
        <v>380</v>
      </c>
      <c r="E65" s="56" t="s">
        <v>396</v>
      </c>
      <c r="F65" s="76" t="s">
        <v>450</v>
      </c>
      <c r="G65" s="150">
        <f>72490103750+H65</f>
        <v>72490103750</v>
      </c>
      <c r="H65" s="55">
        <f t="shared" si="23"/>
        <v>0</v>
      </c>
      <c r="I65" s="143"/>
      <c r="J65" s="143"/>
      <c r="K65" s="143"/>
      <c r="L65" s="143"/>
      <c r="M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3"/>
      <c r="BC65" s="143"/>
      <c r="BD65" s="143"/>
      <c r="BE65" s="143"/>
      <c r="BF65" s="143"/>
      <c r="BG65" s="143"/>
      <c r="BH65" s="143"/>
      <c r="BI65" s="143"/>
      <c r="BJ65" s="143"/>
      <c r="BK65" s="143"/>
      <c r="BL65" s="143"/>
      <c r="BM65" s="143"/>
    </row>
    <row r="66" spans="2:65" ht="31.5">
      <c r="B66" s="58" t="s">
        <v>113</v>
      </c>
      <c r="C66" s="47" t="s">
        <v>114</v>
      </c>
      <c r="D66" s="42" t="s">
        <v>380</v>
      </c>
      <c r="E66" s="56" t="s">
        <v>397</v>
      </c>
      <c r="F66" s="76" t="s">
        <v>453</v>
      </c>
      <c r="G66" s="147">
        <v>33441516000</v>
      </c>
      <c r="H66" s="55">
        <f t="shared" ref="H66" si="24">SUM(I66:BM66)</f>
        <v>0</v>
      </c>
      <c r="I66" s="143"/>
      <c r="J66" s="143"/>
      <c r="K66" s="143"/>
      <c r="L66" s="143"/>
      <c r="M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143"/>
      <c r="BD66" s="143"/>
      <c r="BE66" s="143"/>
      <c r="BF66" s="143"/>
      <c r="BG66" s="143"/>
      <c r="BH66" s="143"/>
      <c r="BI66" s="143"/>
      <c r="BJ66" s="143"/>
      <c r="BK66" s="143"/>
      <c r="BL66" s="143"/>
      <c r="BM66" s="143"/>
    </row>
    <row r="67" spans="2:65" ht="31.5">
      <c r="B67" s="58" t="s">
        <v>113</v>
      </c>
      <c r="C67" s="47" t="s">
        <v>114</v>
      </c>
      <c r="D67" s="42" t="s">
        <v>380</v>
      </c>
      <c r="E67" s="56" t="s">
        <v>397</v>
      </c>
      <c r="F67" s="76" t="s">
        <v>454</v>
      </c>
      <c r="G67" s="147">
        <v>4441029620</v>
      </c>
      <c r="H67" s="55">
        <f t="shared" si="23"/>
        <v>0</v>
      </c>
      <c r="I67" s="143"/>
      <c r="J67" s="143"/>
      <c r="K67" s="143"/>
      <c r="L67" s="143"/>
      <c r="M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3"/>
      <c r="AY67" s="143"/>
      <c r="AZ67" s="143"/>
      <c r="BA67" s="143"/>
      <c r="BB67" s="143"/>
      <c r="BC67" s="143"/>
      <c r="BD67" s="143"/>
      <c r="BE67" s="143"/>
      <c r="BF67" s="143"/>
      <c r="BG67" s="143"/>
      <c r="BH67" s="143"/>
      <c r="BI67" s="143"/>
      <c r="BJ67" s="143"/>
      <c r="BK67" s="143"/>
      <c r="BL67" s="143"/>
      <c r="BM67" s="143"/>
    </row>
    <row r="68" spans="2:65" ht="31.5">
      <c r="B68" s="59" t="s">
        <v>115</v>
      </c>
      <c r="C68" s="47" t="s">
        <v>116</v>
      </c>
      <c r="D68" s="42" t="s">
        <v>455</v>
      </c>
      <c r="E68" s="56" t="s">
        <v>403</v>
      </c>
      <c r="F68" s="76" t="s">
        <v>451</v>
      </c>
      <c r="G68" s="81">
        <f>11401644588+H68</f>
        <v>17529519654.955173</v>
      </c>
      <c r="H68" s="150">
        <f t="shared" ref="H68" si="25">SUM(I68:BM68)</f>
        <v>6127875066.9551735</v>
      </c>
      <c r="I68" s="143"/>
      <c r="J68" s="143"/>
      <c r="K68" s="143"/>
      <c r="L68" s="143"/>
      <c r="M68" s="143"/>
      <c r="V68" s="143"/>
      <c r="W68" s="143"/>
      <c r="X68" s="143"/>
      <c r="Y68" s="143"/>
      <c r="Z68" s="143"/>
      <c r="AA68" s="143"/>
      <c r="AB68" s="143"/>
      <c r="AC68" s="143"/>
      <c r="AD68" s="143"/>
      <c r="AE68" s="143"/>
      <c r="AF68" s="143"/>
      <c r="AG68" s="143"/>
      <c r="AH68" s="143"/>
      <c r="AI68" s="143"/>
      <c r="AJ68" s="143">
        <v>384205066.79817164</v>
      </c>
      <c r="AK68" s="143">
        <v>344798718.59235036</v>
      </c>
      <c r="AL68" s="143">
        <v>336324094.90944779</v>
      </c>
      <c r="AM68" s="143">
        <v>195785346.43701667</v>
      </c>
      <c r="AN68" s="143">
        <v>370602579.19411469</v>
      </c>
      <c r="AO68" s="143">
        <v>201684884.89606544</v>
      </c>
      <c r="AP68" s="143">
        <v>417015613.1557731</v>
      </c>
      <c r="AQ68" s="143">
        <v>467724960.31129301</v>
      </c>
      <c r="AR68" s="143">
        <v>169421326.21066701</v>
      </c>
      <c r="AS68" s="143">
        <v>223403323.99859387</v>
      </c>
      <c r="AT68" s="143">
        <v>173864834.39900035</v>
      </c>
      <c r="AU68" s="143">
        <v>210626296.17137435</v>
      </c>
      <c r="AV68" s="143">
        <v>229642694.50129321</v>
      </c>
      <c r="AW68" s="143">
        <v>111851560.27096769</v>
      </c>
      <c r="AX68" s="143">
        <v>143341842.08512226</v>
      </c>
      <c r="AY68" s="143">
        <v>193319891.73896793</v>
      </c>
      <c r="AZ68" s="143">
        <v>163803170.21246374</v>
      </c>
      <c r="BA68" s="143">
        <v>221349533.63717112</v>
      </c>
      <c r="BB68" s="143">
        <v>216171554.93965074</v>
      </c>
      <c r="BC68" s="143">
        <v>309726731.56111449</v>
      </c>
      <c r="BD68" s="143">
        <v>94428152.064471722</v>
      </c>
      <c r="BE68" s="143">
        <v>121681885.56766695</v>
      </c>
      <c r="BF68" s="143">
        <v>184877268.02543935</v>
      </c>
      <c r="BG68" s="143">
        <v>97017886.487227842</v>
      </c>
      <c r="BH68" s="143">
        <v>89461553.54923597</v>
      </c>
      <c r="BI68" s="143">
        <v>32578879.748268351</v>
      </c>
      <c r="BJ68" s="143">
        <v>85565570.478333518</v>
      </c>
      <c r="BK68" s="143">
        <v>136426558.75380519</v>
      </c>
      <c r="BL68" s="143">
        <v>117574086.9974149</v>
      </c>
      <c r="BM68" s="143">
        <v>83599201.262691244</v>
      </c>
    </row>
    <row r="69" spans="2:65" ht="31.5">
      <c r="B69" s="59" t="s">
        <v>115</v>
      </c>
      <c r="C69" s="47" t="s">
        <v>116</v>
      </c>
      <c r="D69" s="42" t="s">
        <v>377</v>
      </c>
      <c r="E69" s="56" t="s">
        <v>404</v>
      </c>
      <c r="F69" s="76" t="s">
        <v>451</v>
      </c>
      <c r="G69" s="147">
        <f>1246890624+H69</f>
        <v>4436739393.4279013</v>
      </c>
      <c r="H69" s="55">
        <f t="shared" si="23"/>
        <v>3189848769.4279013</v>
      </c>
      <c r="I69" s="143"/>
      <c r="J69" s="143"/>
      <c r="K69" s="143"/>
      <c r="L69" s="143"/>
      <c r="M69" s="143"/>
      <c r="V69" s="143"/>
      <c r="W69" s="143"/>
      <c r="X69" s="143"/>
      <c r="Y69" s="143"/>
      <c r="Z69" s="143"/>
      <c r="AA69" s="143"/>
      <c r="AB69" s="143"/>
      <c r="AC69" s="143"/>
      <c r="AD69" s="143"/>
      <c r="AE69" s="143"/>
      <c r="AF69" s="143"/>
      <c r="AG69" s="143"/>
      <c r="AH69" s="143"/>
      <c r="AI69" s="143"/>
      <c r="AJ69" s="143">
        <v>382077763.43817163</v>
      </c>
      <c r="AK69" s="143"/>
      <c r="AL69" s="143">
        <v>297086045.52039093</v>
      </c>
      <c r="AM69" s="143">
        <v>142459135.29754505</v>
      </c>
      <c r="AN69" s="143"/>
      <c r="AO69" s="143">
        <v>896111.30934146536</v>
      </c>
      <c r="AP69" s="143">
        <v>321248295.3839438</v>
      </c>
      <c r="AQ69" s="143">
        <v>163691405.41129306</v>
      </c>
      <c r="AR69" s="143">
        <v>3792266.0560975694</v>
      </c>
      <c r="AS69" s="143">
        <v>156788308.58908978</v>
      </c>
      <c r="AT69" s="143"/>
      <c r="AU69" s="143">
        <v>149599909.14117107</v>
      </c>
      <c r="AV69" s="143">
        <v>218776962.71922812</v>
      </c>
      <c r="AW69" s="143">
        <v>99569804.574618116</v>
      </c>
      <c r="AX69" s="143">
        <v>100484368.22847991</v>
      </c>
      <c r="AY69" s="143"/>
      <c r="AZ69" s="143">
        <v>152689040.36246374</v>
      </c>
      <c r="BA69" s="143">
        <v>145577749.03578082</v>
      </c>
      <c r="BB69" s="143">
        <v>147855453.86965075</v>
      </c>
      <c r="BC69" s="143">
        <v>144772404.70604911</v>
      </c>
      <c r="BD69" s="143">
        <v>74795521.884471714</v>
      </c>
      <c r="BE69" s="143">
        <v>121681885.56766695</v>
      </c>
      <c r="BF69" s="143">
        <v>117100150.38326856</v>
      </c>
      <c r="BG69" s="143"/>
      <c r="BH69" s="143"/>
      <c r="BI69" s="143">
        <v>26053099.748268351</v>
      </c>
      <c r="BJ69" s="143">
        <v>5763084.6908780616</v>
      </c>
      <c r="BK69" s="143">
        <v>136426558.75380519</v>
      </c>
      <c r="BL69" s="143">
        <v>80663444.756227821</v>
      </c>
      <c r="BM69" s="143"/>
    </row>
    <row r="70" spans="2:65">
      <c r="B70" s="58" t="s">
        <v>117</v>
      </c>
      <c r="C70" s="47" t="s">
        <v>118</v>
      </c>
      <c r="D70" s="42" t="s">
        <v>204</v>
      </c>
      <c r="E70" s="56"/>
      <c r="F70" s="76"/>
      <c r="G70" s="81">
        <f t="shared" ref="G70:G72" si="26">+H70</f>
        <v>0</v>
      </c>
      <c r="H70" s="55">
        <f t="shared" si="23"/>
        <v>0</v>
      </c>
      <c r="I70" s="143"/>
      <c r="J70" s="143"/>
      <c r="K70" s="143"/>
      <c r="L70" s="143"/>
      <c r="M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143"/>
      <c r="AX70" s="143"/>
      <c r="AY70" s="143"/>
      <c r="AZ70" s="143"/>
      <c r="BA70" s="143"/>
      <c r="BB70" s="143"/>
      <c r="BC70" s="143"/>
      <c r="BD70" s="143"/>
      <c r="BE70" s="143"/>
      <c r="BF70" s="143"/>
      <c r="BG70" s="143"/>
      <c r="BH70" s="143"/>
      <c r="BI70" s="143"/>
      <c r="BJ70" s="143"/>
      <c r="BK70" s="143"/>
      <c r="BL70" s="143"/>
      <c r="BM70" s="143"/>
    </row>
    <row r="71" spans="2:65">
      <c r="B71" s="59" t="s">
        <v>119</v>
      </c>
      <c r="C71" s="47" t="s">
        <v>120</v>
      </c>
      <c r="D71" s="42" t="s">
        <v>204</v>
      </c>
      <c r="E71" s="56"/>
      <c r="F71" s="76"/>
      <c r="G71" s="81">
        <f t="shared" si="26"/>
        <v>0</v>
      </c>
      <c r="H71" s="55">
        <f t="shared" si="23"/>
        <v>0</v>
      </c>
      <c r="I71" s="143"/>
      <c r="J71" s="143"/>
      <c r="K71" s="143"/>
      <c r="L71" s="143"/>
      <c r="M71" s="143"/>
      <c r="V71" s="143"/>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3"/>
      <c r="AU71" s="143"/>
      <c r="AV71" s="143"/>
      <c r="AW71" s="143"/>
      <c r="AX71" s="143"/>
      <c r="AY71" s="143"/>
      <c r="AZ71" s="143"/>
      <c r="BA71" s="143"/>
      <c r="BB71" s="143"/>
      <c r="BC71" s="143"/>
      <c r="BD71" s="143"/>
      <c r="BE71" s="143"/>
      <c r="BF71" s="143"/>
      <c r="BG71" s="143"/>
      <c r="BH71" s="143"/>
      <c r="BI71" s="143"/>
      <c r="BJ71" s="143"/>
      <c r="BK71" s="143"/>
      <c r="BL71" s="143"/>
      <c r="BM71" s="143"/>
    </row>
    <row r="72" spans="2:65">
      <c r="B72" s="59"/>
      <c r="C72" s="47"/>
      <c r="D72" s="5"/>
      <c r="E72" s="56"/>
      <c r="F72" s="76"/>
      <c r="G72" s="81">
        <f t="shared" si="26"/>
        <v>0</v>
      </c>
      <c r="H72" s="55">
        <f t="shared" si="23"/>
        <v>0</v>
      </c>
      <c r="I72" s="143"/>
      <c r="J72" s="143"/>
      <c r="K72" s="143"/>
      <c r="L72" s="143"/>
      <c r="M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row>
    <row r="73" spans="2:65">
      <c r="B73" s="59" t="s">
        <v>213</v>
      </c>
      <c r="C73" s="126" t="s">
        <v>212</v>
      </c>
      <c r="D73" s="42" t="s">
        <v>204</v>
      </c>
      <c r="E73" s="56"/>
      <c r="F73" s="76"/>
      <c r="G73" s="81"/>
      <c r="H73" s="55"/>
      <c r="I73" s="143"/>
      <c r="J73" s="143"/>
      <c r="K73" s="143"/>
      <c r="L73" s="143"/>
      <c r="M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143"/>
      <c r="BA73" s="143"/>
      <c r="BB73" s="143"/>
      <c r="BC73" s="143"/>
      <c r="BD73" s="143"/>
      <c r="BE73" s="143"/>
      <c r="BF73" s="143"/>
      <c r="BG73" s="143"/>
      <c r="BH73" s="143"/>
      <c r="BI73" s="143"/>
      <c r="BJ73" s="143"/>
      <c r="BK73" s="143"/>
      <c r="BL73" s="143"/>
      <c r="BM73" s="143"/>
    </row>
    <row r="74" spans="2:65">
      <c r="B74" s="59" t="s">
        <v>213</v>
      </c>
      <c r="C74" s="126" t="s">
        <v>212</v>
      </c>
      <c r="D74" s="42" t="s">
        <v>204</v>
      </c>
      <c r="E74" s="56"/>
      <c r="F74" s="76"/>
      <c r="G74" s="81"/>
      <c r="H74" s="55"/>
      <c r="I74" s="143"/>
      <c r="J74" s="143"/>
      <c r="K74" s="143"/>
      <c r="L74" s="143"/>
      <c r="M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3"/>
      <c r="BH74" s="143"/>
      <c r="BI74" s="143"/>
      <c r="BJ74" s="143"/>
      <c r="BK74" s="143"/>
      <c r="BL74" s="143"/>
      <c r="BM74" s="143"/>
    </row>
    <row r="75" spans="2:65">
      <c r="B75" s="59" t="s">
        <v>213</v>
      </c>
      <c r="C75" s="126" t="s">
        <v>212</v>
      </c>
      <c r="D75" s="42" t="s">
        <v>204</v>
      </c>
      <c r="E75" s="56"/>
      <c r="F75" s="76"/>
      <c r="G75" s="81"/>
      <c r="H75" s="55"/>
      <c r="I75" s="143"/>
      <c r="J75" s="143"/>
      <c r="K75" s="143"/>
      <c r="L75" s="143"/>
      <c r="M75" s="143"/>
      <c r="V75" s="143"/>
      <c r="W75" s="143"/>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143"/>
      <c r="AT75" s="143"/>
      <c r="AU75" s="143"/>
      <c r="AV75" s="143"/>
      <c r="AW75" s="143"/>
      <c r="AX75" s="143"/>
      <c r="AY75" s="143"/>
      <c r="AZ75" s="143"/>
      <c r="BA75" s="143"/>
      <c r="BB75" s="143"/>
      <c r="BC75" s="143"/>
      <c r="BD75" s="143"/>
      <c r="BE75" s="143"/>
      <c r="BF75" s="143"/>
      <c r="BG75" s="143"/>
      <c r="BH75" s="143"/>
      <c r="BI75" s="143"/>
      <c r="BJ75" s="143"/>
      <c r="BK75" s="143"/>
      <c r="BL75" s="143"/>
      <c r="BM75" s="143"/>
    </row>
    <row r="76" spans="2:65">
      <c r="B76" s="2"/>
      <c r="C76" s="49"/>
      <c r="D76" s="7"/>
      <c r="E76" s="57"/>
      <c r="F76" s="77"/>
      <c r="G76" s="82"/>
      <c r="H76" s="55">
        <f t="shared" ref="H76" si="27">SUM(I76:BM76)</f>
        <v>0</v>
      </c>
      <c r="V76" s="143"/>
      <c r="W76" s="143"/>
      <c r="X76" s="143"/>
      <c r="Y76" s="143"/>
      <c r="Z76" s="143"/>
      <c r="AA76" s="143"/>
      <c r="AB76" s="143"/>
      <c r="AC76" s="143"/>
      <c r="AD76" s="143"/>
      <c r="AE76" s="143"/>
      <c r="AF76" s="143"/>
      <c r="AG76" s="143"/>
      <c r="AH76" s="143"/>
      <c r="AI76" s="143"/>
    </row>
    <row r="77" spans="2:65">
      <c r="G77" s="83"/>
    </row>
    <row r="78" spans="2:65">
      <c r="E78" s="10"/>
      <c r="F78" s="10"/>
      <c r="G78" s="78" t="s">
        <v>181</v>
      </c>
      <c r="H78" s="79" t="s">
        <v>179</v>
      </c>
    </row>
    <row r="79" spans="2:65" ht="21">
      <c r="B79" s="67" t="s">
        <v>128</v>
      </c>
      <c r="G79" s="145">
        <f>SUM(G10:G76)</f>
        <v>3011282903338.3159</v>
      </c>
      <c r="H79" s="80">
        <f>SUM(H10:H76)</f>
        <v>2227408250748.5161</v>
      </c>
      <c r="I79" s="80">
        <f>SUM(I10:I76)</f>
        <v>920609602168</v>
      </c>
      <c r="J79" s="80">
        <f>SUM(J10:J76)</f>
        <v>926416596230</v>
      </c>
      <c r="K79" s="80">
        <f>SUM(K10:K76)</f>
        <v>78670748872</v>
      </c>
      <c r="L79" s="80">
        <f>SUM(L10:L76)</f>
        <v>35969362765</v>
      </c>
      <c r="M79" s="80">
        <f>SUM(M10:M76)</f>
        <v>6860447956</v>
      </c>
      <c r="N79" s="80">
        <f>SUM(N10:N76)</f>
        <v>426785814</v>
      </c>
      <c r="O79" s="80">
        <f>SUM(O10:O76)</f>
        <v>20072456769</v>
      </c>
      <c r="P79" s="80">
        <f>SUM(P10:P76)</f>
        <v>0</v>
      </c>
      <c r="Q79" s="80">
        <f>SUM(Q10:Q76)</f>
        <v>0</v>
      </c>
      <c r="R79" s="80">
        <f>SUM(R10:R76)</f>
        <v>0</v>
      </c>
      <c r="S79" s="80">
        <f>SUM(S10:S76)</f>
        <v>23712724448</v>
      </c>
      <c r="T79" s="80">
        <f>SUM(T10:T76)</f>
        <v>5303168853</v>
      </c>
      <c r="U79" s="80">
        <f>SUM(U10:U76)</f>
        <v>720373523</v>
      </c>
      <c r="V79" s="80">
        <f>SUM(V10:V76)</f>
        <v>1027074934</v>
      </c>
      <c r="W79" s="80">
        <f>SUM(W10:W76)</f>
        <v>88292000</v>
      </c>
      <c r="X79" s="80">
        <f>SUM(X10:X76)</f>
        <v>60229163</v>
      </c>
      <c r="Y79" s="80">
        <f>SUM(Y10:Y76)</f>
        <v>639200847</v>
      </c>
      <c r="Z79" s="80">
        <f>SUM(Z10:Z76)</f>
        <v>526622064</v>
      </c>
      <c r="AA79" s="80">
        <f>SUM(AA10:AA76)</f>
        <v>8604847</v>
      </c>
      <c r="AB79" s="80">
        <f>SUM(AB10:AB76)</f>
        <v>108704003</v>
      </c>
      <c r="AC79" s="80">
        <f>SUM(AC10:AC76)</f>
        <v>520771410</v>
      </c>
      <c r="AD79" s="80">
        <f>SUM(AD10:AD76)</f>
        <v>723736169</v>
      </c>
      <c r="AE79" s="80">
        <f>SUM(AE10:AE76)</f>
        <v>730045256</v>
      </c>
      <c r="AF79" s="80">
        <f>SUM(AF10:AF76)</f>
        <v>768058477</v>
      </c>
      <c r="AG79" s="80">
        <f>SUM(AG10:AG76)</f>
        <v>1212834</v>
      </c>
      <c r="AH79" s="80">
        <f>SUM(AH10:AH76)</f>
        <v>206794813</v>
      </c>
      <c r="AI79" s="80">
        <f>SUM(AI10:AI76)</f>
        <v>710726711</v>
      </c>
      <c r="AJ79" s="148">
        <f t="shared" ref="AJ79:BM79" si="28">SUM(AJ10:AJ76)</f>
        <v>20016553974.37627</v>
      </c>
      <c r="AK79" s="148">
        <f t="shared" si="28"/>
        <v>4175896135.9042287</v>
      </c>
      <c r="AL79" s="148">
        <f t="shared" si="28"/>
        <v>16044808582.200319</v>
      </c>
      <c r="AM79" s="148">
        <f t="shared" si="28"/>
        <v>8079840827.2544336</v>
      </c>
      <c r="AN79" s="148">
        <f t="shared" si="28"/>
        <v>4459206845.4303837</v>
      </c>
      <c r="AO79" s="148">
        <f t="shared" si="28"/>
        <v>2196765561.420948</v>
      </c>
      <c r="AP79" s="148">
        <f t="shared" si="28"/>
        <v>18078036756.10321</v>
      </c>
      <c r="AQ79" s="148">
        <f t="shared" si="28"/>
        <v>12799079994.688833</v>
      </c>
      <c r="AR79" s="148">
        <f t="shared" si="28"/>
        <v>2083836865.0501833</v>
      </c>
      <c r="AS79" s="148">
        <f t="shared" si="28"/>
        <v>9122210196.6229954</v>
      </c>
      <c r="AT79" s="148">
        <f t="shared" si="28"/>
        <v>1893933013.2069392</v>
      </c>
      <c r="AU79" s="148">
        <f t="shared" si="28"/>
        <v>8592584112.4872379</v>
      </c>
      <c r="AV79" s="148">
        <f t="shared" si="28"/>
        <v>11581352072.672255</v>
      </c>
      <c r="AW79" s="148">
        <f t="shared" si="28"/>
        <v>5351261589.4408655</v>
      </c>
      <c r="AX79" s="148">
        <f t="shared" si="28"/>
        <v>5778485669.2907448</v>
      </c>
      <c r="AY79" s="148">
        <f t="shared" si="28"/>
        <v>2341319304.4894605</v>
      </c>
      <c r="AZ79" s="148">
        <f t="shared" si="28"/>
        <v>8142193295.9829035</v>
      </c>
      <c r="BA79" s="148">
        <f t="shared" si="28"/>
        <v>8420017500.6984491</v>
      </c>
      <c r="BB79" s="148">
        <f t="shared" si="28"/>
        <v>8686355363.6937809</v>
      </c>
      <c r="BC79" s="148">
        <f t="shared" si="28"/>
        <v>9559134910.6867218</v>
      </c>
      <c r="BD79" s="148">
        <f t="shared" si="28"/>
        <v>4186185573.7714152</v>
      </c>
      <c r="BE79" s="148">
        <f t="shared" si="28"/>
        <v>6365314567.7022657</v>
      </c>
      <c r="BF79" s="148">
        <f t="shared" si="28"/>
        <v>7016874202.7803965</v>
      </c>
      <c r="BG79" s="148">
        <f t="shared" si="28"/>
        <v>1109454992.0278804</v>
      </c>
      <c r="BH79" s="148">
        <f t="shared" si="28"/>
        <v>1083478915.4296448</v>
      </c>
      <c r="BI79" s="148">
        <f t="shared" si="28"/>
        <v>1453792479.1833851</v>
      </c>
      <c r="BJ79" s="148">
        <f t="shared" si="28"/>
        <v>1188666306.2401979</v>
      </c>
      <c r="BK79" s="148">
        <f t="shared" si="28"/>
        <v>7136626292.6236258</v>
      </c>
      <c r="BL79" s="148">
        <f t="shared" si="28"/>
        <v>4575571495.6999693</v>
      </c>
      <c r="BM79" s="148">
        <f t="shared" si="28"/>
        <v>1007072425.356108</v>
      </c>
    </row>
    <row r="80" spans="2:65">
      <c r="C80" s="109"/>
      <c r="G80" s="146"/>
    </row>
    <row r="81" spans="2:22">
      <c r="V81" s="143"/>
    </row>
    <row r="82" spans="2:22">
      <c r="D82" s="145"/>
      <c r="E82" s="80"/>
    </row>
    <row r="84" spans="2:22">
      <c r="D84" s="146"/>
      <c r="E84" s="143"/>
    </row>
    <row r="87" spans="2:22">
      <c r="G87" s="1">
        <v>3011282903338.3198</v>
      </c>
    </row>
    <row r="89" spans="2:22">
      <c r="B89" s="1"/>
    </row>
    <row r="90" spans="2:22">
      <c r="B90" s="1"/>
    </row>
    <row r="91" spans="2:22">
      <c r="B91" s="1"/>
    </row>
    <row r="92" spans="2:22">
      <c r="B92" s="1"/>
    </row>
    <row r="93" spans="2:22">
      <c r="B93" s="1"/>
    </row>
    <row r="94" spans="2:22">
      <c r="B94" s="1"/>
    </row>
    <row r="95" spans="2:22">
      <c r="B95" s="1"/>
    </row>
    <row r="96" spans="2:22">
      <c r="B96" s="1"/>
    </row>
    <row r="97" spans="2:2">
      <c r="B97" s="1"/>
    </row>
    <row r="98" spans="2:2">
      <c r="B98" s="1"/>
    </row>
    <row r="99" spans="2:2">
      <c r="B99" s="1"/>
    </row>
    <row r="100" spans="2:2">
      <c r="B100" s="1"/>
    </row>
    <row r="101" spans="2:2">
      <c r="B101" s="1"/>
    </row>
    <row r="103" spans="2:2">
      <c r="B103" s="1"/>
    </row>
  </sheetData>
  <mergeCells count="5">
    <mergeCell ref="B8:D8"/>
    <mergeCell ref="E8:G8"/>
    <mergeCell ref="E7:G7"/>
    <mergeCell ref="H8:BM8"/>
    <mergeCell ref="H7:BM7"/>
  </mergeCells>
  <conditionalFormatting sqref="D12:D13 D64:D65 D58 D70:D72 D49:D51 D53:D55 D28:D46 D19:D20 D22:D23">
    <cfRule type="containsText" dxfId="34" priority="28" operator="containsText" text="Including;Not Applicable;Not included">
      <formula>NOT(ISERROR(SEARCH("Including;Not Applicable;Not included",D12)))</formula>
    </cfRule>
  </conditionalFormatting>
  <conditionalFormatting sqref="D15">
    <cfRule type="containsText" dxfId="33" priority="27" operator="containsText" text="Including;Not Applicable;Not included">
      <formula>NOT(ISERROR(SEARCH("Including;Not Applicable;Not included",D15)))</formula>
    </cfRule>
  </conditionalFormatting>
  <conditionalFormatting sqref="D67">
    <cfRule type="containsText" dxfId="32" priority="26" operator="containsText" text="Including;Not Applicable;Not included">
      <formula>NOT(ISERROR(SEARCH("Including;Not Applicable;Not included",D67)))</formula>
    </cfRule>
  </conditionalFormatting>
  <conditionalFormatting sqref="D66">
    <cfRule type="containsText" dxfId="31" priority="21" operator="containsText" text="Including;Not Applicable;Not included">
      <formula>NOT(ISERROR(SEARCH("Including;Not Applicable;Not included",D66)))</formula>
    </cfRule>
  </conditionalFormatting>
  <conditionalFormatting sqref="D75">
    <cfRule type="containsText" dxfId="30" priority="16" operator="containsText" text="Including;Not Applicable;Not included">
      <formula>NOT(ISERROR(SEARCH("Including;Not Applicable;Not included",D75)))</formula>
    </cfRule>
  </conditionalFormatting>
  <conditionalFormatting sqref="D56">
    <cfRule type="containsText" dxfId="29" priority="23" operator="containsText" text="Including;Not Applicable;Not included">
      <formula>NOT(ISERROR(SEARCH("Including;Not Applicable;Not included",D56)))</formula>
    </cfRule>
  </conditionalFormatting>
  <conditionalFormatting sqref="D69">
    <cfRule type="containsText" dxfId="28" priority="22" operator="containsText" text="Including;Not Applicable;Not included">
      <formula>NOT(ISERROR(SEARCH("Including;Not Applicable;Not included",D69)))</formula>
    </cfRule>
  </conditionalFormatting>
  <conditionalFormatting sqref="D47">
    <cfRule type="containsText" dxfId="26" priority="20" operator="containsText" text="Including;Not Applicable;Not included">
      <formula>NOT(ISERROR(SEARCH("Including;Not Applicable;Not included",D47)))</formula>
    </cfRule>
  </conditionalFormatting>
  <conditionalFormatting sqref="D48">
    <cfRule type="containsText" dxfId="25" priority="19" operator="containsText" text="Including;Not Applicable;Not included">
      <formula>NOT(ISERROR(SEARCH("Including;Not Applicable;Not included",D48)))</formula>
    </cfRule>
  </conditionalFormatting>
  <conditionalFormatting sqref="D52">
    <cfRule type="containsText" dxfId="24" priority="18" operator="containsText" text="Including;Not Applicable;Not included">
      <formula>NOT(ISERROR(SEARCH("Including;Not Applicable;Not included",D52)))</formula>
    </cfRule>
  </conditionalFormatting>
  <conditionalFormatting sqref="D63">
    <cfRule type="containsText" dxfId="23" priority="17" operator="containsText" text="Including;Not Applicable;Not included">
      <formula>NOT(ISERROR(SEARCH("Including;Not Applicable;Not included",D63)))</formula>
    </cfRule>
  </conditionalFormatting>
  <conditionalFormatting sqref="D59">
    <cfRule type="containsText" dxfId="21" priority="15" operator="containsText" text="Including;Not Applicable;Not included">
      <formula>NOT(ISERROR(SEARCH("Including;Not Applicable;Not included",D59)))</formula>
    </cfRule>
  </conditionalFormatting>
  <conditionalFormatting sqref="D73:D74">
    <cfRule type="containsText" dxfId="20" priority="14" operator="containsText" text="Including;Not Applicable;Not included">
      <formula>NOT(ISERROR(SEARCH("Including;Not Applicable;Not included",D73)))</formula>
    </cfRule>
  </conditionalFormatting>
  <conditionalFormatting sqref="D68">
    <cfRule type="containsText" dxfId="19" priority="7" operator="containsText" text="Including;Not Applicable;Not included">
      <formula>NOT(ISERROR(SEARCH("Including;Not Applicable;Not included",D68)))</formula>
    </cfRule>
  </conditionalFormatting>
  <conditionalFormatting sqref="D24">
    <cfRule type="containsText" dxfId="18" priority="12" operator="containsText" text="Including;Not Applicable;Not included">
      <formula>NOT(ISERROR(SEARCH("Including;Not Applicable;Not included",D24)))</formula>
    </cfRule>
  </conditionalFormatting>
  <conditionalFormatting sqref="D57">
    <cfRule type="containsText" dxfId="17" priority="6" operator="containsText" text="Including;Not Applicable;Not included">
      <formula>NOT(ISERROR(SEARCH("Including;Not Applicable;Not included",D57)))</formula>
    </cfRule>
  </conditionalFormatting>
  <conditionalFormatting sqref="D25:D27">
    <cfRule type="containsText" dxfId="13" priority="9" operator="containsText" text="Including;Not Applicable;Not included">
      <formula>NOT(ISERROR(SEARCH("Including;Not Applicable;Not included",D25)))</formula>
    </cfRule>
  </conditionalFormatting>
  <conditionalFormatting sqref="D60:D62">
    <cfRule type="containsText" dxfId="12" priority="8" operator="containsText" text="Including;Not Applicable;Not included">
      <formula>NOT(ISERROR(SEARCH("Including;Not Applicable;Not included",D60)))</formula>
    </cfRule>
  </conditionalFormatting>
  <conditionalFormatting sqref="D16">
    <cfRule type="containsText" dxfId="9" priority="5" operator="containsText" text="Including;Not Applicable;Not included">
      <formula>NOT(ISERROR(SEARCH("Including;Not Applicable;Not included",D16)))</formula>
    </cfRule>
  </conditionalFormatting>
  <conditionalFormatting sqref="D18">
    <cfRule type="containsText" dxfId="7" priority="4" operator="containsText" text="Including;Not Applicable;Not included">
      <formula>NOT(ISERROR(SEARCH("Including;Not Applicable;Not included",D18)))</formula>
    </cfRule>
  </conditionalFormatting>
  <conditionalFormatting sqref="D17">
    <cfRule type="containsText" dxfId="5" priority="3" operator="containsText" text="Including;Not Applicable;Not included">
      <formula>NOT(ISERROR(SEARCH("Including;Not Applicable;Not included",D17)))</formula>
    </cfRule>
  </conditionalFormatting>
  <conditionalFormatting sqref="D21">
    <cfRule type="containsText" dxfId="3" priority="2" operator="containsText" text="Including;Not Applicable;Not included">
      <formula>NOT(ISERROR(SEARCH("Including;Not Applicable;Not included",D21)))</formula>
    </cfRule>
  </conditionalFormatting>
  <conditionalFormatting sqref="D14">
    <cfRule type="containsText" dxfId="1" priority="1" operator="containsText" text="Including;Not Applicable;Not included">
      <formula>NOT(ISERROR(SEARCH("Including;Not Applicable;Not included",D14)))</formula>
    </cfRule>
  </conditionalFormatting>
  <dataValidations count="1">
    <dataValidation type="list" showInputMessage="1" showErrorMessage="1" errorTitle="Unrecognized format" error="Please choose among the following options: Included, Not applicable or Not included" promptTitle="Included in EITI Report" prompt="_x000a_Please choose among the following options: _x000a__x000a_Included and reconciled_x000a_Included partially reconciled_x000a_Included not reconciled_x000a_Not included_x000a_Not applicable" sqref="D31:D34 D73:D75 D21:D22 D46:D49 D37 D42:D44 D65:D71 D51:D63 D24:D29 D12:D19">
      <formula1>"Included and reconciled,Included not reconciled,Included partially reconciled,Not included,Not applicable,&lt;Choose option&gt;"</formula1>
    </dataValidation>
  </dataValidations>
  <pageMargins left="0.75" right="0.75" top="1" bottom="1" header="0.5" footer="0.5"/>
  <pageSetup paperSize="9" scale="47" fitToWidth="0" orientation="landscape" horizontalDpi="2400" verticalDpi="2400"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2"/>
  <sheetViews>
    <sheetView showGridLines="0" workbookViewId="0">
      <selection activeCell="D10" sqref="D10"/>
    </sheetView>
  </sheetViews>
  <sheetFormatPr baseColWidth="10" defaultColWidth="3.5" defaultRowHeight="24" customHeight="1"/>
  <cols>
    <col min="1" max="1" width="3.5" style="87"/>
    <col min="2" max="2" width="10.375" style="87" customWidth="1"/>
    <col min="3" max="3" width="8" style="87" customWidth="1"/>
    <col min="4" max="4" width="60.375" style="87" customWidth="1"/>
    <col min="5" max="5" width="2" style="90" customWidth="1"/>
    <col min="6" max="16384" width="3.5" style="87"/>
  </cols>
  <sheetData>
    <row r="1" spans="2:5" ht="15.95" customHeight="1">
      <c r="E1" s="87"/>
    </row>
    <row r="2" spans="2:5" ht="24.95" customHeight="1">
      <c r="B2" s="88" t="s">
        <v>184</v>
      </c>
      <c r="E2" s="87"/>
    </row>
    <row r="3" spans="2:5" ht="15.95" customHeight="1">
      <c r="B3" s="89" t="s">
        <v>38</v>
      </c>
      <c r="E3" s="87"/>
    </row>
    <row r="4" spans="2:5" ht="15.95" customHeight="1">
      <c r="B4" s="94" t="s">
        <v>187</v>
      </c>
      <c r="C4" s="94" t="s">
        <v>186</v>
      </c>
      <c r="D4" s="15" t="s">
        <v>188</v>
      </c>
      <c r="E4" s="87"/>
    </row>
    <row r="5" spans="2:5" ht="15.95" customHeight="1">
      <c r="B5" s="91">
        <v>42023</v>
      </c>
      <c r="C5" s="92" t="s">
        <v>190</v>
      </c>
      <c r="D5" s="95" t="s">
        <v>191</v>
      </c>
      <c r="E5" s="87"/>
    </row>
    <row r="6" spans="2:5" ht="15.95" customHeight="1" thickBot="1">
      <c r="B6" s="86">
        <v>41991</v>
      </c>
      <c r="C6" s="93" t="s">
        <v>185</v>
      </c>
      <c r="D6" s="105" t="s">
        <v>189</v>
      </c>
      <c r="E6" s="87"/>
    </row>
    <row r="7" spans="2:5" ht="15.95" customHeight="1" thickBot="1">
      <c r="B7" s="86">
        <v>42061</v>
      </c>
      <c r="C7" s="104" t="s">
        <v>216</v>
      </c>
      <c r="D7" s="106" t="s">
        <v>199</v>
      </c>
      <c r="E7" s="87"/>
    </row>
    <row r="8" spans="2:5" ht="15.95" customHeight="1">
      <c r="D8" s="107" t="s">
        <v>200</v>
      </c>
      <c r="E8" s="87"/>
    </row>
    <row r="9" spans="2:5" ht="15.95" customHeight="1">
      <c r="D9" s="87" t="s">
        <v>203</v>
      </c>
      <c r="E9" s="87"/>
    </row>
    <row r="10" spans="2:5" ht="15.95" customHeight="1">
      <c r="B10" s="86">
        <v>42068</v>
      </c>
      <c r="C10" s="104" t="s">
        <v>198</v>
      </c>
      <c r="D10" s="87" t="s">
        <v>217</v>
      </c>
      <c r="E10" s="87"/>
    </row>
    <row r="11" spans="2:5" ht="15.95" customHeight="1">
      <c r="E11" s="87"/>
    </row>
    <row r="12" spans="2:5" ht="15.95" customHeight="1">
      <c r="E12" s="87"/>
    </row>
    <row r="13" spans="2:5" ht="15.95" customHeight="1">
      <c r="E13" s="87"/>
    </row>
    <row r="14" spans="2:5" ht="15.95" customHeight="1">
      <c r="E14" s="87"/>
    </row>
    <row r="15" spans="2:5" ht="15.95" customHeight="1">
      <c r="E15" s="87"/>
    </row>
    <row r="16" spans="2:5" ht="15.95" customHeight="1">
      <c r="E16" s="87"/>
    </row>
    <row r="17" spans="5:5" ht="15.95" customHeight="1">
      <c r="E17" s="87"/>
    </row>
    <row r="18" spans="5:5" ht="15.95" customHeight="1">
      <c r="E18" s="87"/>
    </row>
    <row r="19" spans="5:5" ht="15.95" customHeight="1">
      <c r="E19" s="87"/>
    </row>
    <row r="20" spans="5:5" ht="15.95" customHeight="1">
      <c r="E20" s="87"/>
    </row>
    <row r="21" spans="5:5" ht="15.95" customHeight="1">
      <c r="E21" s="87"/>
    </row>
    <row r="22" spans="5:5" ht="15.95" customHeight="1">
      <c r="E22" s="87"/>
    </row>
    <row r="23" spans="5:5" ht="15.95" customHeight="1">
      <c r="E23" s="87"/>
    </row>
    <row r="24" spans="5:5" ht="15.95" customHeight="1">
      <c r="E24" s="87"/>
    </row>
    <row r="25" spans="5:5" ht="15.95" customHeight="1">
      <c r="E25" s="87"/>
    </row>
    <row r="26" spans="5:5" ht="15.95" customHeight="1">
      <c r="E26" s="87"/>
    </row>
    <row r="27" spans="5:5" ht="15.95" customHeight="1">
      <c r="E27" s="87"/>
    </row>
    <row r="28" spans="5:5" ht="15.95" customHeight="1">
      <c r="E28" s="87"/>
    </row>
    <row r="29" spans="5:5" ht="15.95" customHeight="1">
      <c r="E29" s="87"/>
    </row>
    <row r="30" spans="5:5" ht="15.95" customHeight="1">
      <c r="E30" s="87"/>
    </row>
    <row r="31" spans="5:5" ht="15.95" customHeight="1">
      <c r="E31" s="87"/>
    </row>
    <row r="32" spans="5:5" ht="15.95" customHeight="1">
      <c r="E32" s="87"/>
    </row>
    <row r="33" spans="5:5" ht="15.95" customHeight="1">
      <c r="E33" s="87"/>
    </row>
    <row r="34" spans="5:5" ht="15.95" customHeight="1"/>
    <row r="35" spans="5:5" ht="15.95" customHeight="1"/>
    <row r="36" spans="5:5" ht="15.95" customHeight="1">
      <c r="E36" s="87"/>
    </row>
    <row r="37" spans="5:5" ht="15.95" customHeight="1">
      <c r="E37" s="87"/>
    </row>
    <row r="38" spans="5:5" ht="15.95" customHeight="1">
      <c r="E38" s="87"/>
    </row>
    <row r="39" spans="5:5" ht="15.95" customHeight="1">
      <c r="E39" s="87"/>
    </row>
    <row r="40" spans="5:5" ht="15.95" customHeight="1">
      <c r="E40" s="87"/>
    </row>
    <row r="41" spans="5:5" ht="15.95" customHeight="1">
      <c r="E41" s="87"/>
    </row>
    <row r="42" spans="5:5" ht="15.95" customHeight="1"/>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FDACE739233BB499185E9201691D117" ma:contentTypeVersion="45" ma:contentTypeDescription="Create a new document." ma:contentTypeScope="" ma:versionID="20182d0dbdd215c1e09bd485ed6324dc">
  <xsd:schema xmlns:xsd="http://www.w3.org/2001/XMLSchema" xmlns:xs="http://www.w3.org/2001/XMLSchema" xmlns:p="http://schemas.microsoft.com/office/2006/metadata/properties" targetNamespace="http://schemas.microsoft.com/office/2006/metadata/properties" ma:root="true" ma:fieldsID="074b5a4020cc0417531245af4bd946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6DD97B9-0E5D-4B8E-9C43-4F3313333A81}">
  <ds:schemaRefs>
    <ds:schemaRef ds:uri="http://schemas.microsoft.com/sharepoint/v3/contenttype/forms"/>
  </ds:schemaRefs>
</ds:datastoreItem>
</file>

<file path=customXml/itemProps2.xml><?xml version="1.0" encoding="utf-8"?>
<ds:datastoreItem xmlns:ds="http://schemas.openxmlformats.org/officeDocument/2006/customXml" ds:itemID="{6BCA3803-53F5-4CC2-9BE8-1A4BA61D1B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AF4399B-BF3C-4C33-BEA4-BA1EF66AB1C3}">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Introduction</vt:lpstr>
      <vt:lpstr>1. About</vt:lpstr>
      <vt:lpstr>2. Contextual</vt:lpstr>
      <vt:lpstr>3. Revenues</vt:lpstr>
      <vt:lpstr>Changelog</vt:lpstr>
    </vt:vector>
  </TitlesOfParts>
  <Company>EITI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Tunold Kråkenes</dc:creator>
  <cp:lastModifiedBy>Lenovo</cp:lastModifiedBy>
  <cp:lastPrinted>2015-03-05T09:58:56Z</cp:lastPrinted>
  <dcterms:created xsi:type="dcterms:W3CDTF">2014-08-29T11:25:27Z</dcterms:created>
  <dcterms:modified xsi:type="dcterms:W3CDTF">2016-09-16T11:14:25Z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0x0101004FDACE739233BB499185E9201691D117</vt:lpwstr>
  </property>
</Properties>
</file>