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AhmedZouari\Desktop\"/>
    </mc:Choice>
  </mc:AlternateContent>
  <xr:revisionPtr revIDLastSave="0" documentId="8_{C8CDC7D6-5495-44CB-A7A6-D94AC673B216}" xr6:coauthVersionLast="45" xr6:coauthVersionMax="45" xr10:uidLastSave="{00000000-0000-0000-0000-000000000000}"/>
  <bookViews>
    <workbookView xWindow="-120" yWindow="-120" windowWidth="20730" windowHeight="11160" firstSheet="2" activeTab="2" xr2:uid="{BE9E1E00-0B85-4844-B1E3-229A610793B1}"/>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Lists" sheetId="10" state="hidden" r:id="rId7"/>
  </sheets>
  <definedNames>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09" i="11" l="1"/>
  <c r="B1183" i="11"/>
  <c r="B1658" i="11"/>
  <c r="B1659" i="11"/>
  <c r="B1660" i="11"/>
  <c r="B1661" i="11"/>
  <c r="B590" i="11" l="1"/>
  <c r="B469" i="11"/>
  <c r="B365" i="11"/>
  <c r="B65" i="11" l="1"/>
  <c r="B63" i="11" l="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4"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B1008" i="11"/>
  <c r="B1009" i="11"/>
  <c r="B1010" i="11"/>
  <c r="B1011" i="11"/>
  <c r="B1012" i="11"/>
  <c r="B1013" i="11"/>
  <c r="B1014" i="11"/>
  <c r="B1015" i="11"/>
  <c r="B1016" i="11"/>
  <c r="B1017" i="11"/>
  <c r="B1018" i="11"/>
  <c r="B1019" i="11"/>
  <c r="B1020" i="11"/>
  <c r="B1021" i="11"/>
  <c r="B1022" i="11"/>
  <c r="B1023" i="11"/>
  <c r="B1024" i="11"/>
  <c r="B1025" i="11"/>
  <c r="B1026" i="11"/>
  <c r="B1027" i="11"/>
  <c r="B1028" i="11"/>
  <c r="B1029" i="11"/>
  <c r="B1030" i="11"/>
  <c r="B1031" i="11"/>
  <c r="B1032" i="11"/>
  <c r="B1033" i="11"/>
  <c r="B1034" i="11"/>
  <c r="B1035" i="11"/>
  <c r="B1036" i="11"/>
  <c r="B1037" i="11"/>
  <c r="B1038" i="11"/>
  <c r="B1039" i="11"/>
  <c r="B1040" i="11"/>
  <c r="B1041" i="11"/>
  <c r="B1042" i="11"/>
  <c r="B1043" i="11"/>
  <c r="B1044" i="11"/>
  <c r="B1045" i="11"/>
  <c r="B1046" i="11"/>
  <c r="B1047" i="11"/>
  <c r="B1048" i="11"/>
  <c r="B1049" i="11"/>
  <c r="B1050" i="11"/>
  <c r="B1051" i="11"/>
  <c r="B1052" i="11"/>
  <c r="B1053" i="11"/>
  <c r="B1054" i="11"/>
  <c r="B1055" i="11"/>
  <c r="B1056" i="11"/>
  <c r="B1057" i="11"/>
  <c r="B1058" i="11"/>
  <c r="B1059" i="11"/>
  <c r="B1060" i="11"/>
  <c r="B1061" i="11"/>
  <c r="B1062" i="11"/>
  <c r="B1063" i="11"/>
  <c r="B1064" i="11"/>
  <c r="B1065" i="11"/>
  <c r="B1066" i="11"/>
  <c r="B1067" i="11"/>
  <c r="B1068" i="11"/>
  <c r="B1069" i="11"/>
  <c r="B1070" i="11"/>
  <c r="B1071" i="11"/>
  <c r="B1072" i="11"/>
  <c r="B1073" i="11"/>
  <c r="B1074" i="11"/>
  <c r="B1075" i="11"/>
  <c r="B1076" i="11"/>
  <c r="B1077" i="11"/>
  <c r="B1078" i="11"/>
  <c r="B1079" i="11"/>
  <c r="B1080" i="11"/>
  <c r="B1081" i="11"/>
  <c r="B1082" i="11"/>
  <c r="B1083" i="11"/>
  <c r="B1084" i="11"/>
  <c r="B1085" i="11"/>
  <c r="B1086" i="11"/>
  <c r="B1087" i="11"/>
  <c r="B1088" i="11"/>
  <c r="B1089" i="11"/>
  <c r="B1090" i="11"/>
  <c r="B1091" i="11"/>
  <c r="B1092" i="11"/>
  <c r="B1093" i="11"/>
  <c r="B1094" i="11"/>
  <c r="B1095" i="11"/>
  <c r="B1096" i="11"/>
  <c r="B1097" i="11"/>
  <c r="B1098" i="11"/>
  <c r="B1099" i="11"/>
  <c r="B1100" i="11"/>
  <c r="B1101" i="11"/>
  <c r="B1102" i="11"/>
  <c r="B1103" i="11"/>
  <c r="B1104" i="11"/>
  <c r="B1105" i="11"/>
  <c r="B1106" i="11"/>
  <c r="B1107" i="11"/>
  <c r="B1108" i="11"/>
  <c r="B1109" i="11"/>
  <c r="B1110" i="11"/>
  <c r="B1111" i="11"/>
  <c r="B1112" i="11"/>
  <c r="B1113" i="11"/>
  <c r="B1114" i="11"/>
  <c r="B1115" i="11"/>
  <c r="B1116" i="11"/>
  <c r="B1117" i="11"/>
  <c r="B1118" i="11"/>
  <c r="B1119" i="11"/>
  <c r="B1120" i="11"/>
  <c r="B1121" i="11"/>
  <c r="B1122" i="11"/>
  <c r="B1123" i="11"/>
  <c r="B1124" i="11"/>
  <c r="B1125" i="11"/>
  <c r="B1126" i="11"/>
  <c r="B1127" i="11"/>
  <c r="B1128" i="11"/>
  <c r="B1129" i="11"/>
  <c r="B1130" i="11"/>
  <c r="B1131" i="11"/>
  <c r="B1132" i="11"/>
  <c r="B1133" i="11"/>
  <c r="B1134" i="11"/>
  <c r="B1135" i="11"/>
  <c r="B1136" i="11"/>
  <c r="B1137" i="11"/>
  <c r="B1138" i="11"/>
  <c r="B1139" i="11"/>
  <c r="B1140" i="11"/>
  <c r="B1141" i="11"/>
  <c r="B1142" i="11"/>
  <c r="B1143" i="11"/>
  <c r="B1144" i="11"/>
  <c r="B1145" i="11"/>
  <c r="B1146" i="11"/>
  <c r="B1147" i="11"/>
  <c r="B1148" i="11"/>
  <c r="B1149" i="11"/>
  <c r="B1150" i="11"/>
  <c r="B1151" i="11"/>
  <c r="B1152" i="11"/>
  <c r="B1153" i="11"/>
  <c r="B1154" i="11"/>
  <c r="B1155" i="11"/>
  <c r="B1156" i="11"/>
  <c r="B1157" i="11"/>
  <c r="B1158" i="11"/>
  <c r="B1159" i="11"/>
  <c r="B1160" i="11"/>
  <c r="B1161" i="11"/>
  <c r="B1162" i="11"/>
  <c r="B1163" i="11"/>
  <c r="B1164" i="11"/>
  <c r="B1165" i="11"/>
  <c r="B1166" i="11"/>
  <c r="B1167" i="11"/>
  <c r="B1168" i="11"/>
  <c r="B1169" i="11"/>
  <c r="B1170" i="11"/>
  <c r="B1171" i="11"/>
  <c r="B1172" i="11"/>
  <c r="B1173" i="11"/>
  <c r="B1174" i="11"/>
  <c r="B1175" i="11"/>
  <c r="B1176" i="11"/>
  <c r="B1177" i="11"/>
  <c r="B1178" i="11"/>
  <c r="B1179" i="11"/>
  <c r="B1180" i="11"/>
  <c r="B1181" i="11"/>
  <c r="B1182" i="11"/>
  <c r="B1184" i="11"/>
  <c r="B1185" i="11"/>
  <c r="B1186" i="11"/>
  <c r="B1187" i="11"/>
  <c r="B1188" i="11"/>
  <c r="B1189" i="11"/>
  <c r="B1190" i="11"/>
  <c r="B1191" i="11"/>
  <c r="B1192" i="11"/>
  <c r="B1193" i="11"/>
  <c r="B1194" i="11"/>
  <c r="B1195" i="11"/>
  <c r="B1196" i="11"/>
  <c r="B1197" i="11"/>
  <c r="B1198" i="11"/>
  <c r="B1199" i="11"/>
  <c r="B1200" i="11"/>
  <c r="B1201" i="11"/>
  <c r="B1202" i="11"/>
  <c r="B1203" i="11"/>
  <c r="B1204" i="11"/>
  <c r="B1205" i="11"/>
  <c r="B1206" i="11"/>
  <c r="B1207" i="11"/>
  <c r="B1208" i="11"/>
  <c r="B1209" i="11"/>
  <c r="B1210" i="11"/>
  <c r="B1211" i="11"/>
  <c r="B1212" i="11"/>
  <c r="B1213" i="11"/>
  <c r="B1214" i="11"/>
  <c r="B1215" i="11"/>
  <c r="B1216" i="11"/>
  <c r="B1217" i="11"/>
  <c r="B1218" i="11"/>
  <c r="B1219" i="11"/>
  <c r="B1220" i="11"/>
  <c r="B1221" i="11"/>
  <c r="B1222" i="11"/>
  <c r="B1223" i="11"/>
  <c r="B1224" i="11"/>
  <c r="B1225" i="11"/>
  <c r="B1226" i="11"/>
  <c r="B1227" i="11"/>
  <c r="B1228" i="11"/>
  <c r="B1229" i="11"/>
  <c r="B1230" i="11"/>
  <c r="B1231" i="11"/>
  <c r="B1232" i="11"/>
  <c r="B1233" i="11"/>
  <c r="B1234" i="11"/>
  <c r="B1235" i="11"/>
  <c r="B1236" i="11"/>
  <c r="B1237" i="11"/>
  <c r="B1238" i="11"/>
  <c r="B1239" i="11"/>
  <c r="B1240" i="11"/>
  <c r="B1241" i="11"/>
  <c r="B1242" i="11"/>
  <c r="B1243" i="11"/>
  <c r="B1244" i="11"/>
  <c r="B1245" i="11"/>
  <c r="B1246" i="11"/>
  <c r="B1247" i="11"/>
  <c r="B1248" i="11"/>
  <c r="B1249" i="11"/>
  <c r="B1250" i="11"/>
  <c r="B1251" i="11"/>
  <c r="B1252" i="11"/>
  <c r="B1253" i="11"/>
  <c r="B1254" i="11"/>
  <c r="B1255" i="11"/>
  <c r="B1256" i="11"/>
  <c r="B1257" i="11"/>
  <c r="B1258" i="11"/>
  <c r="B1259" i="11"/>
  <c r="B1260" i="11"/>
  <c r="B1261" i="11"/>
  <c r="B1262" i="11"/>
  <c r="B1263" i="11"/>
  <c r="B1264" i="11"/>
  <c r="B1265" i="11"/>
  <c r="B1266" i="11"/>
  <c r="B1267" i="11"/>
  <c r="B1268" i="11"/>
  <c r="B1269" i="11"/>
  <c r="B1270" i="11"/>
  <c r="B1271" i="11"/>
  <c r="B1272" i="11"/>
  <c r="B1273" i="11"/>
  <c r="B1274" i="11"/>
  <c r="B1275" i="11"/>
  <c r="B1276" i="11"/>
  <c r="B1277" i="11"/>
  <c r="B1278" i="11"/>
  <c r="B1279" i="11"/>
  <c r="B1280" i="11"/>
  <c r="B1281" i="11"/>
  <c r="B1282" i="11"/>
  <c r="B1283" i="11"/>
  <c r="B1284" i="11"/>
  <c r="B1285" i="11"/>
  <c r="B1286" i="11"/>
  <c r="B1287" i="11"/>
  <c r="B1288" i="11"/>
  <c r="B1289" i="11"/>
  <c r="B1290" i="11"/>
  <c r="B1291" i="11"/>
  <c r="B1292" i="11"/>
  <c r="B1293" i="11"/>
  <c r="B1294" i="11"/>
  <c r="B1295" i="11"/>
  <c r="B1296" i="11"/>
  <c r="B1297" i="11"/>
  <c r="B1298" i="11"/>
  <c r="B1299" i="11"/>
  <c r="B1300" i="11"/>
  <c r="B1301" i="11"/>
  <c r="B1302" i="11"/>
  <c r="B1303" i="11"/>
  <c r="B1304" i="11"/>
  <c r="B1305" i="11"/>
  <c r="B1306" i="11"/>
  <c r="B1307" i="11"/>
  <c r="B1308" i="11"/>
  <c r="B1309" i="11"/>
  <c r="B1310" i="11"/>
  <c r="B1311" i="11"/>
  <c r="B1312" i="11"/>
  <c r="B1313" i="11"/>
  <c r="B1314" i="11"/>
  <c r="B1315" i="11"/>
  <c r="B1316" i="11"/>
  <c r="B1317" i="11"/>
  <c r="B1318" i="11"/>
  <c r="B1319" i="11"/>
  <c r="B1320" i="11"/>
  <c r="B1321" i="11"/>
  <c r="B1322" i="11"/>
  <c r="B1323" i="11"/>
  <c r="B1324" i="11"/>
  <c r="B1325" i="11"/>
  <c r="B1326" i="11"/>
  <c r="B1327" i="11"/>
  <c r="B1328" i="11"/>
  <c r="B1329" i="11"/>
  <c r="B1330" i="11"/>
  <c r="B1331" i="11"/>
  <c r="B1332" i="11"/>
  <c r="B1333" i="11"/>
  <c r="B1334" i="11"/>
  <c r="B1335" i="11"/>
  <c r="B1336" i="11"/>
  <c r="B1337" i="11"/>
  <c r="B1338" i="11"/>
  <c r="B1339" i="11"/>
  <c r="B1340" i="11"/>
  <c r="B1341" i="11"/>
  <c r="B1342" i="11"/>
  <c r="B1343" i="11"/>
  <c r="B1344" i="11"/>
  <c r="B1345" i="11"/>
  <c r="B1346" i="11"/>
  <c r="B1347" i="11"/>
  <c r="B1348" i="11"/>
  <c r="B1349" i="11"/>
  <c r="B1350" i="11"/>
  <c r="B1351" i="11"/>
  <c r="B1352" i="11"/>
  <c r="B1353" i="11"/>
  <c r="B1354" i="11"/>
  <c r="B1355" i="11"/>
  <c r="B1356" i="11"/>
  <c r="B1357" i="11"/>
  <c r="B1358" i="11"/>
  <c r="B1359" i="11"/>
  <c r="B1360" i="11"/>
  <c r="B1361" i="11"/>
  <c r="B1362" i="11"/>
  <c r="B1363" i="11"/>
  <c r="B1364" i="11"/>
  <c r="B1365" i="11"/>
  <c r="B1366" i="11"/>
  <c r="B1367" i="11"/>
  <c r="B1368" i="11"/>
  <c r="B1369" i="11"/>
  <c r="B1370" i="11"/>
  <c r="B1371" i="11"/>
  <c r="B1372" i="11"/>
  <c r="B1373" i="11"/>
  <c r="B1374" i="11"/>
  <c r="B1375" i="11"/>
  <c r="B1376" i="11"/>
  <c r="B1377" i="11"/>
  <c r="B1378" i="11"/>
  <c r="B1379" i="11"/>
  <c r="B1380" i="11"/>
  <c r="B1381" i="11"/>
  <c r="B1382" i="11"/>
  <c r="B1383" i="11"/>
  <c r="B1384" i="11"/>
  <c r="B1385" i="11"/>
  <c r="B1386" i="11"/>
  <c r="B1387" i="11"/>
  <c r="B1388" i="11"/>
  <c r="B1389" i="11"/>
  <c r="B1390" i="11"/>
  <c r="B1391" i="11"/>
  <c r="B1392" i="11"/>
  <c r="B1393" i="11"/>
  <c r="B1394" i="11"/>
  <c r="B1395" i="11"/>
  <c r="B1396" i="11"/>
  <c r="B1397" i="11"/>
  <c r="B1398" i="11"/>
  <c r="B1399" i="11"/>
  <c r="B1400" i="11"/>
  <c r="B1401" i="11"/>
  <c r="B1402" i="11"/>
  <c r="B1403" i="11"/>
  <c r="B1404" i="11"/>
  <c r="B1405" i="11"/>
  <c r="B1406" i="11"/>
  <c r="B1407" i="11"/>
  <c r="B1408" i="11"/>
  <c r="B1409" i="11"/>
  <c r="B1410" i="11"/>
  <c r="B1411" i="11"/>
  <c r="B1412" i="11"/>
  <c r="B1413" i="11"/>
  <c r="B1414" i="11"/>
  <c r="B1415" i="11"/>
  <c r="B1416" i="11"/>
  <c r="B1417" i="11"/>
  <c r="B1418" i="11"/>
  <c r="B1419" i="11"/>
  <c r="B1420" i="11"/>
  <c r="B1421" i="11"/>
  <c r="B1422" i="11"/>
  <c r="B1423" i="11"/>
  <c r="B1424" i="11"/>
  <c r="B1425" i="11"/>
  <c r="B1426" i="11"/>
  <c r="B1427" i="11"/>
  <c r="B1428" i="11"/>
  <c r="B1429" i="11"/>
  <c r="B1430" i="11"/>
  <c r="B1431" i="11"/>
  <c r="B1432" i="11"/>
  <c r="B1433" i="11"/>
  <c r="B1434" i="11"/>
  <c r="B1435" i="11"/>
  <c r="B1436" i="11"/>
  <c r="B1437" i="11"/>
  <c r="B1438" i="11"/>
  <c r="B1439" i="11"/>
  <c r="B1440" i="11"/>
  <c r="B1441" i="11"/>
  <c r="B1442" i="11"/>
  <c r="B1443" i="11"/>
  <c r="B1444" i="11"/>
  <c r="B1445" i="11"/>
  <c r="B1446" i="11"/>
  <c r="B1447" i="11"/>
  <c r="B1448" i="11"/>
  <c r="B1449" i="11"/>
  <c r="B1450" i="11"/>
  <c r="B1451" i="11"/>
  <c r="B1452" i="11"/>
  <c r="B1453" i="11"/>
  <c r="B1454" i="11"/>
  <c r="B1455" i="11"/>
  <c r="B1456" i="11"/>
  <c r="B1457" i="11"/>
  <c r="B1458" i="11"/>
  <c r="B1459" i="11"/>
  <c r="B1460" i="11"/>
  <c r="B1461" i="11"/>
  <c r="B1462" i="11"/>
  <c r="B1463" i="11"/>
  <c r="B1464" i="11"/>
  <c r="B1465" i="11"/>
  <c r="B1466" i="11"/>
  <c r="B1467" i="11"/>
  <c r="B1468" i="11"/>
  <c r="B1469" i="11"/>
  <c r="B1470" i="11"/>
  <c r="B1471" i="11"/>
  <c r="B1472" i="11"/>
  <c r="B1473" i="11"/>
  <c r="B1474" i="11"/>
  <c r="B1475" i="11"/>
  <c r="B1476" i="11"/>
  <c r="B1477" i="11"/>
  <c r="B1478" i="11"/>
  <c r="B1479" i="11"/>
  <c r="B1480" i="11"/>
  <c r="B1481" i="11"/>
  <c r="B1482" i="11"/>
  <c r="B1483" i="11"/>
  <c r="B1484" i="11"/>
  <c r="B1485" i="11"/>
  <c r="B1486" i="11"/>
  <c r="B1487" i="11"/>
  <c r="B1488" i="11"/>
  <c r="B1489" i="11"/>
  <c r="B1490" i="11"/>
  <c r="B1491" i="11"/>
  <c r="B1492" i="11"/>
  <c r="B1493" i="11"/>
  <c r="B1494" i="11"/>
  <c r="B1495" i="11"/>
  <c r="B1496" i="11"/>
  <c r="B1497" i="11"/>
  <c r="B1498" i="11"/>
  <c r="B1499" i="11"/>
  <c r="B1500" i="11"/>
  <c r="B1501" i="11"/>
  <c r="B1502" i="11"/>
  <c r="B1503" i="11"/>
  <c r="B1504" i="11"/>
  <c r="B1505" i="11"/>
  <c r="B1506" i="11"/>
  <c r="B1507" i="11"/>
  <c r="B1508" i="11"/>
  <c r="B1510" i="11"/>
  <c r="B1511" i="11"/>
  <c r="B1512" i="11"/>
  <c r="B1513" i="11"/>
  <c r="B1514" i="11"/>
  <c r="B1515" i="11"/>
  <c r="B1516" i="11"/>
  <c r="B1517" i="11"/>
  <c r="B1518" i="11"/>
  <c r="B1519" i="11"/>
  <c r="B1520" i="11"/>
  <c r="B1521" i="11"/>
  <c r="B1522" i="11"/>
  <c r="B1523" i="11"/>
  <c r="B1524" i="11"/>
  <c r="B1525" i="11"/>
  <c r="B1526" i="11"/>
  <c r="B1527" i="11"/>
  <c r="B1528" i="11"/>
  <c r="B1529" i="11"/>
  <c r="B1530" i="11"/>
  <c r="B1531" i="11"/>
  <c r="B1532" i="11"/>
  <c r="B1533" i="11"/>
  <c r="B1534" i="11"/>
  <c r="B1535" i="11"/>
  <c r="B1536" i="11"/>
  <c r="B1537" i="11"/>
  <c r="B1538" i="11"/>
  <c r="B1539" i="11"/>
  <c r="B1540" i="11"/>
  <c r="B1541" i="11"/>
  <c r="B1542" i="11"/>
  <c r="B1543" i="11"/>
  <c r="B1544" i="11"/>
  <c r="B1545" i="11"/>
  <c r="B1546" i="11"/>
  <c r="B1547" i="11"/>
  <c r="B1548" i="11"/>
  <c r="B1549" i="11"/>
  <c r="B1550" i="11"/>
  <c r="B1551" i="11"/>
  <c r="B1552" i="11"/>
  <c r="B1553" i="11"/>
  <c r="B1554" i="11"/>
  <c r="B1555" i="11"/>
  <c r="B1556" i="11"/>
  <c r="B1557" i="11"/>
  <c r="B1558" i="11"/>
  <c r="B1559" i="11"/>
  <c r="B1560" i="11"/>
  <c r="B1561" i="11"/>
  <c r="B1562" i="11"/>
  <c r="B1563" i="11"/>
  <c r="B1564" i="11"/>
  <c r="B1565" i="11"/>
  <c r="B1566" i="11"/>
  <c r="B1567" i="11"/>
  <c r="B1568" i="11"/>
  <c r="B1569" i="11"/>
  <c r="B1570" i="11"/>
  <c r="B1571" i="11"/>
  <c r="B1572" i="11"/>
  <c r="B1573" i="11"/>
  <c r="B1574" i="11"/>
  <c r="B1575" i="11"/>
  <c r="B1576" i="11"/>
  <c r="B1577" i="11"/>
  <c r="B1578" i="11"/>
  <c r="B1579" i="11"/>
  <c r="B1580" i="11"/>
  <c r="B1581" i="11"/>
  <c r="B1582" i="11"/>
  <c r="B1583" i="11"/>
  <c r="B1584" i="11"/>
  <c r="B1585" i="11"/>
  <c r="B1586" i="11"/>
  <c r="B1587" i="11"/>
  <c r="B1588" i="11"/>
  <c r="B1589" i="11"/>
  <c r="B1590" i="11"/>
  <c r="B1591" i="11"/>
  <c r="B1592" i="11"/>
  <c r="B1593" i="11"/>
  <c r="B1594" i="11"/>
  <c r="B1595" i="11"/>
  <c r="B1596" i="11"/>
  <c r="B1597" i="11"/>
  <c r="B1598" i="11"/>
  <c r="B1599" i="11"/>
  <c r="B1600" i="11"/>
  <c r="B1601" i="11"/>
  <c r="B1602" i="11"/>
  <c r="B1603" i="11"/>
  <c r="B1604" i="11"/>
  <c r="B1605" i="11"/>
  <c r="B1606" i="11"/>
  <c r="B1607" i="11"/>
  <c r="B1608" i="11"/>
  <c r="B1609" i="11"/>
  <c r="B1610" i="11"/>
  <c r="B1611" i="11"/>
  <c r="B1612" i="11"/>
  <c r="B1613" i="11"/>
  <c r="B1614" i="11"/>
  <c r="B1615" i="11"/>
  <c r="B1616" i="11"/>
  <c r="B1617" i="11"/>
  <c r="B1618" i="11"/>
  <c r="B1619" i="11"/>
  <c r="B1620" i="11"/>
  <c r="B1621" i="11"/>
  <c r="B1622" i="11"/>
  <c r="B1623" i="11"/>
  <c r="B1624" i="11"/>
  <c r="B1625" i="11"/>
  <c r="B1626" i="11"/>
  <c r="B1627" i="11"/>
  <c r="B1628" i="11"/>
  <c r="B1629" i="11"/>
  <c r="B1630" i="11"/>
  <c r="B1631" i="11"/>
  <c r="B1632" i="11"/>
  <c r="B1633" i="11"/>
  <c r="B1634" i="11"/>
  <c r="B1635" i="11"/>
  <c r="B1636" i="11"/>
  <c r="B1637" i="11"/>
  <c r="B1638" i="11"/>
  <c r="B1639" i="11"/>
  <c r="B1640" i="11"/>
  <c r="B1641" i="11"/>
  <c r="B1642" i="11"/>
  <c r="B1643" i="11"/>
  <c r="B1644" i="11"/>
  <c r="B1645" i="11"/>
  <c r="B1646" i="11"/>
  <c r="B1647" i="11"/>
  <c r="B1648" i="11"/>
  <c r="B1649" i="11"/>
  <c r="B1650" i="11"/>
  <c r="B1651" i="11"/>
  <c r="B1652" i="11"/>
  <c r="B1653" i="11"/>
  <c r="B1654" i="11"/>
  <c r="B1655" i="11"/>
  <c r="B1656" i="11"/>
  <c r="B1657" i="11"/>
  <c r="E24" i="12" l="1"/>
  <c r="E25" i="12"/>
  <c r="B43" i="4" l="1"/>
  <c r="C43" i="4"/>
  <c r="D43" i="4"/>
  <c r="E43" i="4"/>
  <c r="B36" i="4"/>
  <c r="C36" i="4"/>
  <c r="D36" i="4"/>
  <c r="E36" i="4"/>
  <c r="J76" i="4" l="1"/>
  <c r="B73" i="4"/>
  <c r="C73" i="4"/>
  <c r="D73" i="4"/>
  <c r="E73" i="4"/>
  <c r="B74" i="4"/>
  <c r="C74" i="4"/>
  <c r="D74" i="4"/>
  <c r="E74" i="4"/>
  <c r="B49" i="4" l="1"/>
  <c r="C49" i="4"/>
  <c r="D49" i="4"/>
  <c r="E49" i="4"/>
  <c r="B50" i="4"/>
  <c r="C50" i="4"/>
  <c r="D50" i="4"/>
  <c r="E50" i="4"/>
  <c r="B51" i="4"/>
  <c r="C51" i="4"/>
  <c r="D51" i="4"/>
  <c r="E51" i="4"/>
  <c r="B52" i="4"/>
  <c r="C52" i="4"/>
  <c r="D52" i="4"/>
  <c r="E52" i="4"/>
  <c r="B53" i="4"/>
  <c r="C53" i="4"/>
  <c r="D53" i="4"/>
  <c r="E53" i="4"/>
  <c r="B54" i="4"/>
  <c r="C54" i="4"/>
  <c r="D54" i="4"/>
  <c r="E54" i="4"/>
  <c r="B55" i="4"/>
  <c r="C55" i="4"/>
  <c r="D55" i="4"/>
  <c r="E55" i="4"/>
  <c r="B56" i="4"/>
  <c r="C56" i="4"/>
  <c r="D56" i="4"/>
  <c r="E56" i="4"/>
  <c r="B57" i="4"/>
  <c r="C57" i="4"/>
  <c r="D57" i="4"/>
  <c r="E57" i="4"/>
  <c r="B58" i="4"/>
  <c r="C58" i="4"/>
  <c r="D58" i="4"/>
  <c r="E58" i="4"/>
  <c r="B59" i="4"/>
  <c r="C59" i="4"/>
  <c r="D59" i="4"/>
  <c r="E59" i="4"/>
  <c r="B60" i="4"/>
  <c r="C60" i="4"/>
  <c r="D60" i="4"/>
  <c r="E60" i="4"/>
  <c r="B61" i="4"/>
  <c r="C61" i="4"/>
  <c r="D61" i="4"/>
  <c r="E61" i="4"/>
  <c r="B62" i="4"/>
  <c r="C62" i="4"/>
  <c r="D62" i="4"/>
  <c r="E62" i="4"/>
  <c r="B63" i="4"/>
  <c r="C63" i="4"/>
  <c r="D63" i="4"/>
  <c r="E63" i="4"/>
  <c r="B64" i="4"/>
  <c r="C64" i="4"/>
  <c r="D64" i="4"/>
  <c r="E64" i="4"/>
  <c r="B65" i="4"/>
  <c r="C65" i="4"/>
  <c r="D65" i="4"/>
  <c r="E65" i="4"/>
  <c r="B66" i="4"/>
  <c r="C66" i="4"/>
  <c r="D66" i="4"/>
  <c r="E66" i="4"/>
  <c r="B67" i="4"/>
  <c r="C67" i="4"/>
  <c r="D67" i="4"/>
  <c r="E67" i="4"/>
  <c r="B68" i="4"/>
  <c r="C68" i="4"/>
  <c r="D68" i="4"/>
  <c r="E68" i="4"/>
  <c r="B69" i="4"/>
  <c r="C69" i="4"/>
  <c r="D69" i="4"/>
  <c r="E69" i="4"/>
  <c r="B70" i="4"/>
  <c r="C70" i="4"/>
  <c r="D70" i="4"/>
  <c r="E70" i="4"/>
  <c r="B71" i="4"/>
  <c r="C71" i="4"/>
  <c r="D71" i="4"/>
  <c r="E71" i="4"/>
  <c r="B72" i="4"/>
  <c r="C72" i="4"/>
  <c r="D72" i="4"/>
  <c r="E72" i="4"/>
  <c r="E16" i="12" l="1"/>
  <c r="E17" i="12"/>
  <c r="E18" i="12"/>
  <c r="I409" i="12"/>
  <c r="I410" i="12"/>
  <c r="I411" i="12"/>
  <c r="I412" i="12"/>
  <c r="I413" i="12"/>
  <c r="I408" i="12"/>
  <c r="I407" i="12"/>
  <c r="I406" i="12"/>
  <c r="I405" i="12"/>
  <c r="I404" i="12"/>
  <c r="I403" i="12"/>
  <c r="I402" i="12"/>
  <c r="I401" i="12"/>
  <c r="I400" i="12"/>
  <c r="I399" i="12"/>
  <c r="I398" i="12"/>
  <c r="I397" i="12"/>
  <c r="I396" i="12"/>
  <c r="I395" i="12"/>
  <c r="I394" i="12"/>
  <c r="I393" i="12"/>
  <c r="I392" i="12"/>
  <c r="I391" i="12"/>
  <c r="I390" i="12"/>
  <c r="I389" i="12"/>
  <c r="I388" i="12"/>
  <c r="I387" i="12"/>
  <c r="I386" i="12"/>
  <c r="I385" i="12"/>
  <c r="I384" i="12"/>
  <c r="I383" i="12"/>
  <c r="I382" i="12"/>
  <c r="I381" i="12"/>
  <c r="I380" i="12"/>
  <c r="I379" i="12"/>
  <c r="I378" i="12"/>
  <c r="I377" i="12"/>
  <c r="I376" i="12"/>
  <c r="I375" i="12"/>
  <c r="I374" i="12"/>
  <c r="I373" i="12"/>
  <c r="I372" i="12"/>
  <c r="I371" i="12"/>
  <c r="I370" i="12"/>
  <c r="I369" i="12"/>
  <c r="I368" i="12"/>
  <c r="I367" i="12"/>
  <c r="I366" i="12"/>
  <c r="I365" i="12"/>
  <c r="I364" i="12"/>
  <c r="I363" i="12"/>
  <c r="I362" i="12"/>
  <c r="I361" i="12"/>
  <c r="I360" i="12"/>
  <c r="I359" i="12"/>
  <c r="I358" i="12"/>
  <c r="I357" i="12"/>
  <c r="I356" i="12"/>
  <c r="I355" i="12"/>
  <c r="I354" i="12"/>
  <c r="I353" i="12"/>
  <c r="I352" i="12"/>
  <c r="I351" i="12"/>
  <c r="I350" i="12"/>
  <c r="I349" i="12"/>
  <c r="I348" i="12"/>
  <c r="I347" i="12"/>
  <c r="I346" i="12"/>
  <c r="I345" i="12"/>
  <c r="I344" i="12"/>
  <c r="I343" i="12"/>
  <c r="I342" i="12"/>
  <c r="I341" i="12"/>
  <c r="I340" i="12"/>
  <c r="I339" i="12"/>
  <c r="I338" i="12"/>
  <c r="I337" i="12"/>
  <c r="I336" i="12"/>
  <c r="I335" i="12"/>
  <c r="I334" i="12"/>
  <c r="I333" i="12"/>
  <c r="I332" i="12"/>
  <c r="I331" i="12"/>
  <c r="I330" i="12"/>
  <c r="I329" i="12"/>
  <c r="I328" i="12"/>
  <c r="I327" i="12"/>
  <c r="I326" i="12"/>
  <c r="I325" i="12"/>
  <c r="I324" i="12"/>
  <c r="I323" i="12"/>
  <c r="I322" i="12"/>
  <c r="I321" i="12"/>
  <c r="I320" i="12"/>
  <c r="I319" i="12"/>
  <c r="I318" i="12"/>
  <c r="I317" i="12"/>
  <c r="I316" i="12"/>
  <c r="I315" i="12"/>
  <c r="I314" i="12"/>
  <c r="I313" i="12"/>
  <c r="I312" i="12"/>
  <c r="I311" i="12"/>
  <c r="I310" i="12"/>
  <c r="I309" i="12"/>
  <c r="I308" i="12"/>
  <c r="I307" i="12"/>
  <c r="I306" i="12"/>
  <c r="I305" i="12"/>
  <c r="I304" i="12"/>
  <c r="I303" i="12"/>
  <c r="I302" i="12"/>
  <c r="I301" i="12"/>
  <c r="I300" i="12"/>
  <c r="I299" i="12"/>
  <c r="I298" i="12"/>
  <c r="I297" i="12"/>
  <c r="I296" i="12"/>
  <c r="I295" i="12"/>
  <c r="I294" i="12"/>
  <c r="I293" i="12"/>
  <c r="I292" i="12"/>
  <c r="I291" i="12"/>
  <c r="I290" i="12"/>
  <c r="I289" i="12"/>
  <c r="I288" i="12"/>
  <c r="I287" i="12"/>
  <c r="I286" i="12"/>
  <c r="I285" i="12"/>
  <c r="I284" i="12"/>
  <c r="I283" i="12"/>
  <c r="I282" i="12"/>
  <c r="I281" i="12"/>
  <c r="I280" i="12"/>
  <c r="I279" i="12"/>
  <c r="I278" i="12"/>
  <c r="I277" i="12"/>
  <c r="I276" i="12"/>
  <c r="I275" i="12"/>
  <c r="I274" i="12"/>
  <c r="I273" i="12"/>
  <c r="I272" i="12"/>
  <c r="I271" i="12"/>
  <c r="I270" i="12"/>
  <c r="I269" i="12"/>
  <c r="I268" i="12"/>
  <c r="I267" i="12"/>
  <c r="I266" i="12"/>
  <c r="I265" i="12"/>
  <c r="I264" i="12"/>
  <c r="I263" i="12"/>
  <c r="I262" i="12"/>
  <c r="I261" i="12"/>
  <c r="I260" i="12"/>
  <c r="I259" i="12"/>
  <c r="I258" i="12"/>
  <c r="I257" i="12"/>
  <c r="I256" i="12"/>
  <c r="I255" i="12"/>
  <c r="I254" i="12"/>
  <c r="I253" i="12"/>
  <c r="I252" i="12"/>
  <c r="I251" i="12"/>
  <c r="I250" i="12"/>
  <c r="I249" i="12"/>
  <c r="I248" i="12"/>
  <c r="I247" i="12"/>
  <c r="I246" i="12"/>
  <c r="I245" i="12"/>
  <c r="I244" i="12"/>
  <c r="I243" i="12"/>
  <c r="I242" i="12"/>
  <c r="I241" i="12"/>
  <c r="I240" i="12"/>
  <c r="I239" i="12"/>
  <c r="I238" i="12"/>
  <c r="I237" i="12"/>
  <c r="I236" i="12"/>
  <c r="I235" i="12"/>
  <c r="I234" i="12"/>
  <c r="I233" i="12"/>
  <c r="I232" i="12"/>
  <c r="I231" i="12"/>
  <c r="I230" i="12"/>
  <c r="I229" i="12"/>
  <c r="I228" i="12"/>
  <c r="I227" i="12"/>
  <c r="I226" i="12"/>
  <c r="I225" i="12"/>
  <c r="I224" i="12"/>
  <c r="I223" i="12"/>
  <c r="I222" i="12"/>
  <c r="I221" i="12"/>
  <c r="I220" i="12"/>
  <c r="I219" i="12"/>
  <c r="I218" i="12"/>
  <c r="I217" i="12"/>
  <c r="I216" i="12"/>
  <c r="I215" i="12"/>
  <c r="I214" i="12"/>
  <c r="I213" i="12"/>
  <c r="I212" i="12"/>
  <c r="I211" i="12"/>
  <c r="I210" i="12"/>
  <c r="I209" i="12"/>
  <c r="I208" i="12"/>
  <c r="I207" i="12"/>
  <c r="I206" i="12"/>
  <c r="I205" i="12"/>
  <c r="I204" i="12"/>
  <c r="I203" i="12"/>
  <c r="I202" i="12"/>
  <c r="I201" i="12"/>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E22" i="12" l="1"/>
  <c r="E23" i="12"/>
  <c r="D258" i="8"/>
  <c r="D257" i="8"/>
  <c r="B163" i="8"/>
  <c r="B161" i="8"/>
  <c r="B157" i="8"/>
  <c r="B159" i="8"/>
  <c r="B155" i="8"/>
  <c r="B153" i="8"/>
  <c r="B151" i="8" l="1"/>
  <c r="B149" i="8"/>
  <c r="B147" i="8"/>
  <c r="B145" i="8"/>
  <c r="B125" i="8"/>
  <c r="B123" i="8"/>
  <c r="B121" i="8"/>
  <c r="B119" i="8"/>
  <c r="B117" i="8"/>
  <c r="B115" i="8"/>
  <c r="B113" i="8"/>
  <c r="B111" i="8"/>
  <c r="B109" i="8"/>
  <c r="B107" i="8"/>
  <c r="B105" i="8"/>
  <c r="B103" i="8"/>
  <c r="B101" i="8"/>
  <c r="B99" i="8"/>
  <c r="B97" i="8"/>
  <c r="B95" i="8"/>
  <c r="B93" i="8"/>
  <c r="B91" i="8"/>
  <c r="B89" i="8"/>
  <c r="B87" i="8"/>
  <c r="B85" i="8"/>
  <c r="B83" i="8"/>
  <c r="B81" i="8"/>
  <c r="B79" i="8"/>
  <c r="B77" i="8"/>
  <c r="B75" i="8"/>
  <c r="B73" i="8"/>
  <c r="B71" i="8"/>
  <c r="B69" i="8"/>
  <c r="D31" i="8"/>
  <c r="E15" i="9" l="1"/>
  <c r="J1666" i="11" l="1"/>
  <c r="J1689" i="11" s="1"/>
  <c r="J78" i="4"/>
  <c r="I33" i="12"/>
  <c r="H1666" i="11" l="1"/>
  <c r="I78" i="4"/>
  <c r="B189" i="8" l="1"/>
  <c r="B185" i="8"/>
  <c r="B187" i="8"/>
  <c r="D209" i="8" l="1"/>
  <c r="J1664" i="11" l="1"/>
  <c r="F268" i="8" l="1"/>
  <c r="F267" i="8"/>
  <c r="E15" i="12" l="1"/>
  <c r="D170" i="8" l="1"/>
  <c r="E54" i="9" l="1"/>
  <c r="E55" i="9"/>
  <c r="E53" i="9"/>
  <c r="E56" i="9"/>
  <c r="B63" i="8"/>
  <c r="B141" i="8" l="1"/>
  <c r="B139" i="8"/>
  <c r="B137" i="8"/>
  <c r="B135" i="8"/>
  <c r="B133" i="8"/>
  <c r="B131" i="8"/>
  <c r="I414" i="12"/>
  <c r="F217" i="8" l="1"/>
  <c r="F215" i="8"/>
  <c r="F43" i="8"/>
  <c r="F36" i="8"/>
  <c r="B18" i="11"/>
  <c r="I34" i="12"/>
  <c r="E19" i="12"/>
  <c r="I35" i="12"/>
  <c r="I36" i="12"/>
  <c r="I32" i="12"/>
  <c r="E21" i="12"/>
  <c r="E20" i="12"/>
  <c r="B15" i="11"/>
  <c r="B16" i="11"/>
  <c r="B17" i="11"/>
  <c r="B19" i="11"/>
  <c r="B20" i="11"/>
  <c r="B21" i="11"/>
  <c r="B22" i="11"/>
  <c r="B23" i="11"/>
  <c r="B24" i="11"/>
  <c r="B25" i="11"/>
  <c r="B26" i="11"/>
  <c r="B27" i="11"/>
  <c r="B28" i="11"/>
  <c r="B29" i="11"/>
  <c r="B30" i="11"/>
  <c r="B1662" i="11"/>
  <c r="N4" i="4"/>
  <c r="B67" i="8"/>
  <c r="B65" i="8"/>
  <c r="E16" i="9"/>
  <c r="E17" i="9"/>
  <c r="B205" i="8"/>
  <c r="J91" i="4"/>
  <c r="B34" i="4"/>
  <c r="C34" i="4"/>
  <c r="D34" i="4"/>
  <c r="E34" i="4"/>
  <c r="B45" i="4"/>
  <c r="C45" i="4"/>
  <c r="D45" i="4"/>
  <c r="E45" i="4"/>
  <c r="E48" i="4"/>
  <c r="D48" i="4"/>
  <c r="C48" i="4"/>
  <c r="B48" i="4"/>
  <c r="E47" i="4"/>
  <c r="D47" i="4"/>
  <c r="C47" i="4"/>
  <c r="B47" i="4"/>
  <c r="E46" i="4"/>
  <c r="D46" i="4"/>
  <c r="C46" i="4"/>
  <c r="B46" i="4"/>
  <c r="E44" i="4"/>
  <c r="D44" i="4"/>
  <c r="C44" i="4"/>
  <c r="B44" i="4"/>
  <c r="E42" i="4"/>
  <c r="D42" i="4"/>
  <c r="C42" i="4"/>
  <c r="B42" i="4"/>
  <c r="E41" i="4"/>
  <c r="D41" i="4"/>
  <c r="C41" i="4"/>
  <c r="B41" i="4"/>
  <c r="E32" i="4"/>
  <c r="F221" i="8"/>
  <c r="D23" i="4"/>
  <c r="E23" i="4"/>
  <c r="C23" i="4"/>
  <c r="B23" i="4"/>
  <c r="E22" i="4"/>
  <c r="D22" i="4"/>
  <c r="C22" i="4"/>
  <c r="B22" i="4"/>
  <c r="C24" i="4"/>
  <c r="C25" i="4"/>
  <c r="C26" i="4"/>
  <c r="C27" i="4"/>
  <c r="C28" i="4"/>
  <c r="C29" i="4"/>
  <c r="C30" i="4"/>
  <c r="C31" i="4"/>
  <c r="C32" i="4"/>
  <c r="C33" i="4"/>
  <c r="C35" i="4"/>
  <c r="C37" i="4"/>
  <c r="C38" i="4"/>
  <c r="C39" i="4"/>
  <c r="C40" i="4"/>
  <c r="D24" i="4"/>
  <c r="D25" i="4"/>
  <c r="D26" i="4"/>
  <c r="D27" i="4"/>
  <c r="D28" i="4"/>
  <c r="D29" i="4"/>
  <c r="D30" i="4"/>
  <c r="D31" i="4"/>
  <c r="D32" i="4"/>
  <c r="D33" i="4"/>
  <c r="D35" i="4"/>
  <c r="D37" i="4"/>
  <c r="D38" i="4"/>
  <c r="D39" i="4"/>
  <c r="D40" i="4"/>
  <c r="E24" i="4"/>
  <c r="E25" i="4"/>
  <c r="E26" i="4"/>
  <c r="E27" i="4"/>
  <c r="E28" i="4"/>
  <c r="E29" i="4"/>
  <c r="E30" i="4"/>
  <c r="E31" i="4"/>
  <c r="E33" i="4"/>
  <c r="E35" i="4"/>
  <c r="E37" i="4"/>
  <c r="E38" i="4"/>
  <c r="E39" i="4"/>
  <c r="E40" i="4"/>
  <c r="B24" i="4"/>
  <c r="B25" i="4"/>
  <c r="B26" i="4"/>
  <c r="B27" i="4"/>
  <c r="B28" i="4"/>
  <c r="B29" i="4"/>
  <c r="B30" i="4"/>
  <c r="B31" i="4"/>
  <c r="B32" i="4"/>
  <c r="B33" i="4"/>
  <c r="B35" i="4"/>
  <c r="B37" i="4"/>
  <c r="B38" i="4"/>
  <c r="B39" i="4"/>
  <c r="B40" i="4"/>
  <c r="B165" i="8"/>
  <c r="B143" i="8"/>
  <c r="E52"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<sst xmlns="http://schemas.openxmlformats.org/spreadsheetml/2006/main" count="16629" uniqueCount="2548">
  <si>
    <t>Summary data template for EITI disclosures</t>
  </si>
  <si>
    <t>Summary data template</t>
  </si>
  <si>
    <t>Comments / Notes</t>
  </si>
  <si>
    <t>Requirement</t>
  </si>
  <si>
    <t>Inclusion</t>
  </si>
  <si>
    <t>“Make the EITI Report available in an open data format (xlsx or csv) online and publicise its availability.” 
- EITI Requirement 7.1.c</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</si>
  <si>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</si>
  <si>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</si>
  <si>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</si>
  <si>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</si>
  <si>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</si>
  <si>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</si>
  <si>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</si>
  <si>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</si>
  <si>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</si>
  <si>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</si>
  <si>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</si>
  <si>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</si>
  <si>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</si>
  <si>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</si>
  <si>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</si>
  <si>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</si>
  <si>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</si>
  <si>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</si>
  <si>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</si>
  <si>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</si>
  <si>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</si>
  <si>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</si>
  <si>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</si>
  <si>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</si>
  <si>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</si>
  <si>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</si>
  <si>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</si>
  <si>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</si>
  <si>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</si>
  <si>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</si>
  <si>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</si>
  <si>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</si>
  <si>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</si>
  <si>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</si>
  <si>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</si>
  <si>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</si>
  <si>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</si>
  <si>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</si>
  <si>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</si>
  <si>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</si>
  <si>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</si>
  <si>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</si>
  <si>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</si>
  <si>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</si>
  <si>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</si>
  <si>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</si>
  <si>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</si>
  <si>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</si>
  <si>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</si>
  <si>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</si>
  <si>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</si>
  <si>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</si>
  <si>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</si>
  <si>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</si>
  <si>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</si>
  <si>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</si>
  <si>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</si>
  <si>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</si>
  <si>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</si>
  <si>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</si>
  <si>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</si>
  <si>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</si>
  <si>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</si>
  <si>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</si>
  <si>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</si>
  <si>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</si>
  <si>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</si>
  <si>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</si>
  <si>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</si>
  <si>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</si>
  <si>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</si>
  <si>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</si>
  <si>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</si>
  <si>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</si>
  <si>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</si>
  <si>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</si>
  <si>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</si>
  <si>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</si>
  <si>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</si>
  <si>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</si>
  <si>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</si>
  <si>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</si>
  <si>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</si>
  <si>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</si>
  <si>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</si>
  <si>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</si>
  <si>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</si>
  <si>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</si>
  <si>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</si>
  <si>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</si>
  <si>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</si>
  <si>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</si>
  <si>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</si>
  <si>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</si>
  <si>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</si>
  <si>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</si>
  <si>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</si>
  <si>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</si>
  <si>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</si>
  <si>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</si>
  <si>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</si>
  <si>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</si>
  <si>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</si>
  <si>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</si>
  <si>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</si>
  <si>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</si>
  <si>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</si>
  <si>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</si>
  <si>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</si>
  <si>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</si>
  <si>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</si>
  <si>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</si>
  <si>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</si>
  <si>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</si>
  <si>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</si>
  <si>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</si>
  <si>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</si>
  <si>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</si>
  <si>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</si>
  <si>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</si>
  <si>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</si>
  <si>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</si>
  <si>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</si>
  <si>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</si>
  <si>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</si>
  <si>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</si>
  <si>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</si>
  <si>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</si>
  <si>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</si>
  <si>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</si>
  <si>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</si>
  <si>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</si>
  <si>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</si>
  <si>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</si>
  <si>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</si>
  <si>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</si>
  <si>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</si>
  <si>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</si>
  <si>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</si>
  <si>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</si>
  <si>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</si>
  <si>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</si>
  <si>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</si>
  <si>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</si>
  <si>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</si>
  <si>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</si>
  <si>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</si>
  <si>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</si>
  <si>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</si>
  <si>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</si>
  <si>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</si>
  <si>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</si>
  <si>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</si>
  <si>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</si>
  <si>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</si>
  <si>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</si>
  <si>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</si>
  <si>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</si>
  <si>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</si>
  <si>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</si>
  <si>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</si>
  <si>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</si>
  <si>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</si>
  <si>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</si>
  <si>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</si>
  <si>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</si>
  <si>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</si>
  <si>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</si>
  <si>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</si>
  <si>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</si>
  <si>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</si>
  <si>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</si>
  <si>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</si>
  <si>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</si>
  <si>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</si>
  <si>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</si>
  <si>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</si>
  <si>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</si>
  <si>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</si>
  <si>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</si>
  <si>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</si>
  <si>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</si>
  <si>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</si>
  <si>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</si>
  <si>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</si>
  <si>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</si>
  <si>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</si>
  <si>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</si>
  <si>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</si>
  <si>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</si>
  <si>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</si>
  <si>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</si>
  <si>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</si>
  <si>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</si>
  <si>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</si>
  <si>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</si>
  <si>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</si>
  <si>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</si>
  <si>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</si>
  <si>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</si>
  <si>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</si>
  <si>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</si>
  <si>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</si>
  <si>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</si>
  <si>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</si>
  <si>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</si>
  <si>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</si>
  <si>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</si>
  <si>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</si>
  <si>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</si>
  <si>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</si>
  <si>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</si>
  <si>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</si>
  <si>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</si>
  <si>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</si>
  <si>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</si>
  <si>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</si>
  <si>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</si>
  <si>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</si>
  <si>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</si>
  <si>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</si>
  <si>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</si>
  <si>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</si>
  <si>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</si>
  <si>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</si>
  <si>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</si>
  <si>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</si>
  <si>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</si>
  <si>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</si>
  <si>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</si>
  <si>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</si>
  <si>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</si>
  <si>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</si>
  <si>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</si>
  <si>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</si>
  <si>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</si>
  <si>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</si>
  <si>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</si>
  <si>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</si>
  <si>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</si>
  <si>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</si>
  <si>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</si>
  <si>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</si>
  <si>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</si>
  <si>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</si>
  <si>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</si>
  <si>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</si>
  <si>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</si>
  <si>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</si>
  <si>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</si>
  <si>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</si>
  <si>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</si>
  <si>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</si>
  <si>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</si>
  <si>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</si>
  <si>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</si>
  <si>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</si>
  <si>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</si>
  <si>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</si>
  <si>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</si>
  <si>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</si>
  <si>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</si>
  <si>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</si>
  <si>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</si>
  <si>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</si>
  <si>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</si>
  <si>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</si>
  <si>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</si>
  <si>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</si>
  <si>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</si>
  <si>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</si>
  <si>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</si>
  <si>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</si>
  <si>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</si>
  <si>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</si>
  <si>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</si>
  <si>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</si>
  <si>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</si>
  <si>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</si>
  <si>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</si>
  <si>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</si>
  <si>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</si>
  <si>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</si>
  <si>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</si>
  <si>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</si>
  <si>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</si>
  <si>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</si>
  <si>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</si>
  <si>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</si>
  <si>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</si>
  <si>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</si>
  <si>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</si>
  <si>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</si>
  <si>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</si>
  <si>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</si>
  <si>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</si>
  <si>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</si>
  <si>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</si>
  <si>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</si>
  <si>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</si>
  <si>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</si>
  <si>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</si>
  <si>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</si>
  <si>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</si>
  <si>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</si>
  <si>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</si>
  <si>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</si>
  <si>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</si>
  <si>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</si>
  <si>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</si>
  <si>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</si>
  <si>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</si>
  <si>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</si>
  <si>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</si>
  <si>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</si>
  <si>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</si>
  <si>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</si>
  <si>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</si>
  <si>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</si>
  <si>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</si>
  <si>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</si>
  <si>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</si>
  <si>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</si>
  <si>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</si>
  <si>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</si>
  <si>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</si>
  <si>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</si>
  <si>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</si>
  <si>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</si>
  <si>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</si>
  <si>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</si>
  <si>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</si>
  <si>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</si>
  <si>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</si>
  <si>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</si>
  <si>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</si>
  <si>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</si>
  <si>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</si>
  <si>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</si>
  <si>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</si>
  <si>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</si>
  <si>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</si>
  <si>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</si>
  <si>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</si>
  <si>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</si>
  <si>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</si>
  <si>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</si>
  <si>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</si>
  <si>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</si>
  <si>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</si>
  <si>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</si>
  <si>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</si>
  <si>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</si>
  <si>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</si>
  <si>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</si>
  <si>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</si>
  <si>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</si>
  <si>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</si>
  <si>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</si>
  <si>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</si>
  <si>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</si>
  <si>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</si>
  <si>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</si>
  <si>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</si>
  <si>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</si>
  <si>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</si>
  <si>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</si>
  <si>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</si>
  <si>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</si>
  <si>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</si>
  <si>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</si>
  <si>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</si>
  <si>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</si>
  <si>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</si>
  <si>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</si>
  <si>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</si>
  <si>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</si>
  <si>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</si>
  <si>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</si>
  <si>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</si>
  <si>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</si>
  <si>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</si>
  <si>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</si>
  <si>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</si>
  <si>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</si>
  <si>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</si>
  <si>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</si>
  <si>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</si>
  <si>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</si>
  <si>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</si>
  <si>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</si>
  <si>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</si>
  <si>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</si>
  <si>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</si>
  <si>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</si>
  <si>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</si>
  <si>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</si>
  <si>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</si>
  <si>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</si>
  <si>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</si>
  <si>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</si>
  <si>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</si>
  <si>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</si>
  <si>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</si>
  <si>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</si>
  <si>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</si>
  <si>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</si>
  <si>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</si>
  <si>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</si>
  <si>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</si>
  <si>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</si>
  <si>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</si>
  <si>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</si>
  <si>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</si>
  <si>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</si>
  <si>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</si>
  <si>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</si>
  <si>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</si>
  <si>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</si>
  <si>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</si>
  <si>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</si>
  <si>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</si>
  <si>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</si>
  <si>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</si>
  <si>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</si>
  <si>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</si>
  <si>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</si>
  <si>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</si>
  <si>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</si>
  <si>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</si>
  <si>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</si>
  <si>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</si>
  <si>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</si>
  <si>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</si>
  <si>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</si>
  <si>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</si>
  <si>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</si>
  <si>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</si>
  <si>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</si>
  <si>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</si>
  <si>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</si>
  <si>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</si>
  <si>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</si>
  <si>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</si>
  <si>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</si>
  <si>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</si>
  <si>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</si>
  <si>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</si>
  <si>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</si>
  <si>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</si>
  <si>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</si>
  <si>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</si>
  <si>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</si>
  <si>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</si>
  <si>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</si>
  <si>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</si>
  <si>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</si>
  <si>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</si>
  <si>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</si>
  <si>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</si>
  <si>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</si>
  <si>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</si>
  <si>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</si>
  <si>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</si>
  <si>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</si>
  <si>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</si>
  <si>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</si>
  <si>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</si>
  <si>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</si>
  <si>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</si>
  <si>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</si>
  <si>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</si>
  <si>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</si>
  <si>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</si>
  <si>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</si>
  <si>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</si>
  <si>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</si>
  <si>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</si>
  <si>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</si>
  <si>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</si>
  <si>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</si>
  <si>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</si>
  <si>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</si>
  <si>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</si>
  <si>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</si>
  <si>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</si>
  <si>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</si>
  <si>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</si>
  <si>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</si>
  <si>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</si>
  <si>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</si>
  <si>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</si>
  <si>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</si>
  <si>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</si>
  <si>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</si>
  <si>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</si>
  <si>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</si>
  <si>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</si>
  <si>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</si>
  <si>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</si>
  <si>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</si>
  <si>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</si>
  <si>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</si>
  <si>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</si>
  <si>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</si>
  <si>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</si>
  <si>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</si>
  <si>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</si>
  <si>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</si>
  <si>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</si>
  <si>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</si>
  <si>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</si>
  <si>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</si>
  <si>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</si>
  <si>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</si>
  <si>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</si>
  <si>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</si>
  <si>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</si>
  <si>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</si>
  <si>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</si>
  <si>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</si>
  <si>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</si>
  <si>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</si>
  <si>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</si>
  <si>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</si>
  <si>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</si>
  <si>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</si>
  <si>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</si>
  <si>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</si>
  <si>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</si>
  <si>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</si>
  <si>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</si>
  <si>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</si>
  <si>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</si>
  <si>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</si>
  <si>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</si>
  <si>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</si>
  <si>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</si>
  <si>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</si>
  <si>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</si>
  <si>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</si>
  <si>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</si>
  <si>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</si>
  <si>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</si>
  <si>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</si>
  <si>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</si>
  <si>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</si>
  <si>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</si>
  <si>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</si>
  <si>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</si>
  <si>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</si>
  <si>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</si>
  <si>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</si>
  <si>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</si>
  <si>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</si>
  <si>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</si>
  <si>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</si>
  <si>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</si>
  <si>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</si>
  <si>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</si>
  <si>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</si>
  <si>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</si>
  <si>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</si>
  <si>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</si>
  <si>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</si>
  <si>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</si>
  <si>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</si>
  <si>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</si>
  <si>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</si>
  <si>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</si>
  <si>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</si>
  <si>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</si>
  <si>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</si>
  <si>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</si>
  <si>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</si>
  <si>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</si>
  <si>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</si>
  <si>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</si>
  <si>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</si>
  <si>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</si>
  <si>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</si>
  <si>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</si>
  <si>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</si>
  <si>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</si>
  <si>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</si>
  <si>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</si>
  <si>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</si>
  <si>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</si>
  <si>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</si>
  <si>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</si>
  <si>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</si>
  <si>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</si>
  <si>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</si>
  <si>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</si>
  <si>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</si>
  <si>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</si>
  <si>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</si>
  <si>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</si>
  <si>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</si>
  <si>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</si>
  <si>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</si>
  <si>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</si>
  <si>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</si>
  <si>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</si>
  <si>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</si>
  <si>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</si>
  <si>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</si>
  <si>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</si>
  <si>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</si>
  <si>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</si>
  <si>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</si>
  <si>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</si>
  <si>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</si>
  <si>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</si>
  <si>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</si>
  <si>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</si>
  <si>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</si>
  <si>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</si>
  <si>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</si>
  <si>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</si>
  <si>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</si>
  <si>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</si>
  <si>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</si>
  <si>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</si>
  <si>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</si>
  <si>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</si>
  <si>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</si>
  <si>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</si>
  <si>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</si>
  <si>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</si>
  <si>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</si>
  <si>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</si>
  <si>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</si>
  <si>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</si>
  <si>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</si>
  <si>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</si>
  <si>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</si>
  <si>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</si>
  <si>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</si>
  <si>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</si>
  <si>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</si>
  <si>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</si>
  <si>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</si>
  <si>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</si>
  <si>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</si>
  <si>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</si>
  <si>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</si>
  <si>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</si>
  <si>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</si>
  <si>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</si>
  <si>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</si>
  <si>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</si>
  <si>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</si>
  <si>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</si>
  <si>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</si>
  <si>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</si>
  <si>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</si>
  <si>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</si>
  <si>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</si>
  <si>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</si>
  <si>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</si>
  <si>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</si>
  <si>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</si>
  <si>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</si>
  <si>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</si>
  <si>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</si>
  <si>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</si>
  <si>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</si>
  <si>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</si>
  <si>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</si>
  <si>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</si>
  <si>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</si>
  <si>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</si>
  <si>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</si>
  <si>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</si>
  <si>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</si>
  <si>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</si>
  <si>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</si>
  <si>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</si>
  <si>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</si>
  <si>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</si>
  <si>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</si>
  <si>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</si>
  <si>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</si>
  <si>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</si>
  <si>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</si>
  <si>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</si>
  <si>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</si>
  <si>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</si>
  <si>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</si>
  <si>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</si>
  <si>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</si>
  <si>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</si>
  <si>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</si>
  <si>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</si>
  <si>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</si>
  <si>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</si>
  <si>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</si>
  <si>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</si>
  <si>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</si>
  <si>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</si>
  <si>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</si>
  <si>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</si>
  <si>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</si>
  <si>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</si>
  <si>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</si>
  <si>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</si>
  <si>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</si>
  <si>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</si>
  <si>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</si>
  <si>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</si>
  <si>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</si>
  <si>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</si>
  <si>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</si>
  <si>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</si>
  <si>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</si>
  <si>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</si>
  <si>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</si>
  <si>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</si>
  <si>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</si>
  <si>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</si>
  <si>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</si>
  <si>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</si>
  <si>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</si>
  <si>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</si>
  <si>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</si>
  <si>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</si>
  <si>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</si>
  <si>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</si>
  <si>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</si>
  <si>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</si>
  <si>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</si>
  <si>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</si>
  <si>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</si>
  <si>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</si>
  <si>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</si>
  <si>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</si>
  <si>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</si>
  <si>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</si>
  <si>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</si>
  <si>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</si>
  <si>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</si>
  <si>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</si>
  <si>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</si>
  <si>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</si>
  <si>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</si>
  <si>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</si>
  <si>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</si>
  <si>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</si>
  <si>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</si>
  <si>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</si>
  <si>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</si>
  <si>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</si>
  <si>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</si>
  <si>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</si>
  <si>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</si>
  <si>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</si>
  <si>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</si>
  <si>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</si>
  <si>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</si>
  <si>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</si>
  <si>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</si>
  <si>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</si>
  <si>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</si>
  <si>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</si>
  <si>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</si>
  <si>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</si>
  <si>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</si>
  <si>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</si>
  <si>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</si>
  <si>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</si>
  <si>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</si>
  <si>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</si>
  <si>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</si>
  <si>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</si>
  <si>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</si>
  <si>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</si>
  <si>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</si>
  <si>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</si>
  <si>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</si>
  <si>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</si>
  <si>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</si>
  <si>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</si>
  <si>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</si>
  <si>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</si>
  <si>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</si>
  <si>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</si>
  <si>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</si>
  <si>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</si>
  <si>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</si>
  <si>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</si>
  <si>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</si>
  <si>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</si>
  <si>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</si>
  <si>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</si>
  <si>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</si>
  <si>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</si>
  <si>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</si>
  <si>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</si>
  <si>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</si>
  <si>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</si>
  <si>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</si>
  <si>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</si>
  <si>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</si>
  <si>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</si>
  <si>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</si>
  <si>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</si>
  <si>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</si>
  <si>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</si>
  <si>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</si>
  <si>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</si>
  <si>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</si>
  <si>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</si>
  <si>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</si>
  <si>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</si>
  <si>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</si>
  <si>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</si>
  <si>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</si>
  <si>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</si>
  <si>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</si>
  <si>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</si>
  <si>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</si>
  <si>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</si>
  <si>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</si>
  <si>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</si>
  <si>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</si>
  <si>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</si>
  <si>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</si>
  <si>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</si>
  <si>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</si>
  <si>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</si>
  <si>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</si>
  <si>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</si>
  <si>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</si>
  <si>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</si>
  <si>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</si>
  <si>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</si>
  <si>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</si>
  <si>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</si>
  <si>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</si>
  <si>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</si>
  <si>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</si>
  <si>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</si>
  <si>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</si>
  <si>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</si>
  <si>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</si>
  <si>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</si>
  <si>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</si>
  <si>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</si>
  <si>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</si>
  <si>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</si>
  <si>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</si>
  <si>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</si>
  <si>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</si>
  <si>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</si>
  <si>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</si>
  <si>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</si>
  <si>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</si>
  <si>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</si>
  <si>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</si>
  <si>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</si>
  <si>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</si>
  <si>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</si>
  <si>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</si>
  <si>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</si>
  <si>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</si>
  <si>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</si>
  <si>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</si>
  <si>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</si>
  <si>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</si>
  <si>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</si>
  <si>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</si>
  <si>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</si>
  <si>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</si>
  <si>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</si>
  <si>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</si>
  <si>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</si>
  <si>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</si>
  <si>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</si>
  <si>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</si>
  <si>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</si>
  <si>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</si>
  <si>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</si>
  <si>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</si>
  <si>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</si>
  <si>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</si>
  <si>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</si>
  <si>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</si>
  <si>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</si>
  <si>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</si>
  <si>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</si>
  <si>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</si>
  <si>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</si>
  <si>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</si>
  <si>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</si>
  <si>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</si>
  <si>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</si>
  <si>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</si>
  <si>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</si>
  <si>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</si>
  <si>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</si>
  <si>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</si>
  <si>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</si>
  <si>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</si>
  <si>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</si>
  <si>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</si>
  <si>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</si>
  <si>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</si>
  <si>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</si>
  <si>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</si>
  <si>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</si>
  <si>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</si>
  <si>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</si>
  <si>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</si>
  <si>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</si>
  <si>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</si>
  <si>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</si>
  <si>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</si>
  <si>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</si>
  <si>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</si>
  <si>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</si>
  <si>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</si>
  <si>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</si>
  <si>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</si>
  <si>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</si>
  <si>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</si>
  <si>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</si>
  <si>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</si>
  <si>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</si>
  <si>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</si>
  <si>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</si>
  <si>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</si>
  <si>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</si>
  <si>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</si>
  <si>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</si>
  <si>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</si>
  <si>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</si>
  <si>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</si>
  <si>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</si>
  <si>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</si>
  <si>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</si>
  <si>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</si>
  <si>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</si>
  <si>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</si>
  <si>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</si>
  <si>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</si>
  <si>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</si>
  <si>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</si>
  <si>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</si>
  <si>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</si>
  <si>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</si>
  <si>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</si>
  <si>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</si>
  <si>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</si>
  <si>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</si>
  <si>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</si>
  <si>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</si>
  <si>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</si>
  <si>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</si>
  <si>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</si>
  <si>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</si>
  <si>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</si>
  <si>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</si>
  <si>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</si>
  <si>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</si>
  <si>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</si>
  <si>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</si>
  <si>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</si>
  <si>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</si>
  <si>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</si>
  <si>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</si>
  <si>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</si>
  <si>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</si>
  <si>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</si>
  <si>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</si>
  <si>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</si>
  <si>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</si>
  <si>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Country or area name</t>
  </si>
  <si>
    <t>Start Date</t>
  </si>
  <si>
    <t>End Date</t>
  </si>
  <si>
    <t>Oil</t>
  </si>
  <si>
    <t>Gas</t>
  </si>
  <si>
    <t>Mining</t>
  </si>
  <si>
    <t>Other</t>
  </si>
  <si>
    <t>Name</t>
  </si>
  <si>
    <t>Organisation</t>
  </si>
  <si>
    <t>Email address</t>
  </si>
  <si>
    <t>Country or area</t>
  </si>
  <si>
    <t>Fiscal year covered by this data file</t>
  </si>
  <si>
    <t>Has an EITI Report been prepared by an Independent Administrator?</t>
  </si>
  <si>
    <t>Yes</t>
  </si>
  <si>
    <t>Table 2 - Simple options</t>
  </si>
  <si>
    <t>List</t>
  </si>
  <si>
    <t>No</t>
  </si>
  <si>
    <t>Not applicable</t>
  </si>
  <si>
    <t>Partially</t>
  </si>
  <si>
    <t>Date that the EITI Report was made public</t>
  </si>
  <si>
    <t>Sector coverage</t>
  </si>
  <si>
    <t>What is the name of the company?</t>
  </si>
  <si>
    <t>Enter data in this column</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</si>
  <si>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</si>
  <si>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</si>
  <si>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</si>
  <si>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</si>
  <si>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</si>
  <si>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</si>
  <si>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</si>
  <si>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</si>
  <si>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</si>
  <si>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</si>
  <si>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</si>
  <si>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</si>
  <si>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</si>
  <si>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</si>
  <si>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</si>
  <si>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</si>
  <si>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</si>
  <si>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</si>
  <si>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</si>
  <si>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</si>
  <si>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</si>
  <si>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</si>
  <si>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</si>
  <si>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</si>
  <si>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</si>
  <si>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</si>
  <si>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</si>
  <si>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</si>
  <si>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</si>
  <si>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</si>
  <si>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</si>
  <si>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</si>
  <si>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</si>
  <si>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</si>
  <si>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</si>
  <si>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</si>
  <si>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</si>
  <si>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</si>
  <si>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</si>
  <si>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</si>
  <si>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</si>
  <si>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</si>
  <si>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</si>
  <si>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</si>
  <si>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</si>
  <si>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</si>
  <si>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</si>
  <si>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</si>
  <si>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</si>
  <si>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</si>
  <si>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</si>
  <si>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</si>
  <si>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</si>
  <si>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</si>
  <si>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</si>
  <si>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</si>
  <si>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</si>
  <si>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</si>
  <si>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</si>
  <si>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</si>
  <si>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</si>
  <si>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</si>
  <si>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</si>
  <si>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</si>
  <si>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</si>
  <si>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</si>
  <si>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</si>
  <si>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</si>
  <si>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</si>
  <si>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</si>
  <si>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</si>
  <si>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</si>
  <si>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</si>
  <si>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</si>
  <si>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</si>
  <si>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</si>
  <si>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</si>
  <si>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</si>
  <si>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</si>
  <si>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</si>
  <si>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</si>
  <si>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</si>
  <si>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</si>
  <si>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</si>
  <si>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</si>
  <si>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</si>
  <si>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</si>
  <si>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</si>
  <si>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</si>
  <si>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</si>
  <si>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</si>
  <si>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</si>
  <si>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</si>
  <si>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</si>
  <si>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</si>
  <si>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</si>
  <si>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</si>
  <si>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</si>
  <si>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</si>
  <si>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</si>
  <si>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</si>
  <si>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</si>
  <si>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</si>
  <si>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</si>
  <si>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</si>
  <si>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</si>
  <si>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</si>
  <si>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</si>
  <si>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</si>
  <si>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</si>
  <si>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</si>
  <si>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</si>
  <si>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</si>
  <si>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</si>
  <si>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</si>
  <si>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</si>
  <si>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</si>
  <si>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</si>
  <si>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</si>
  <si>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</si>
  <si>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</si>
  <si>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</si>
  <si>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</si>
  <si>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</si>
  <si>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</si>
  <si>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</si>
  <si>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</si>
  <si>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</si>
  <si>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</si>
  <si>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</si>
  <si>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</si>
  <si>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</si>
  <si>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</si>
  <si>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</si>
  <si>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</si>
  <si>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</si>
  <si>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</si>
  <si>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</si>
  <si>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</si>
  <si>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</si>
  <si>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</si>
  <si>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</si>
  <si>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</si>
  <si>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</si>
  <si>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</si>
  <si>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</si>
  <si>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</si>
  <si>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</si>
  <si>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</si>
  <si>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</si>
  <si>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</si>
  <si>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</si>
  <si>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</si>
  <si>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</si>
  <si>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</si>
  <si>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</si>
  <si>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</si>
  <si>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</si>
  <si>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</si>
  <si>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</si>
  <si>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</si>
  <si>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</si>
  <si>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</si>
  <si>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</si>
  <si>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</si>
  <si>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</si>
  <si>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</si>
  <si>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</si>
  <si>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</si>
  <si>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</si>
  <si>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</si>
  <si>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</si>
  <si>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</si>
  <si>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</si>
  <si>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</si>
  <si>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</si>
  <si>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</si>
  <si>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</si>
  <si>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</si>
  <si>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</si>
  <si>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</si>
  <si>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</si>
  <si>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</si>
  <si>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</si>
  <si>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</si>
  <si>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</si>
  <si>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</si>
  <si>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</si>
  <si>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</si>
  <si>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</si>
  <si>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</si>
  <si>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</si>
  <si>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</si>
  <si>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</si>
  <si>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</si>
  <si>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</si>
  <si>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</si>
  <si>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</si>
  <si>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</si>
  <si>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</si>
  <si>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</si>
  <si>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</si>
  <si>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</si>
  <si>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</si>
  <si>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</si>
  <si>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</si>
  <si>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</si>
  <si>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</si>
  <si>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</si>
  <si>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</si>
  <si>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</si>
  <si>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</si>
  <si>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</si>
  <si>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</si>
  <si>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</si>
  <si>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</si>
  <si>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</si>
  <si>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</si>
  <si>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</si>
  <si>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</si>
  <si>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</si>
  <si>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</si>
  <si>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</si>
  <si>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</si>
  <si>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</si>
  <si>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</si>
  <si>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</si>
  <si>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</si>
  <si>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</si>
  <si>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</si>
  <si>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</si>
  <si>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</si>
  <si>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</si>
  <si>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</si>
  <si>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</si>
  <si>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</si>
  <si>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</si>
  <si>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</si>
  <si>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</si>
  <si>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</si>
  <si>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</si>
  <si>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</si>
  <si>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</si>
  <si>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</si>
  <si>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</si>
  <si>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</si>
  <si>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</si>
  <si>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</si>
  <si>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</si>
  <si>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</si>
  <si>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</si>
  <si>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</si>
  <si>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</si>
  <si>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</si>
  <si>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</si>
  <si>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</si>
  <si>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</si>
  <si>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</si>
  <si>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</si>
  <si>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</si>
  <si>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</si>
  <si>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</si>
  <si>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</si>
  <si>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</si>
  <si>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</si>
  <si>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</si>
  <si>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</si>
  <si>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</si>
  <si>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</si>
  <si>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</si>
  <si>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</si>
  <si>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</si>
  <si>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</si>
  <si>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</si>
  <si>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</si>
  <si>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</si>
  <si>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</si>
  <si>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</si>
  <si>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</si>
  <si>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</si>
  <si>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</si>
  <si>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</si>
  <si>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</si>
  <si>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</si>
  <si>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</si>
  <si>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</si>
  <si>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</si>
  <si>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</si>
  <si>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</si>
  <si>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</si>
  <si>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</si>
  <si>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</si>
  <si>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</si>
  <si>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</si>
  <si>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</si>
  <si>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</si>
  <si>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</si>
  <si>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</si>
  <si>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</si>
  <si>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</si>
  <si>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</si>
  <si>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</si>
  <si>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</si>
  <si>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</si>
  <si>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</si>
  <si>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</si>
  <si>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</si>
  <si>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</si>
  <si>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</si>
  <si>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</si>
  <si>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</si>
  <si>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</si>
  <si>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</si>
  <si>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</si>
  <si>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</si>
  <si>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</si>
  <si>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</si>
  <si>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</si>
  <si>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</si>
  <si>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National currency name</t>
  </si>
  <si>
    <t>National currency ISO-4217</t>
  </si>
  <si>
    <t>Description</t>
  </si>
  <si>
    <t>Data source</t>
  </si>
  <si>
    <t>Are there other files of relevance?</t>
  </si>
  <si>
    <t>Date that other file was made public</t>
  </si>
  <si>
    <t>URL</t>
  </si>
  <si>
    <t>URL, EITI Report</t>
  </si>
  <si>
    <t xml:space="preserve">Exchange rate used: 1 USD = </t>
  </si>
  <si>
    <t>… by revenue stream</t>
  </si>
  <si>
    <t>… by company</t>
  </si>
  <si>
    <t>… by project</t>
  </si>
  <si>
    <t>Data coverage / scope</t>
  </si>
  <si>
    <t>Contact details: data submission</t>
  </si>
  <si>
    <t>Source / Comments</t>
  </si>
  <si>
    <t>Table 3 - Reporting options</t>
  </si>
  <si>
    <t>License register for mining sector</t>
  </si>
  <si>
    <t>License register for petroleum sector</t>
  </si>
  <si>
    <t>License register for other sector(s) - add rows if several</t>
  </si>
  <si>
    <t>Government policy on contract disclosure</t>
  </si>
  <si>
    <t>Government policy on beneficial ownership</t>
  </si>
  <si>
    <t>Beneficial ownership registry</t>
  </si>
  <si>
    <t>Does the government report how it participates in the extractive sector?</t>
  </si>
  <si>
    <t>Disclosure of export volumes</t>
  </si>
  <si>
    <t>Disclosure of production volumes</t>
  </si>
  <si>
    <t>Disclosure of production values</t>
  </si>
  <si>
    <t>Disclosure of export values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</si>
  <si>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</si>
  <si>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</si>
  <si>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</si>
  <si>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</si>
  <si>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</si>
  <si>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</si>
  <si>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</si>
  <si>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</si>
  <si>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</si>
  <si>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</si>
  <si>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</si>
  <si>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</si>
  <si>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</si>
  <si>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</si>
  <si>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</si>
  <si>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</si>
  <si>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</si>
  <si>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</si>
  <si>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</si>
  <si>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</si>
  <si>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</si>
  <si>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</si>
  <si>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</si>
  <si>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</si>
  <si>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</si>
  <si>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</si>
  <si>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</si>
  <si>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</si>
  <si>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</si>
  <si>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</si>
  <si>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</si>
  <si>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</si>
  <si>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</si>
  <si>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</si>
  <si>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</si>
  <si>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</si>
  <si>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</si>
  <si>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</si>
  <si>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</si>
  <si>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</si>
  <si>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</si>
  <si>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</si>
  <si>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</si>
  <si>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</si>
  <si>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</si>
  <si>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</si>
  <si>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</si>
  <si>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</si>
  <si>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</si>
  <si>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</si>
  <si>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</si>
  <si>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</si>
  <si>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</si>
  <si>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</si>
  <si>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</si>
  <si>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</si>
  <si>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</si>
  <si>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</si>
  <si>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</si>
  <si>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</si>
  <si>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</si>
  <si>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</si>
  <si>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</si>
  <si>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</si>
  <si>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</si>
  <si>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</si>
  <si>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</si>
  <si>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</si>
  <si>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</si>
  <si>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</si>
  <si>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</si>
  <si>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</si>
  <si>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</si>
  <si>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</si>
  <si>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HS Product Description w volume</t>
  </si>
  <si>
    <t>Add commodities here, volume</t>
  </si>
  <si>
    <t>Tonnes</t>
  </si>
  <si>
    <t>oz</t>
  </si>
  <si>
    <t>Mining (incl. Quarrying)</t>
  </si>
  <si>
    <t>… by government agency</t>
  </si>
  <si>
    <t>Open data portal / files</t>
  </si>
  <si>
    <t>GFS Code</t>
  </si>
  <si>
    <t>Revenue stream name</t>
  </si>
  <si>
    <t>Revenue value</t>
  </si>
  <si>
    <t>1112E1</t>
  </si>
  <si>
    <t>1112E2</t>
  </si>
  <si>
    <t>112E</t>
  </si>
  <si>
    <t>Taxes on payroll and workforce</t>
  </si>
  <si>
    <t>113E</t>
  </si>
  <si>
    <t>Taxes on property</t>
  </si>
  <si>
    <t>1141E</t>
  </si>
  <si>
    <t>1142E</t>
  </si>
  <si>
    <t>114521E</t>
  </si>
  <si>
    <t>114522E</t>
  </si>
  <si>
    <t>11451E</t>
  </si>
  <si>
    <t>1151E</t>
  </si>
  <si>
    <t>1152E</t>
  </si>
  <si>
    <t>1153E1</t>
  </si>
  <si>
    <t>116E</t>
  </si>
  <si>
    <t>Other taxes payable by natural resource companies</t>
  </si>
  <si>
    <t>1212E</t>
  </si>
  <si>
    <t>Social security employer contributions</t>
  </si>
  <si>
    <t>1412E1</t>
  </si>
  <si>
    <t>1412E2</t>
  </si>
  <si>
    <t>1413E</t>
  </si>
  <si>
    <t>1415E1</t>
  </si>
  <si>
    <t>1415E2</t>
  </si>
  <si>
    <t>1415E31</t>
  </si>
  <si>
    <t>1415E32</t>
  </si>
  <si>
    <t>1415E4</t>
  </si>
  <si>
    <t>1415E5</t>
  </si>
  <si>
    <t>1421E</t>
  </si>
  <si>
    <t>1422E</t>
  </si>
  <si>
    <t>143E</t>
  </si>
  <si>
    <t>Fines, penalties, and forfeits</t>
  </si>
  <si>
    <t>144E1</t>
  </si>
  <si>
    <t>Voluntary transfers to government (donations)</t>
  </si>
  <si>
    <t>GFS description</t>
  </si>
  <si>
    <t>Table 6 - GFS Codes / Classification</t>
  </si>
  <si>
    <t>Combined</t>
  </si>
  <si>
    <t>Taxes (11E)</t>
  </si>
  <si>
    <t>Taxes on income, profits and capital gains (111E)</t>
  </si>
  <si>
    <t>Taxes on payroll and workforce (112E)</t>
  </si>
  <si>
    <t>Taxes on property (113E)</t>
  </si>
  <si>
    <t>Taxes on goods and services (114E)</t>
  </si>
  <si>
    <t>Taxes on international trade and transactions (115E)</t>
  </si>
  <si>
    <t>Other taxes payable by natural resource companies (116E)</t>
  </si>
  <si>
    <t>Social contributions (12E)</t>
  </si>
  <si>
    <t>Social security employer contributions (1212E)</t>
  </si>
  <si>
    <t>Other revenue (14E)</t>
  </si>
  <si>
    <t>Property income (141E)</t>
  </si>
  <si>
    <t>Sales of goods and services (142E)</t>
  </si>
  <si>
    <t>Fines, penalties, and forfeits (143E)</t>
  </si>
  <si>
    <t>Voluntary transfers to government (donations) (144E1)</t>
  </si>
  <si>
    <t>GFS Level 1</t>
  </si>
  <si>
    <t>GFS Level 2</t>
  </si>
  <si>
    <t>GFS Level 3</t>
  </si>
  <si>
    <t>GFS Level 4</t>
  </si>
  <si>
    <t>&lt;Choose from menu&gt;</t>
  </si>
  <si>
    <t>Sector</t>
  </si>
  <si>
    <t>Sector(s)</t>
  </si>
  <si>
    <t>&lt;Choose sector&gt;</t>
  </si>
  <si>
    <t>Oil &amp; Gas</t>
  </si>
  <si>
    <t>GFS Classification</t>
  </si>
  <si>
    <t>Project name</t>
  </si>
  <si>
    <t>Government entity</t>
  </si>
  <si>
    <t>Levied on project (Y/N)</t>
  </si>
  <si>
    <t>Reported by project (Y/N)</t>
  </si>
  <si>
    <t>Status</t>
  </si>
  <si>
    <t>Comments</t>
  </si>
  <si>
    <t>Production</t>
  </si>
  <si>
    <t>Dividends (1412E)</t>
  </si>
  <si>
    <t>From state-owned enterprises (1412E1)</t>
  </si>
  <si>
    <t>From government participation (equity) (1412E2)</t>
  </si>
  <si>
    <t>Withdrawals from income of quasi-corporations (1413E)</t>
  </si>
  <si>
    <t>Rent (1415E)</t>
  </si>
  <si>
    <t>Royalties (1415E1)</t>
  </si>
  <si>
    <t>Bonuses (1415E2)</t>
  </si>
  <si>
    <t>Production entitlements (in-kind or cash) (1415E3)</t>
  </si>
  <si>
    <t>Administrative fees for government services (1422E)</t>
  </si>
  <si>
    <t>Compulsory transfers to government (infrastructure and other) (1415E4)</t>
  </si>
  <si>
    <t>Other rent payments (1415E5)</t>
  </si>
  <si>
    <t>Sales of goods and services by government units (1421E)</t>
  </si>
  <si>
    <t>Data timeliness (no. of years from fiscal year end to publication)</t>
  </si>
  <si>
    <t>Does the government publish information about</t>
  </si>
  <si>
    <t>Laws and regulations?</t>
  </si>
  <si>
    <t>Fiscal regime?</t>
  </si>
  <si>
    <t>Ordinary taxes on income, profits and capital gains (1112E1)</t>
  </si>
  <si>
    <t>Ordinary taxes on income, profits and capital gains</t>
  </si>
  <si>
    <t>Extraordinary taxes on income, profits and capital gains (1112E2)</t>
  </si>
  <si>
    <t>Extraordinary taxes on income, profits and capital gains</t>
  </si>
  <si>
    <t>General taxes on goods and services (VAT, sales tax, turnover tax) (1141E)</t>
  </si>
  <si>
    <t>General taxes on goods and services (VAT, sales tax, turnover tax)</t>
  </si>
  <si>
    <t>Excise taxes (1142E)</t>
  </si>
  <si>
    <t>Excise taxes</t>
  </si>
  <si>
    <t>Taxes on use of goods/permission to use goods or perform activities (1145E)</t>
  </si>
  <si>
    <t>Licence fees (114521E)</t>
  </si>
  <si>
    <t>Licence fees</t>
  </si>
  <si>
    <t>Emission and pollution taxes (114522E)</t>
  </si>
  <si>
    <t>Emission and pollution taxes</t>
  </si>
  <si>
    <t>Motor vehicle taxes (11451E)</t>
  </si>
  <si>
    <t>Motor vehicle taxes</t>
  </si>
  <si>
    <t>Customs and other import duties (1151E)</t>
  </si>
  <si>
    <t>Customs and other import duties</t>
  </si>
  <si>
    <t>Taxes on exports (1152E)</t>
  </si>
  <si>
    <t>Taxes on exports</t>
  </si>
  <si>
    <t>Profits of natural resource export monopolies (1153E1)</t>
  </si>
  <si>
    <t>Profits of natural resource export monopolies</t>
  </si>
  <si>
    <t>From state-owned enterprises</t>
  </si>
  <si>
    <t>From government participation (equity)</t>
  </si>
  <si>
    <t>Withdrawals from income of quasi-corporations</t>
  </si>
  <si>
    <t>Royalties</t>
  </si>
  <si>
    <t>Bonuses</t>
  </si>
  <si>
    <t>Delivered/paid directly to government (1415E31)</t>
  </si>
  <si>
    <t>Delivered/paid directly to government</t>
  </si>
  <si>
    <t>Delivered/paid to state-owned enterprise(s) (1415E32)</t>
  </si>
  <si>
    <t>Delivered/paid to state-owned enterprise(s)</t>
  </si>
  <si>
    <t>Compulsory transfers to government (infrastructure and other)</t>
  </si>
  <si>
    <t>Other rent payments</t>
  </si>
  <si>
    <t>Sales of goods and services by government units</t>
  </si>
  <si>
    <t>Administrative fees for government services</t>
  </si>
  <si>
    <t>Comment 1</t>
  </si>
  <si>
    <t>Comment 2</t>
  </si>
  <si>
    <t>Comment 3</t>
  </si>
  <si>
    <t>Comment 4</t>
  </si>
  <si>
    <t>Comment 5</t>
  </si>
  <si>
    <t>Please include comments here.</t>
  </si>
  <si>
    <t>GFS Framework for EITI Reporting</t>
  </si>
  <si>
    <t>&lt; number &gt;</t>
  </si>
  <si>
    <t>What is GFS?</t>
  </si>
  <si>
    <t>Withholding tax</t>
  </si>
  <si>
    <t>Total</t>
  </si>
  <si>
    <t>Additional information</t>
  </si>
  <si>
    <t>Any additional information that is not eligible for inclusion in the table above, please include below as comments.</t>
  </si>
  <si>
    <t>Company ID number</t>
  </si>
  <si>
    <t>Reporting companies' list</t>
  </si>
  <si>
    <t>Full company name</t>
  </si>
  <si>
    <t>Reporting government entities list</t>
  </si>
  <si>
    <t>Full name of agency</t>
  </si>
  <si>
    <t>ID number (if applicable)</t>
  </si>
  <si>
    <t>Add new rows as necessary, right click the row number to the left and select "Insert"</t>
  </si>
  <si>
    <t>Table 7 - Sectors</t>
  </si>
  <si>
    <t>&lt; Choose option &gt;</t>
  </si>
  <si>
    <t>Total government revenues from extractive sector (using GFS)</t>
  </si>
  <si>
    <t>Company</t>
  </si>
  <si>
    <t>Reporting currency</t>
  </si>
  <si>
    <t>Project phases</t>
  </si>
  <si>
    <t>Table 8 - Project phases</t>
  </si>
  <si>
    <t>&lt; Choose phase &gt;</t>
  </si>
  <si>
    <t>Exploration</t>
  </si>
  <si>
    <t>Development</t>
  </si>
  <si>
    <t>Commodities (comma-seperated)</t>
  </si>
  <si>
    <t>Oil, Gas, Condensates</t>
  </si>
  <si>
    <t>Yes, systematically disclosed</t>
  </si>
  <si>
    <t>Not available</t>
  </si>
  <si>
    <t>Overview of government agencies' roles?</t>
  </si>
  <si>
    <t>the transfer process(es)?</t>
  </si>
  <si>
    <t>the award process(es)?</t>
  </si>
  <si>
    <t>bidding rounds/process(es)?</t>
  </si>
  <si>
    <t>Contract register for mining sector</t>
  </si>
  <si>
    <t>Contract register for petroleum sector</t>
  </si>
  <si>
    <t>Contract register for other sector(s) - add rows if several</t>
  </si>
  <si>
    <t>Overview of the extractive industries, including any significant exploration activities</t>
  </si>
  <si>
    <t>Does the government fully disclose extractive sector revenues by revenue stream?</t>
  </si>
  <si>
    <t>Are MSG decisions on materiality thresholds publicly available?</t>
  </si>
  <si>
    <t>If yes, what was the total revenues received from barter and infrastructure agreements?</t>
  </si>
  <si>
    <t>If yes, what was the total revenues received from transportation of commodities?</t>
  </si>
  <si>
    <t>If yes, what was the total revenues received by SOEs?</t>
  </si>
  <si>
    <t>Does the government disclose information on barter and infrastructure agreements?</t>
  </si>
  <si>
    <t>Does the government disclose information on transportation revenues?</t>
  </si>
  <si>
    <t>If yes, what was the total sub-national revenues received?</t>
  </si>
  <si>
    <t>Does the government disclose information on SOE transactions?</t>
  </si>
  <si>
    <t>Are government agencies subject to credible, independent audits?</t>
  </si>
  <si>
    <t>Government audits database</t>
  </si>
  <si>
    <t>Is the data subject to credible, independent audits, applying international standards?</t>
  </si>
  <si>
    <t>Are companies subject to credible, independent audits?</t>
  </si>
  <si>
    <t>Company audits database</t>
  </si>
  <si>
    <t>Reconciliation coverage</t>
  </si>
  <si>
    <t>Does the government clarify whether all extractive sector revenues are recorded in the national budget (i.e. enter the government's consolidated / single-treasury account)?</t>
  </si>
  <si>
    <t>Does the government disclose information on Subnational transfers?</t>
  </si>
  <si>
    <t>Source / units</t>
  </si>
  <si>
    <t>If yes, how much should the government have transferred according to the revenue sharing formula?</t>
  </si>
  <si>
    <t>Does the government disclose whether any extractive sector revenues are earmarked (i.e. pinned to specific uses, programmes, geographical zones)?</t>
  </si>
  <si>
    <t>Does the government disclose a description of the country’s budget and audit processes?</t>
  </si>
  <si>
    <t>Does the government disclose publicly available information about budgets and 
expenditures? - add rows if several</t>
  </si>
  <si>
    <t>Does the government disclose information on Social expenditures?</t>
  </si>
  <si>
    <t>If yes, what was the total quasi-fiscal expenditures performed by SOEs?</t>
  </si>
  <si>
    <t>Gross Domestic Product - all sectors</t>
  </si>
  <si>
    <t>Government revenue - extractive industries</t>
  </si>
  <si>
    <t>Government revenue - all sectors</t>
  </si>
  <si>
    <t>Exports - extractive industries</t>
  </si>
  <si>
    <t>Exports - all sectors</t>
  </si>
  <si>
    <t>Employment - extractive sector</t>
  </si>
  <si>
    <t>Employment - all sectors</t>
  </si>
  <si>
    <t>Reporting projects' list</t>
  </si>
  <si>
    <t>Full project name</t>
  </si>
  <si>
    <t>Legal agreement reference number(s): contract, licence, lease, concession, …</t>
  </si>
  <si>
    <t>The Brønnøysund Register Centre</t>
  </si>
  <si>
    <t>If available, link to the registry or agency</t>
  </si>
  <si>
    <t>Production (volume)</t>
  </si>
  <si>
    <t>Production (value)</t>
  </si>
  <si>
    <t>Systematically disclosed</t>
  </si>
  <si>
    <t>Calculated using the Disclosure checklist</t>
  </si>
  <si>
    <t>Please provide a list of all reporting entities, alongside relevant information</t>
  </si>
  <si>
    <t>Investment - extractive sector</t>
  </si>
  <si>
    <t>Investment - all sectors</t>
  </si>
  <si>
    <t>How to fill this sheet:</t>
  </si>
  <si>
    <t>Company ID references</t>
  </si>
  <si>
    <t xml:space="preserve">Part 1 - About </t>
  </si>
  <si>
    <t>Part 2 - Disclosure checklist</t>
  </si>
  <si>
    <t>Part 3 - Reporting entities</t>
  </si>
  <si>
    <t>For each row, please complete the following steps</t>
  </si>
  <si>
    <t>2.More guidance will appear as you fill the cells. Please fill out as directed, completing every column for each row before beginning the next.</t>
  </si>
  <si>
    <t xml:space="preserve">2. Once certain questions are answered, further guidance and questions may appear. Please respond to each of these, until completed. </t>
  </si>
  <si>
    <t>Completed on:</t>
  </si>
  <si>
    <t>How to complete this sheet:</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</si>
  <si>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</si>
  <si>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</si>
  <si>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</si>
  <si>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</si>
  <si>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light blue are for supplying sources and/or comments</t>
  </si>
  <si>
    <t>White cells require no action</t>
  </si>
  <si>
    <t>If yes, please specify name (insert new rows if multiple)</t>
  </si>
  <si>
    <t>Name and contact information of the person submitting this file</t>
  </si>
  <si>
    <t>Does the government have an open data policy?</t>
  </si>
  <si>
    <t>Does the government disclose information on economic contribution?</t>
  </si>
  <si>
    <t>&lt;URL&gt;</t>
  </si>
  <si>
    <t>Does government routinely disclose financial data from requirement 4.1 (full disclosure of revenue streams for both government and companies) of the the EITI Standard?</t>
  </si>
  <si>
    <t>Is beneficial ownership data disclosed?</t>
  </si>
  <si>
    <t>Example: Taxpayer Identification Number</t>
  </si>
  <si>
    <t>5. If there are any payments which are in the EITI Report, but cannot be matched with the GFS categories, please list them in the box below called "Additional information".</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</si>
  <si>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</si>
  <si>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Government revenues by company and project</t>
  </si>
  <si>
    <t>Publication date of the EITI data</t>
  </si>
  <si>
    <t>Does the government disclose what value of revenues are not recorded in the budget?</t>
  </si>
  <si>
    <t>Affiliated companies, start with Operator</t>
  </si>
  <si>
    <t>Yes, through EITI reporting</t>
  </si>
  <si>
    <t>Through EITI Reporting</t>
  </si>
  <si>
    <t>No. of license awards and transfers for the covered year</t>
  </si>
  <si>
    <t>and the technical and financial criteria used?</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</si>
  <si>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</si>
  <si>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</si>
  <si>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</si>
  <si>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</si>
  <si>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</si>
  <si>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or SOEs disclose information on Quasi-fiscal expenditures?</t>
  </si>
  <si>
    <t>Total reported</t>
  </si>
  <si>
    <t xml:space="preserve">Stock exchange listing or company website </t>
  </si>
  <si>
    <t>Payments to Governments Report</t>
  </si>
  <si>
    <t>Website link (URL) to EITI data</t>
  </si>
  <si>
    <t>&lt;Select unit&gt;</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</si>
  <si>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</si>
  <si>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Unit</t>
  </si>
  <si>
    <t>&lt;Use Legal Entity Identifier if available&gt;</t>
  </si>
  <si>
    <t>Aluminium (2606), volume</t>
  </si>
  <si>
    <t>Asbestos (2524), volume</t>
  </si>
  <si>
    <t>Ash and residues (2620), volume</t>
  </si>
  <si>
    <t>Bitumen and asphalt (2714), volume</t>
  </si>
  <si>
    <t>Bituminous mixtures (2715), volume</t>
  </si>
  <si>
    <t>Chalk (2509), volume</t>
  </si>
  <si>
    <t>Chromium (2610), volume</t>
  </si>
  <si>
    <t>Coal (2701), volume</t>
  </si>
  <si>
    <t>Coal gas (2705), volume</t>
  </si>
  <si>
    <t>Cobalt (2605), volume</t>
  </si>
  <si>
    <t>Coke and semi-coke (2704), volume</t>
  </si>
  <si>
    <t>Copper (2603), volume</t>
  </si>
  <si>
    <t>Crude oil (2709), volume</t>
  </si>
  <si>
    <t>Diamonds (7102), volume</t>
  </si>
  <si>
    <t>Dolomite (2518), volume</t>
  </si>
  <si>
    <t>Electrical energy (2716), volume</t>
  </si>
  <si>
    <t>Felspar (2529), volume</t>
  </si>
  <si>
    <t>Gold (7108), volume</t>
  </si>
  <si>
    <t>Granite (2516), volume</t>
  </si>
  <si>
    <t>Granulated slag (2618), volume</t>
  </si>
  <si>
    <t>Gypsum (2520), volume</t>
  </si>
  <si>
    <t>Iron (2601), volume</t>
  </si>
  <si>
    <t>Iron pyrites (2502), volume</t>
  </si>
  <si>
    <t>Kaolin (2507), volume</t>
  </si>
  <si>
    <t>Lead (2607), volume</t>
  </si>
  <si>
    <t>Lignite (2702), volume</t>
  </si>
  <si>
    <t>Limestone (2521), volume</t>
  </si>
  <si>
    <t>Manganese (2602), volume</t>
  </si>
  <si>
    <t>Marble (2515), volume</t>
  </si>
  <si>
    <t>Mica (2525), volume</t>
  </si>
  <si>
    <t>Mineral substances not elsewhere specified (2530), volume</t>
  </si>
  <si>
    <t>Molybdenum (2613), volume</t>
  </si>
  <si>
    <t>Natural barium sulphate (2511), volume</t>
  </si>
  <si>
    <t>Natural borates and concentrates (2528), volume</t>
  </si>
  <si>
    <t>Natural calcium phosphates (2510), volume</t>
  </si>
  <si>
    <t>Natural cryolite (2527), volume</t>
  </si>
  <si>
    <t>Natural gas (2711), volume</t>
  </si>
  <si>
    <t>Natural graphite (2504), volume</t>
  </si>
  <si>
    <t>Natural magnesium carbonate (2519), volume</t>
  </si>
  <si>
    <t>Natural sands (2505), volume</t>
  </si>
  <si>
    <t>Natural steatite (2526), volume</t>
  </si>
  <si>
    <t>Nickel (2604), volume</t>
  </si>
  <si>
    <t>Niobium (2615), volume</t>
  </si>
  <si>
    <t>Other (2617), volume</t>
  </si>
  <si>
    <t>Other clays (2508), volume</t>
  </si>
  <si>
    <t>Other slag and ash (2621), volume</t>
  </si>
  <si>
    <t>Peat (2703), volume</t>
  </si>
  <si>
    <t>Pebbles (2517), volume</t>
  </si>
  <si>
    <t>Petroleum coke (2713), volume</t>
  </si>
  <si>
    <t>Petroleum jelly (2712), volume</t>
  </si>
  <si>
    <t>Petroleum oils excluding crude (2710), volume</t>
  </si>
  <si>
    <t>Pitch and pitch coke (2708), volume</t>
  </si>
  <si>
    <t>Portland cement (2523), volume</t>
  </si>
  <si>
    <t>Precious metals (2616), volume</t>
  </si>
  <si>
    <t>Products of the distillation of coal tar (2707), volume</t>
  </si>
  <si>
    <t>Pumice stone (2513), volume</t>
  </si>
  <si>
    <t>Quartz (2506), volume</t>
  </si>
  <si>
    <t>Quicklime (2522), volume</t>
  </si>
  <si>
    <t>Salt and pure sodium chloride (2501), volume</t>
  </si>
  <si>
    <t>Siliceous fossil meals (2512), volume</t>
  </si>
  <si>
    <t>Silver (7106), volume</t>
  </si>
  <si>
    <t>Slag (2619), volume</t>
  </si>
  <si>
    <t>Slate (2514), volume</t>
  </si>
  <si>
    <t>Sulphur of all kinds (2503), volume</t>
  </si>
  <si>
    <t>Tar distilled from coal (2706), volume</t>
  </si>
  <si>
    <t>Tin (2609), volume</t>
  </si>
  <si>
    <t>Titanium (2614), volume</t>
  </si>
  <si>
    <t>Tungsten (2611), volume</t>
  </si>
  <si>
    <t>Uranium or thorium (2612), volume</t>
  </si>
  <si>
    <t>Zinc (2608), volume</t>
  </si>
  <si>
    <t>Exchange rate source (URL,…)</t>
  </si>
  <si>
    <t>Number of reporting government entities (incl SOEs if recipient)</t>
  </si>
  <si>
    <t>Does the government systematically disclose EITI data at a single location?</t>
  </si>
  <si>
    <t>&lt;method of value calculation, if available&gt;</t>
  </si>
  <si>
    <t>Gross Domestic Product ASM and informal sector</t>
  </si>
  <si>
    <t>In-kind volume (if applicable)</t>
  </si>
  <si>
    <t>Unit (if applicable)</t>
  </si>
  <si>
    <t>Payment made in-kind (Y/N)</t>
  </si>
  <si>
    <t>carats</t>
  </si>
  <si>
    <t>Aluminium (2606)</t>
  </si>
  <si>
    <t>Asbestos (2524)</t>
  </si>
  <si>
    <t>Ash and residues (2620)</t>
  </si>
  <si>
    <t>Bitumen and asphalt (2714)</t>
  </si>
  <si>
    <t>Bituminous mixtures (2715)</t>
  </si>
  <si>
    <t>Chalk (2509)</t>
  </si>
  <si>
    <t>Chromium (2610)</t>
  </si>
  <si>
    <t>Coal (2701)</t>
  </si>
  <si>
    <t>Coal gas (2705)</t>
  </si>
  <si>
    <t>Cobalt (2605)</t>
  </si>
  <si>
    <t>Coke and semi-coke (2704)</t>
  </si>
  <si>
    <t>Copper (2603)</t>
  </si>
  <si>
    <t>Crude oil (2709)</t>
  </si>
  <si>
    <t>Diamonds (7102)</t>
  </si>
  <si>
    <t>Dolomite (2518)</t>
  </si>
  <si>
    <t>Electrical energy (2716)</t>
  </si>
  <si>
    <t>Felspar (2529)</t>
  </si>
  <si>
    <t>Gold (7108)</t>
  </si>
  <si>
    <t>Granite (2516)</t>
  </si>
  <si>
    <t>Granulated slag (2618)</t>
  </si>
  <si>
    <t>Gypsum (2520)</t>
  </si>
  <si>
    <t>Iron (2601)</t>
  </si>
  <si>
    <t>Iron pyrites (2502)</t>
  </si>
  <si>
    <t>Kaolin (2507)</t>
  </si>
  <si>
    <t>Lead (2607)</t>
  </si>
  <si>
    <t>Lignite (2702)</t>
  </si>
  <si>
    <t>Limestone (2521)</t>
  </si>
  <si>
    <t>Manganese (2602)</t>
  </si>
  <si>
    <t>Marble (2515)</t>
  </si>
  <si>
    <t>Mica (2525)</t>
  </si>
  <si>
    <t>Mineral substances not elsewhere specified (2530)</t>
  </si>
  <si>
    <t>Molybdenum (2613)</t>
  </si>
  <si>
    <t>Natural barium sulphate (2511)</t>
  </si>
  <si>
    <t>Natural borates and concentrates (2528)</t>
  </si>
  <si>
    <t>Natural calcium phosphates (2510)</t>
  </si>
  <si>
    <t>Natural cryolite (2527)</t>
  </si>
  <si>
    <t>Natural gas (2711)</t>
  </si>
  <si>
    <t>Natural graphite (2504)</t>
  </si>
  <si>
    <t>Natural magnesium carbonate (2519)</t>
  </si>
  <si>
    <t>Natural sands (2505)</t>
  </si>
  <si>
    <t>Natural steatite (2526)</t>
  </si>
  <si>
    <t>Nickel (2604)</t>
  </si>
  <si>
    <t>Niobium (2615)</t>
  </si>
  <si>
    <t>Other (2617)</t>
  </si>
  <si>
    <t>Other clays (2508)</t>
  </si>
  <si>
    <t>Other slag and ash (2621)</t>
  </si>
  <si>
    <t>Peat (2703)</t>
  </si>
  <si>
    <t>Pebbles (2517)</t>
  </si>
  <si>
    <t>Petroleum coke (2713)</t>
  </si>
  <si>
    <t>Petroleum jelly (2712)</t>
  </si>
  <si>
    <t>Petroleum oils excluding crude (2710)</t>
  </si>
  <si>
    <t>Pitch and pitch coke (2708)</t>
  </si>
  <si>
    <t>Portland cement (2523)</t>
  </si>
  <si>
    <t>Precious metals (2616)</t>
  </si>
  <si>
    <t>Products of the distillation of coal tar (2707)</t>
  </si>
  <si>
    <t>Pumice stone (2513)</t>
  </si>
  <si>
    <t>Quartz (2506)</t>
  </si>
  <si>
    <t>Quicklime (2522)</t>
  </si>
  <si>
    <t>Salt and pure sodium chloride (2501)</t>
  </si>
  <si>
    <t>Siliceous fossil meals (2512)</t>
  </si>
  <si>
    <t>Silver (7106)</t>
  </si>
  <si>
    <t>Slag (2619)</t>
  </si>
  <si>
    <t>Slate (2514)</t>
  </si>
  <si>
    <t>Sulphur of all kinds (2503)</t>
  </si>
  <si>
    <t>Tar distilled from coal (2706)</t>
  </si>
  <si>
    <t>Tin (2609)</t>
  </si>
  <si>
    <t>Titanium (2614)</t>
  </si>
  <si>
    <t>Tungsten (2611)</t>
  </si>
  <si>
    <t>Uranium or thorium (2612)</t>
  </si>
  <si>
    <t>Zinc (2608)</t>
  </si>
  <si>
    <t>Number of reporting companies (incl SOEs if payer)</t>
  </si>
  <si>
    <t>Other, non-upstream sectors</t>
  </si>
  <si>
    <t>Does the government disclose data on in-kind revenues and sales of state share of production?</t>
  </si>
  <si>
    <t>Table 9 - Government entity types</t>
  </si>
  <si>
    <t>Central goverment</t>
  </si>
  <si>
    <t>State government</t>
  </si>
  <si>
    <t>Local government</t>
  </si>
  <si>
    <t>Agency type</t>
  </si>
  <si>
    <t>&lt; Agency type &gt;</t>
  </si>
  <si>
    <t>If yes, what was the volume received?</t>
  </si>
  <si>
    <t>If yes, what was sold?</t>
  </si>
  <si>
    <t>If yes, what was the total revenue transferred to the state from the proceeds of oil, gas and minerals sold?</t>
  </si>
  <si>
    <t>Does the government disclose information on environmental payments?</t>
  </si>
  <si>
    <t>If yes, what was the total mandatory environmental payments?</t>
  </si>
  <si>
    <t>If yes, what was the total voluntary environmental payments?</t>
  </si>
  <si>
    <t xml:space="preserve">State-owned enterprises &amp; public corporations </t>
  </si>
  <si>
    <t>EITI International Secretariat</t>
  </si>
  <si>
    <r>
      <rPr>
        <b/>
        <sz val="11"/>
        <rFont val="Franklin Gothic Book"/>
        <family val="2"/>
      </rPr>
      <t xml:space="preserve">For the latest version of Summary data templates, see </t>
    </r>
    <r>
      <rPr>
        <b/>
        <u/>
        <sz val="11"/>
        <color rgb="FF188FBB"/>
        <rFont val="Franklin Gothic Book"/>
        <family val="2"/>
      </rPr>
      <t>https://eiti.org/summary-data-template</t>
    </r>
  </si>
  <si>
    <r>
      <t xml:space="preserve">3. This Data sheet should be submitted alongside the EITI Report. Send it to the International Secretariat: </t>
    </r>
    <r>
      <rPr>
        <u/>
        <sz val="11"/>
        <color rgb="FF0070C0"/>
        <rFont val="Franklin Gothic Book"/>
        <family val="2"/>
      </rPr>
      <t xml:space="preserve">data@eiti.org </t>
    </r>
  </si>
  <si>
    <r>
      <rPr>
        <sz val="11"/>
        <rFont val="Franklin Gothic Book"/>
        <family val="2"/>
      </rPr>
      <t xml:space="preserve">4. The data will be used to populate the global EITI data repository, available on the international EITI website: </t>
    </r>
    <r>
      <rPr>
        <u/>
        <sz val="11"/>
        <color theme="10"/>
        <rFont val="Franklin Gothic Book"/>
        <family val="2"/>
      </rPr>
      <t xml:space="preserve">https://eiti.org/data. </t>
    </r>
    <r>
      <rPr>
        <sz val="11"/>
        <rFont val="Franklin Gothic Book"/>
        <family val="2"/>
      </rPr>
      <t xml:space="preserve">You will receive the file back which will be fit for publication via the channels of your choice. </t>
    </r>
  </si>
  <si>
    <r>
      <t xml:space="preserve">This template should be </t>
    </r>
    <r>
      <rPr>
        <b/>
        <u/>
        <sz val="11"/>
        <rFont val="Franklin Gothic Book"/>
        <family val="2"/>
      </rPr>
      <t xml:space="preserve">completed in full and submitted </t>
    </r>
    <r>
      <rPr>
        <b/>
        <sz val="11"/>
        <rFont val="Franklin Gothic Book"/>
        <family val="2"/>
      </rPr>
      <t>to the EITI International Secretariat for each fiscal year covered under EITI Reporting.</t>
    </r>
  </si>
  <si>
    <r>
      <rPr>
        <b/>
        <sz val="11"/>
        <rFont val="Franklin Gothic Book"/>
        <family val="2"/>
      </rPr>
      <t xml:space="preserve">Part 1 (About): </t>
    </r>
    <r>
      <rPr>
        <sz val="11"/>
        <rFont val="Franklin Gothic Book"/>
        <family val="2"/>
      </rPr>
      <t>Insert</t>
    </r>
    <r>
      <rPr>
        <b/>
        <sz val="11"/>
        <rFont val="Franklin Gothic Book"/>
        <family val="2"/>
      </rPr>
      <t xml:space="preserve"> </t>
    </r>
    <r>
      <rPr>
        <sz val="11"/>
        <rFont val="Franklin Gothic Book"/>
        <family val="2"/>
      </rPr>
      <t>country and data characteristics.</t>
    </r>
  </si>
  <si>
    <r>
      <rPr>
        <b/>
        <sz val="11"/>
        <rFont val="Franklin Gothic Book"/>
        <family val="2"/>
      </rPr>
      <t xml:space="preserve">Part 2 (Disclosure checklist): </t>
    </r>
    <r>
      <rPr>
        <sz val="11"/>
        <rFont val="Franklin Gothic Book"/>
        <family val="2"/>
      </rPr>
      <t>Fill in contextual and aggregate financial data for EITI Requirements 2, 3, 4, 5, and 6.</t>
    </r>
  </si>
  <si>
    <r>
      <rPr>
        <b/>
        <sz val="11"/>
        <rFont val="Franklin Gothic Book"/>
        <family val="2"/>
      </rPr>
      <t xml:space="preserve">Part 3 (Reporting entities): </t>
    </r>
    <r>
      <rPr>
        <sz val="11"/>
        <rFont val="Franklin Gothic Book"/>
        <family val="2"/>
      </rPr>
      <t>Enter</t>
    </r>
    <r>
      <rPr>
        <b/>
        <sz val="11"/>
        <rFont val="Franklin Gothic Book"/>
        <family val="2"/>
      </rPr>
      <t xml:space="preserve"> </t>
    </r>
    <r>
      <rPr>
        <sz val="11"/>
        <rFont val="Franklin Gothic Book"/>
        <family val="2"/>
      </rPr>
      <t xml:space="preserve">reporting entities (Government agencies, companies and projects) and related information. </t>
    </r>
  </si>
  <si>
    <r>
      <rPr>
        <b/>
        <sz val="11"/>
        <rFont val="Franklin Gothic Book"/>
        <family val="2"/>
      </rPr>
      <t xml:space="preserve">Part 4 (Government revenues): </t>
    </r>
    <r>
      <rPr>
        <sz val="11"/>
        <rFont val="Franklin Gothic Book"/>
        <family val="2"/>
      </rPr>
      <t>Enter</t>
    </r>
    <r>
      <rPr>
        <b/>
        <sz val="11"/>
        <rFont val="Franklin Gothic Book"/>
        <family val="2"/>
      </rPr>
      <t xml:space="preserve"> </t>
    </r>
    <r>
      <rPr>
        <sz val="11"/>
        <rFont val="Franklin Gothic Book"/>
        <family val="2"/>
      </rPr>
      <t>data on government revenues per revenue stream, according to GFS classification.</t>
    </r>
  </si>
  <si>
    <r>
      <rPr>
        <b/>
        <sz val="11"/>
        <rFont val="Franklin Gothic Book"/>
        <family val="2"/>
      </rPr>
      <t xml:space="preserve">Part 5 (Company data): </t>
    </r>
    <r>
      <rPr>
        <sz val="11"/>
        <rFont val="Franklin Gothic Book"/>
        <family val="2"/>
      </rPr>
      <t>Enter</t>
    </r>
    <r>
      <rPr>
        <b/>
        <sz val="11"/>
        <rFont val="Franklin Gothic Book"/>
        <family val="2"/>
      </rPr>
      <t xml:space="preserve"> </t>
    </r>
    <r>
      <rPr>
        <sz val="11"/>
        <rFont val="Franklin Gothic Book"/>
        <family val="2"/>
      </rPr>
      <t>company- and project-level data per revenue stream.</t>
    </r>
  </si>
  <si>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</si>
  <si>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</si>
  <si>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</si>
  <si>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</si>
  <si>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</si>
  <si>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</si>
  <si>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</si>
  <si>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</si>
  <si>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</si>
  <si>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</si>
  <si>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r>
      <rPr>
        <b/>
        <sz val="11"/>
        <rFont val="Franklin Gothic Book"/>
        <family val="2"/>
      </rPr>
      <t xml:space="preserve">Give us your feedback or report a conflict in the data! Write to us at  </t>
    </r>
    <r>
      <rPr>
        <b/>
        <u/>
        <sz val="11"/>
        <color rgb="FF188FBB"/>
        <rFont val="Franklin Gothic Book"/>
        <family val="2"/>
      </rPr>
      <t>data@eiti.org</t>
    </r>
  </si>
  <si>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</si>
  <si>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</si>
  <si>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r>
      <rPr>
        <i/>
        <sz val="10.5"/>
        <rFont val="Calibri"/>
        <family val="2"/>
      </rPr>
      <t xml:space="preserve">The International Secretariat can provide advice and support on request. Please contact </t>
    </r>
    <r>
      <rPr>
        <i/>
        <u/>
        <sz val="10.5"/>
        <color theme="10"/>
        <rFont val="Calibri"/>
        <family val="2"/>
      </rPr>
      <t>data@eiti.org</t>
    </r>
  </si>
  <si>
    <t>Version 2.0 as of 1 July 2019</t>
  </si>
  <si>
    <t>Cells in grey are for your information: You will receive immediate feedback on many of the data entries and some cells will fill in automatically.</t>
  </si>
  <si>
    <t>Cells in orange must be completed before submission</t>
  </si>
  <si>
    <r>
      <rPr>
        <b/>
        <sz val="11"/>
        <color rgb="FF000000"/>
        <rFont val="Franklin Gothic Book"/>
        <family val="2"/>
      </rPr>
      <t xml:space="preserve">Part 1 (About) </t>
    </r>
    <r>
      <rPr>
        <sz val="11"/>
        <color rgb="FF000000"/>
        <rFont val="Franklin Gothic Book"/>
        <family val="2"/>
      </rPr>
      <t>covers country and data characteristics.</t>
    </r>
  </si>
  <si>
    <r>
      <t xml:space="preserve">1. Starting from the top, </t>
    </r>
    <r>
      <rPr>
        <b/>
        <i/>
        <sz val="11"/>
        <rFont val="Franklin Gothic Book"/>
        <family val="2"/>
      </rPr>
      <t xml:space="preserve">select your responses in the grey column. </t>
    </r>
    <r>
      <rPr>
        <i/>
        <sz val="11"/>
        <rFont val="Franklin Gothic Book"/>
        <family val="2"/>
      </rPr>
      <t xml:space="preserve">Guidance is provided in yellow boxes once the cell is selected. </t>
    </r>
  </si>
  <si>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</si>
  <si>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r>
      <rPr>
        <i/>
        <sz val="11"/>
        <rFont val="Franklin Gothic Book"/>
        <family val="2"/>
      </rPr>
      <t>If you have any questions, please contact</t>
    </r>
    <r>
      <rPr>
        <u/>
        <sz val="11"/>
        <color theme="10"/>
        <rFont val="Franklin Gothic Book"/>
        <family val="2"/>
      </rPr>
      <t xml:space="preserve"> </t>
    </r>
    <r>
      <rPr>
        <b/>
        <u/>
        <sz val="11"/>
        <color theme="10"/>
        <rFont val="Franklin Gothic Book"/>
        <family val="2"/>
      </rPr>
      <t>data@eiti.org</t>
    </r>
  </si>
  <si>
    <r>
      <rPr>
        <i/>
        <sz val="11"/>
        <rFont val="Franklin Gothic Book"/>
        <family val="2"/>
      </rPr>
      <t>Reporting currency (</t>
    </r>
    <r>
      <rPr>
        <i/>
        <sz val="11"/>
        <color theme="10"/>
        <rFont val="Franklin Gothic Book"/>
        <family val="2"/>
      </rPr>
      <t>ISO-4217 currency codes</t>
    </r>
    <r>
      <rPr>
        <i/>
        <sz val="11"/>
        <rFont val="Franklin Gothic Book"/>
        <family val="2"/>
      </rPr>
      <t>)</t>
    </r>
  </si>
  <si>
    <t>&lt; XXX &gt;</t>
  </si>
  <si>
    <t>Data overview / requirement</t>
  </si>
  <si>
    <r>
      <rPr>
        <b/>
        <sz val="11"/>
        <color rgb="FF000000"/>
        <rFont val="Franklin Gothic Book"/>
        <family val="2"/>
      </rPr>
      <t xml:space="preserve">Part 2 (Disclosure checklist) </t>
    </r>
    <r>
      <rPr>
        <sz val="11"/>
        <color rgb="FF000000"/>
        <rFont val="Franklin Gothic Book"/>
        <family val="2"/>
      </rPr>
      <t>covers contextual and aggregate financial data for EITI Requirements 2, 3, 4, 5, and 6.</t>
    </r>
  </si>
  <si>
    <r>
      <t>1.Starting from the top, begin by responding to questions in the first column (</t>
    </r>
    <r>
      <rPr>
        <b/>
        <i/>
        <sz val="11"/>
        <color theme="1"/>
        <rFont val="Franklin Gothic Book"/>
        <family val="2"/>
      </rPr>
      <t>Inclusion</t>
    </r>
    <r>
      <rPr>
        <i/>
        <sz val="11"/>
        <color theme="1"/>
        <rFont val="Franklin Gothic Book"/>
        <family val="2"/>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</si>
  <si>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theme="1"/>
        <rFont val="Franklin Gothic Book"/>
        <family val="2"/>
      </rPr>
      <t>Source / units</t>
    </r>
    <r>
      <rPr>
        <i/>
        <sz val="11"/>
        <color theme="1"/>
        <rFont val="Franklin Gothic Book"/>
        <family val="2"/>
      </rPr>
      <t xml:space="preserve"> box.</t>
    </r>
  </si>
  <si>
    <r>
      <t xml:space="preserve">3. Include any additional information or comments as needed in the </t>
    </r>
    <r>
      <rPr>
        <b/>
        <i/>
        <sz val="11"/>
        <color theme="1"/>
        <rFont val="Franklin Gothic Book"/>
        <family val="2"/>
      </rPr>
      <t xml:space="preserve">Comments / Notes" </t>
    </r>
    <r>
      <rPr>
        <i/>
        <sz val="11"/>
        <color theme="1"/>
        <rFont val="Franklin Gothic Book"/>
        <family val="2"/>
      </rPr>
      <t>column.</t>
    </r>
  </si>
  <si>
    <r>
      <rPr>
        <i/>
        <sz val="11"/>
        <rFont val="Franklin Gothic Book"/>
        <family val="2"/>
      </rPr>
      <t>If you have any questions, please contact</t>
    </r>
    <r>
      <rPr>
        <i/>
        <u/>
        <sz val="11"/>
        <color theme="10"/>
        <rFont val="Franklin Gothic Book"/>
        <family val="2"/>
      </rPr>
      <t xml:space="preserve"> </t>
    </r>
    <r>
      <rPr>
        <b/>
        <u/>
        <sz val="11"/>
        <color theme="10"/>
        <rFont val="Franklin Gothic Book"/>
        <family val="2"/>
      </rPr>
      <t>data@eiti.org</t>
    </r>
  </si>
  <si>
    <r>
      <t xml:space="preserve">Please fill in answers to </t>
    </r>
    <r>
      <rPr>
        <i/>
        <u/>
        <sz val="11"/>
        <color rgb="FF000000"/>
        <rFont val="Franklin Gothic Book"/>
        <family val="2"/>
      </rPr>
      <t>all the questions posed below</t>
    </r>
    <r>
      <rPr>
        <i/>
        <sz val="11"/>
        <color rgb="FF000000"/>
        <rFont val="Franklin Gothic Book"/>
        <family val="2"/>
      </rPr>
      <t xml:space="preserve">. </t>
    </r>
  </si>
  <si>
    <r>
      <t>EITI Requirement 2.1</t>
    </r>
    <r>
      <rPr>
        <b/>
        <sz val="11"/>
        <rFont val="Franklin Gothic Book"/>
        <family val="2"/>
      </rPr>
      <t>: Legal framework and fiscal regime</t>
    </r>
  </si>
  <si>
    <r>
      <t>EITI Requirement 2.2</t>
    </r>
    <r>
      <rPr>
        <b/>
        <sz val="11"/>
        <rFont val="Franklin Gothic Book"/>
        <family val="2"/>
      </rPr>
      <t>: Contract and license allocations</t>
    </r>
  </si>
  <si>
    <r>
      <t xml:space="preserve">EITI Requirement 2.3: </t>
    </r>
    <r>
      <rPr>
        <b/>
        <sz val="11"/>
        <rFont val="Franklin Gothic Book"/>
        <family val="2"/>
      </rPr>
      <t>Register of licenses</t>
    </r>
  </si>
  <si>
    <r>
      <t>EITI Requirement 2.4</t>
    </r>
    <r>
      <rPr>
        <b/>
        <sz val="11"/>
        <rFont val="Franklin Gothic Book"/>
        <family val="2"/>
      </rPr>
      <t>: Contract disclosure</t>
    </r>
  </si>
  <si>
    <r>
      <t>EITI Requirement 2.5</t>
    </r>
    <r>
      <rPr>
        <b/>
        <sz val="11"/>
        <rFont val="Franklin Gothic Book"/>
        <family val="2"/>
      </rPr>
      <t>: Beneficial ownership</t>
    </r>
  </si>
  <si>
    <r>
      <t>EITI Requirement 2.6</t>
    </r>
    <r>
      <rPr>
        <b/>
        <sz val="11"/>
        <rFont val="Franklin Gothic Book"/>
        <family val="2"/>
      </rPr>
      <t>: State participation</t>
    </r>
  </si>
  <si>
    <r>
      <t>EITI Requirement 3.1</t>
    </r>
    <r>
      <rPr>
        <b/>
        <sz val="11"/>
        <rFont val="Franklin Gothic Book"/>
        <family val="2"/>
      </rPr>
      <t>: Exploration</t>
    </r>
  </si>
  <si>
    <r>
      <t>EITI Requirement 3.3</t>
    </r>
    <r>
      <rPr>
        <b/>
        <sz val="11"/>
        <rFont val="Franklin Gothic Book"/>
        <family val="2"/>
      </rPr>
      <t>: Exports</t>
    </r>
  </si>
  <si>
    <r>
      <t>EITI Requirement 4.1</t>
    </r>
    <r>
      <rPr>
        <b/>
        <sz val="11"/>
        <rFont val="Franklin Gothic Book"/>
        <family val="2"/>
      </rPr>
      <t>: Comprehensiveness</t>
    </r>
  </si>
  <si>
    <r>
      <t>EITI Requirement 4.2</t>
    </r>
    <r>
      <rPr>
        <b/>
        <sz val="11"/>
        <rFont val="Franklin Gothic Book"/>
        <family val="2"/>
      </rPr>
      <t>: In-kind revenues</t>
    </r>
  </si>
  <si>
    <r>
      <t>EITI Requirement 4.3</t>
    </r>
    <r>
      <rPr>
        <b/>
        <sz val="11"/>
        <rFont val="Franklin Gothic Book"/>
        <family val="2"/>
      </rPr>
      <t>: Barter agreements</t>
    </r>
  </si>
  <si>
    <r>
      <t>EITI Requirement 4.4</t>
    </r>
    <r>
      <rPr>
        <b/>
        <sz val="11"/>
        <rFont val="Franklin Gothic Book"/>
        <family val="2"/>
      </rPr>
      <t>: Transportation revenues</t>
    </r>
  </si>
  <si>
    <r>
      <t>EITI Requirement 4.5</t>
    </r>
    <r>
      <rPr>
        <b/>
        <sz val="11"/>
        <rFont val="Franklin Gothic Book"/>
        <family val="2"/>
      </rPr>
      <t>: SOE transactions</t>
    </r>
  </si>
  <si>
    <r>
      <t>EITI Requirement 4.6</t>
    </r>
    <r>
      <rPr>
        <b/>
        <sz val="11"/>
        <rFont val="Franklin Gothic Book"/>
        <family val="2"/>
      </rPr>
      <t>: Direct subnational payments</t>
    </r>
  </si>
  <si>
    <r>
      <t>EITI Requirement 4.8</t>
    </r>
    <r>
      <rPr>
        <b/>
        <sz val="11"/>
        <rFont val="Franklin Gothic Book"/>
        <family val="2"/>
      </rPr>
      <t>: Data timeliness</t>
    </r>
  </si>
  <si>
    <r>
      <t>EITI Requirement 4.9</t>
    </r>
    <r>
      <rPr>
        <b/>
        <sz val="11"/>
        <rFont val="Franklin Gothic Book"/>
        <family val="2"/>
      </rPr>
      <t>: Data quality</t>
    </r>
  </si>
  <si>
    <r>
      <t>EITI Requirement 5.1</t>
    </r>
    <r>
      <rPr>
        <b/>
        <sz val="11"/>
        <rFont val="Franklin Gothic Book"/>
        <family val="2"/>
      </rPr>
      <t>: Distribution of extractive industry revenues</t>
    </r>
  </si>
  <si>
    <r>
      <t>EITI Requirement 5.2</t>
    </r>
    <r>
      <rPr>
        <b/>
        <sz val="11"/>
        <rFont val="Franklin Gothic Book"/>
        <family val="2"/>
      </rPr>
      <t>: Subnational transfers</t>
    </r>
  </si>
  <si>
    <r>
      <t>EITI Requirement 5.3</t>
    </r>
    <r>
      <rPr>
        <b/>
        <sz val="11"/>
        <rFont val="Franklin Gothic Book"/>
        <family val="2"/>
      </rPr>
      <t>: Revenue management and expenditures</t>
    </r>
  </si>
  <si>
    <r>
      <t>EITI Requirement 6.1</t>
    </r>
    <r>
      <rPr>
        <b/>
        <sz val="11"/>
        <rFont val="Franklin Gothic Book"/>
        <family val="2"/>
      </rPr>
      <t>: Social expenditures</t>
    </r>
  </si>
  <si>
    <r>
      <t>EITI Requirement 6.2</t>
    </r>
    <r>
      <rPr>
        <b/>
        <sz val="11"/>
        <rFont val="Franklin Gothic Book"/>
        <family val="2"/>
      </rPr>
      <t>: Quasi-fiscal expenditures</t>
    </r>
  </si>
  <si>
    <r>
      <t>EITI Requirement 6.3</t>
    </r>
    <r>
      <rPr>
        <b/>
        <sz val="11"/>
        <rFont val="Franklin Gothic Book"/>
        <family val="2"/>
      </rPr>
      <t>: Economic contribution</t>
    </r>
  </si>
  <si>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</si>
  <si>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</si>
  <si>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</si>
  <si>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</si>
  <si>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</si>
  <si>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</si>
  <si>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</si>
  <si>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</si>
  <si>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</si>
  <si>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</si>
  <si>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</si>
  <si>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</si>
  <si>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</si>
  <si>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</si>
  <si>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</si>
  <si>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</si>
  <si>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</si>
  <si>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r>
      <t>EITI Requirement 5.1.b</t>
    </r>
    <r>
      <rPr>
        <i/>
        <sz val="11"/>
        <rFont val="Franklin Gothic Book"/>
        <family val="2"/>
      </rPr>
      <t>: Revenue classification</t>
    </r>
  </si>
  <si>
    <r>
      <rPr>
        <i/>
        <u/>
        <sz val="11"/>
        <rFont val="Franklin Gothic Book"/>
        <family val="2"/>
      </rPr>
      <t xml:space="preserve">or, </t>
    </r>
    <r>
      <rPr>
        <b/>
        <u/>
        <sz val="11"/>
        <color theme="10"/>
        <rFont val="Franklin Gothic Book"/>
        <family val="2"/>
      </rPr>
      <t>https://www.imf.org/external/np/sta/gfsm/</t>
    </r>
  </si>
  <si>
    <r>
      <t>EITI Requirement 4.1.d</t>
    </r>
    <r>
      <rPr>
        <b/>
        <i/>
        <sz val="11"/>
        <rFont val="Franklin Gothic Book"/>
        <family val="2"/>
      </rPr>
      <t>: Full government disclosure</t>
    </r>
  </si>
  <si>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</si>
  <si>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</si>
  <si>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Employment - extractive sector - male</t>
  </si>
  <si>
    <t>Employment - extractive sector - female</t>
  </si>
  <si>
    <t>people</t>
  </si>
  <si>
    <t>Please include comments here. PAYE and withholding taxes are not paid on behalf of companies and should therefore be excluded</t>
  </si>
  <si>
    <t>Insert additional rows as needed. E.g., the below table covers the excluded revenues</t>
  </si>
  <si>
    <t>References to state-owned enterprises or company Audited Financial Statement (Add rows if several SOEs)</t>
  </si>
  <si>
    <t>References to state-owned enterprises portals or company website(s), for example as stated in the Report (Add rows if several SOEs)</t>
  </si>
  <si>
    <t>Are contracts or full license texts disclosed?</t>
  </si>
  <si>
    <t>(Harmonised System Codes)</t>
  </si>
  <si>
    <r>
      <t>EITI Requirement 3.2</t>
    </r>
    <r>
      <rPr>
        <b/>
        <sz val="11"/>
        <rFont val="Franklin Gothic Book"/>
        <family val="2"/>
      </rPr>
      <t>: Production by commodity</t>
    </r>
  </si>
  <si>
    <t>Calculated using total of government revenues (part 4), and total per-company data (part 5)</t>
  </si>
  <si>
    <r>
      <t>EITI Requirement 4.7</t>
    </r>
    <r>
      <rPr>
        <b/>
        <sz val="11"/>
        <rFont val="Franklin Gothic Book"/>
        <family val="2"/>
      </rPr>
      <t>: Disaggregation</t>
    </r>
  </si>
  <si>
    <t>If yes, what amount of transfers could the government account for?</t>
  </si>
  <si>
    <r>
      <t>EITI Requirement 7.2</t>
    </r>
    <r>
      <rPr>
        <b/>
        <sz val="11"/>
        <rFont val="Franklin Gothic Book"/>
        <family val="2"/>
      </rPr>
      <t>: Data accessibility and open data</t>
    </r>
  </si>
  <si>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</si>
  <si>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</si>
  <si>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</si>
  <si>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6.4</t>
    </r>
    <r>
      <rPr>
        <b/>
        <sz val="11"/>
        <rFont val="Franklin Gothic Book"/>
        <family val="2"/>
      </rPr>
      <t>: Environmental impact</t>
    </r>
  </si>
  <si>
    <t>Cells in light blue are for voluntary input</t>
  </si>
  <si>
    <t>Cells in orange must be completed</t>
  </si>
  <si>
    <t>Mineral and petroleum rights' regime?</t>
  </si>
  <si>
    <t xml:space="preserve">Filling in this summary data template with EITI Report data will make your EITI Report data accessible in a machine-readable format. (requirement 7.2.d) </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</si>
  <si>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</si>
  <si>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&lt; EITI Reporting or systematically disclosed? &gt;</t>
  </si>
  <si>
    <t>Total in USD</t>
  </si>
  <si>
    <t>Company type</t>
  </si>
  <si>
    <t>BDO LLP</t>
  </si>
  <si>
    <t>https://eiti.org/document/myanmar-20172018-eiti-report</t>
  </si>
  <si>
    <t>https://myanmareiti.org/sites/myanmareiti.org/files/publication_docs/meiti_reconciliation_report_2017-2018_final_signed.pdf</t>
  </si>
  <si>
    <t>https://myanmareiti.org/files/uploads/annex.zip</t>
  </si>
  <si>
    <t>https://myanmareiti.org/en/myanmar-eiti-open-data-policy</t>
  </si>
  <si>
    <t>https://myanmareiti.org/en/publications</t>
  </si>
  <si>
    <t>Sami Sakka</t>
  </si>
  <si>
    <t>sami.sakka@bdo-ifi.com</t>
  </si>
  <si>
    <t>ahmed.zouari@bdo-ifi.com</t>
  </si>
  <si>
    <t>If needed, you can also contact Ahmed Zouari</t>
  </si>
  <si>
    <t>https://www.cbm.gov.mm/foreign-exchange-market</t>
  </si>
  <si>
    <t>Average of "CBM Reference Rate, MMK per USD" from 01/01/2017 to 31/03/2018</t>
  </si>
  <si>
    <t>Only social expenditure for oil &amp; gas sector were desagregated by project.</t>
  </si>
  <si>
    <t>Section 3.3.5.	Legal and fiscal framework
Section: 4.2.7. Definition of the payments flows</t>
  </si>
  <si>
    <t>Section 3.2.3.	Institutional framework
Section 3.3.6.	Institutional framework</t>
  </si>
  <si>
    <t>Section 3.2.6.	Procedures for the award of oil and gas blocks
Section: 3.3.8.	Procedures for the award of mining permit</t>
  </si>
  <si>
    <t>Section 3.2.2.	Legal Framework
Section 3.3.5.	Legal and fiscal framework</t>
  </si>
  <si>
    <t>Section 3.2.4.	Contracts types
Section 3.3.7.	Types of mining permits</t>
  </si>
  <si>
    <t>9 for Gems and Jade sector and 243 Mining sector</t>
  </si>
  <si>
    <t>Annexes 5 &amp; 6</t>
  </si>
  <si>
    <t>Annexes 3 &amp; 4</t>
  </si>
  <si>
    <t>Section: 3.3.9.	Register of mining licenses/ Annexes 5 &amp; 6</t>
  </si>
  <si>
    <t>Section 3.2.7.	Policy on disclosure of contracts and licenses
Section 3.3.12.	Policy on disclosure of contracts and licenses</t>
  </si>
  <si>
    <t>https://eiti.org/files/documents/bo_roadmap_-_myanmar.pdf</t>
  </si>
  <si>
    <t>Section 3.7.5.	Beneficial Ownership Reporting</t>
  </si>
  <si>
    <t>https://bo.dica.gov.mm/</t>
  </si>
  <si>
    <t>A BO Data Disclosure Analysis Report was published online on 28 December 2019 at https://bo.dica.gov.mm/.</t>
  </si>
  <si>
    <t>Section 3.2.8.	State participation in the oil and gas sector
Section 3.3.13.	State participation in the mining sector</t>
  </si>
  <si>
    <t>Section 3.2.5.	Main oil and gas projects
Section 3.3.2.	Mineral resources</t>
  </si>
  <si>
    <t>Barrels</t>
  </si>
  <si>
    <t>Scf</t>
  </si>
  <si>
    <t>Total Gem Production: 6,949,330 Carats and 4915 Kg (we considered that 1 Carats = 200 Milligram)</t>
  </si>
  <si>
    <t>Jade production</t>
  </si>
  <si>
    <t>Pearl Production 443,136 momme</t>
  </si>
  <si>
    <t>1.3.	Production and exports
Annex 13: Other minerals production and exports detailed by commodity
Annex 14: Gem production for companies out of scope</t>
  </si>
  <si>
    <t>Anitimony Ore and Anitimony Concentrate (Annex 13)</t>
  </si>
  <si>
    <t>Wolfram production as reported by ME2 (Annexe 13 Other Minerals Production (ME2 Minerals)</t>
  </si>
  <si>
    <t>Bauxite production as reported by ME1 (Annexe 13 Other Minerals Production)</t>
  </si>
  <si>
    <t>Clay production as reported by ME1 (Annexe 13 Other Minerals Production)</t>
  </si>
  <si>
    <t>Barite and Barite Powder production as reported by ME1 (Annexe 13 Other Minerals Production)</t>
  </si>
  <si>
    <t>Bantonite production as reported by ME1 (Annexe 13 Other Minerals Production)</t>
  </si>
  <si>
    <t>Dolomite production as reported by ME1 (Annexe 13 Other Minerals Production)</t>
  </si>
  <si>
    <t>3.3.14.	Pricing and valuation systems</t>
  </si>
  <si>
    <t>1.3.	Production and exports
Annex 13: Other minerals production and exports detailed by commodity</t>
  </si>
  <si>
    <t>Pearl Exports 353,815 momme</t>
  </si>
  <si>
    <t>Total Gem Exports: 4,950.8 Carats and 96.38 Kg (we considered that 1 Carats = 200 Milligram)</t>
  </si>
  <si>
    <t>Jade Export</t>
  </si>
  <si>
    <t>Wolfram exports as reported by ME2 (Annexe 13 Other Minerals Exports (ME2 Minerals)</t>
  </si>
  <si>
    <t>Scheekite Mixed exports as reported by ME2 (Annexe 13 Other Minerals Exports (ME2 Minerals)</t>
  </si>
  <si>
    <t>Section 5.	RECONCILIATION RESULTS</t>
  </si>
  <si>
    <t>Table 13: Coverage per subsector</t>
  </si>
  <si>
    <t>Table 24: Reconciliation of payments in kind</t>
  </si>
  <si>
    <t>Pearl</t>
  </si>
  <si>
    <t>Section 6.9.	Infrastructure provisions and barter arrangements</t>
  </si>
  <si>
    <t>Section 6.3.	Oil &amp; gas transportation volume and tariff</t>
  </si>
  <si>
    <t>Section 5.6.	SOE’s Payments and transfers</t>
  </si>
  <si>
    <t>Table 147 : MOGE payments flows reconciliation
Table 148 : MGE payments flows reconciliation
Table 149 : ME1 payments flows reconciliation
Table 150 : ME2 payments flows reconciliation
Table 151 : MPE payments flows reconciliation</t>
  </si>
  <si>
    <t>Section 1.5.	Comprehensiveness and reliability of data</t>
  </si>
  <si>
    <t>Section 3.8.2.	Public sector and SOEs</t>
  </si>
  <si>
    <t>Section 3.8.1.	Private companies</t>
  </si>
  <si>
    <t>Section 3.6.	Revenues collection and other accounts allocation</t>
  </si>
  <si>
    <t>3.5.	Budget process</t>
  </si>
  <si>
    <t>Section 3.6.4.	the Union Fund Account-Other Accounts (UFA-OA)</t>
  </si>
  <si>
    <t>Section 6.5.	Social Expenditures and Infrastructure Provisions</t>
  </si>
  <si>
    <t>Table 113 : Payment flows included in the other minerals</t>
  </si>
  <si>
    <t>Section 6.7.	Quasi-fiscal expenditures</t>
  </si>
  <si>
    <t>Section 6.6.	Contribution to the Myanmar economy</t>
  </si>
  <si>
    <t>Section 3.3.5.	Legal and fiscal framework/ Social and environmental provisions in the Mines Law and Rules 
Section: 3.4.3.	The Myanmar mining rules
Section: 3.4.5.	Petroleum and petroleum products law 20-2017</t>
  </si>
  <si>
    <t>Internal Revenue Department (IRD)</t>
  </si>
  <si>
    <t>Myanmar Customs Department (MCD)</t>
  </si>
  <si>
    <t>Department of Mines (DOM)</t>
  </si>
  <si>
    <t>Department of Trading (DoT)</t>
  </si>
  <si>
    <t>Forest Department (FD)</t>
  </si>
  <si>
    <t>Department of Geological Survey and Mineral Exploration (DGSE)</t>
  </si>
  <si>
    <t>Gold Petrol Joint Operating Company Inc., (GJOC Inc.)</t>
  </si>
  <si>
    <t xml:space="preserve">MPRL E&amp;P </t>
  </si>
  <si>
    <t>PC Myanmar (Hong Kong) Limited</t>
  </si>
  <si>
    <t>Posco Daewoo Corporation (Myanmar E&amp;P Office)</t>
  </si>
  <si>
    <t>PTTEP International Ltd.</t>
  </si>
  <si>
    <t>Total E&amp;P Myanmar</t>
  </si>
  <si>
    <t>Gail JJ India Ltd</t>
  </si>
  <si>
    <t>Korea Gas Corporation</t>
  </si>
  <si>
    <t>Nippon Oil Exploration (Myanmar) Ltd</t>
  </si>
  <si>
    <t>ONGC Videsh Ltd.,</t>
  </si>
  <si>
    <t>Unocal Myanmar Offshore Co., Ltd.</t>
  </si>
  <si>
    <t>Asia Orient International Ltd. (CJs Oc Nobel Oil)</t>
  </si>
  <si>
    <t>Bashneft International B.V. (Myanmar Branch)</t>
  </si>
  <si>
    <t>Berlanga Myanmar Pte Ltd., (Myanmar Branch)</t>
  </si>
  <si>
    <t>BG Exploration &amp; Production Myanmar Pte. Ltd. (Myanmar Branch)</t>
  </si>
  <si>
    <t>Brunei National Petroleum Company Sdn Bhd (PB Myanmar)</t>
  </si>
  <si>
    <t>CAOG PTE LTD (MYANMAR BRANCH)</t>
  </si>
  <si>
    <t>CFG Energy Pte Ltd.,</t>
  </si>
  <si>
    <t>ENI Myanmar B.V. (Myanmar Branch)</t>
  </si>
  <si>
    <t>IsTech Energy EP-5 Pte Ltd., (Myanmar Branch)</t>
  </si>
  <si>
    <t>Jubilant Oil &amp; Gas Pte. Ltd.</t>
  </si>
  <si>
    <t>North Petro-Chem Corporation Myanmar Ltd. (NPCMM)</t>
  </si>
  <si>
    <t>Ophir Myanmar (Block AD-3) Limited (Myanmar Branch)</t>
  </si>
  <si>
    <t>Pacific Hunt Energy Corporation (Myanmar Branch)</t>
  </si>
  <si>
    <t>Parami Energy Development Company Ltd</t>
  </si>
  <si>
    <t>Apex Geo Services Co.,</t>
  </si>
  <si>
    <t>Petronas Carigali Myanmar Inc (PCMI)</t>
  </si>
  <si>
    <t>Petrovietnam Exploration Production Corporation</t>
  </si>
  <si>
    <t>Reliance Industries Ltd.</t>
  </si>
  <si>
    <t>Shell Myanmar Energy Pte. Ltd. - Yangon Branch</t>
  </si>
  <si>
    <t>SNOG Pte Ltd</t>
  </si>
  <si>
    <t>Tap Energy (M-7) Co., Ltd. (Statoil)</t>
  </si>
  <si>
    <t>TRG M15 Pte. Ltd.</t>
  </si>
  <si>
    <t>Woodside Energy (Myanmar) Pte Ltd</t>
  </si>
  <si>
    <t>MOECO Asia Pte. Ltd</t>
  </si>
  <si>
    <t>SmartE&amp;PInternational Co.,Ltd</t>
  </si>
  <si>
    <t>United National Resources Development Services Co., Ltd</t>
  </si>
  <si>
    <t>Century Bright Gold Co., Ltd</t>
  </si>
  <si>
    <t>Myanmar Petroleum Exploration &amp; Production Co., Ltd.</t>
  </si>
  <si>
    <t>Royal Marine Engineering Co.,Ltd</t>
  </si>
  <si>
    <t>Eden Group Co., Ltd</t>
  </si>
  <si>
    <t>Maurel &amp; Prom Exploration &amp; Production</t>
  </si>
  <si>
    <t>CNPC International Ltd.</t>
  </si>
  <si>
    <t>Asia Petroleum Investment Company (APIC)</t>
  </si>
  <si>
    <t>UPR Pte Ltd.</t>
  </si>
  <si>
    <t>A-1 Mining Company .Ltd.</t>
  </si>
  <si>
    <t>Win Precious Resources Pte Ltd.</t>
  </si>
  <si>
    <t>Palang Sophon Offshore Pte. Ltd. (PSO)</t>
  </si>
  <si>
    <t>Smart Technical Services  Ltd.</t>
  </si>
  <si>
    <t>A-Lister Services Co., Ltd.</t>
  </si>
  <si>
    <t>Machinery and Solutions   Co., Ltd.</t>
  </si>
  <si>
    <t>Sun Apex Holdings Ltd.</t>
  </si>
  <si>
    <t>Young Investment Group Co. Ltd.</t>
  </si>
  <si>
    <t>IGE Pte. Ltd.</t>
  </si>
  <si>
    <t>UNOG Pte. Ltd.</t>
  </si>
  <si>
    <t>Private</t>
  </si>
  <si>
    <t>177 FC 97-98</t>
  </si>
  <si>
    <t>9FC of 1994-1995</t>
  </si>
  <si>
    <t>South East Asia Gas Pipeline Co.,Ltd(Great Ocean Branch)(SEAGP)</t>
  </si>
  <si>
    <t>Southeast Asia Crude Oil Pipeline (SEAOP)</t>
  </si>
  <si>
    <t>Anadaman Transportation Limited(Yangon Branch)(ATL)</t>
  </si>
  <si>
    <t>Moattama Gas Transportation Co.,Ltd(MGTC)</t>
  </si>
  <si>
    <t>Tanitharyi Pipeline Company LLC(Myanmar Branch)(TPC)</t>
  </si>
  <si>
    <t>13 FC</t>
  </si>
  <si>
    <t>Myanmar Tasaki Co., Ltd</t>
  </si>
  <si>
    <t>Myanmar Atlantic Co., Ltd</t>
  </si>
  <si>
    <t>Myanmar Andman Co., Ltd</t>
  </si>
  <si>
    <t>Belpearl Myanmar Co., Ltd</t>
  </si>
  <si>
    <t>Nino Pearl Culturing Co., Ltd</t>
  </si>
  <si>
    <t>Orient Pearl Co., Ltd (Zinyaw)</t>
  </si>
  <si>
    <t>Orient Pearl Co., Ltd (Jalan)</t>
  </si>
  <si>
    <t>Annawar Pearl Co., Ltd (Marine Pearl Company)</t>
  </si>
  <si>
    <t>Pyae Sone Htet Myint Co., Ltd</t>
  </si>
  <si>
    <t>Aquagold Myanmar Co., Ltd</t>
  </si>
  <si>
    <t>Pyae Phyo Tun Co., Ltd</t>
  </si>
  <si>
    <t>Linn Lett Win Yadanar Gems Co Ltd</t>
  </si>
  <si>
    <t>Yar Za Htar Ni</t>
  </si>
  <si>
    <t>YADANAR TAUNG TEN</t>
  </si>
  <si>
    <t>Wai Aung Gabar</t>
  </si>
  <si>
    <t>Ayeyar Yadanar Gems &amp; Jewellery Co .,Ltd</t>
  </si>
  <si>
    <t>A K N K</t>
  </si>
  <si>
    <t>SILVER ELEPHANT GEMS CO LTD</t>
  </si>
  <si>
    <t>Phyo Thiha Kyaw</t>
  </si>
  <si>
    <t>Same Wai Hlaing (SWH)</t>
  </si>
  <si>
    <t>Mya Garden (GEG)</t>
  </si>
  <si>
    <t>Kan Pwint Oo</t>
  </si>
  <si>
    <t>Shwe  Ngar Koe Kaung</t>
  </si>
  <si>
    <t>Shwe Gaung Gaung  Gems Co Ltd</t>
  </si>
  <si>
    <t>Htun Tauk Zabu Gems &amp; Jewellery Co;Ltd.</t>
  </si>
  <si>
    <t>Sein Lonm Taung Tan (SLTT-S)</t>
  </si>
  <si>
    <t>Ayar Jade</t>
  </si>
  <si>
    <t xml:space="preserve">Shining Star Light Gems &amp; Jewellery Co.,Ltd  </t>
  </si>
  <si>
    <t>Yadanar Sin Thiri Gems Co</t>
  </si>
  <si>
    <t>SHWE OAK KHAI MINING CO.,LTD.</t>
  </si>
  <si>
    <t>Jade Mountain</t>
  </si>
  <si>
    <t>Thirawmani</t>
  </si>
  <si>
    <t>Phoe Thar Htoo Gems Co.,Ltd.</t>
  </si>
  <si>
    <t>Myanma Seinn Lei Aung Gems Co Ltd.</t>
  </si>
  <si>
    <t>Yadanar Yaung Chi</t>
  </si>
  <si>
    <t>Linn Htet Aung Gems Co.,Ltd.</t>
  </si>
  <si>
    <t>Norbal Three Star (GMMK)</t>
  </si>
  <si>
    <t>WAN BROTHERS</t>
  </si>
  <si>
    <t>Mya Yaung Tun</t>
  </si>
  <si>
    <t>Nan Htike Pyae Paing Co</t>
  </si>
  <si>
    <t>Khun Paooe</t>
  </si>
  <si>
    <t>Great wall Gems&amp;Jade company</t>
  </si>
  <si>
    <t>Great Genesis Gems (GMH)</t>
  </si>
  <si>
    <t>Htat Aye Yar</t>
  </si>
  <si>
    <t>Wai Family</t>
  </si>
  <si>
    <t>Seng Tawng Gems&amp;Jewellery Co., Ltd</t>
  </si>
  <si>
    <t>Kyauk Same Nan Taw (GKN)</t>
  </si>
  <si>
    <t>Jade Land</t>
  </si>
  <si>
    <t xml:space="preserve">Jade Than Lwin </t>
  </si>
  <si>
    <t>1 1 1</t>
  </si>
  <si>
    <t>Kaung Myat Thu Ka</t>
  </si>
  <si>
    <t>Seine Pwint Pwint Wai</t>
  </si>
  <si>
    <t xml:space="preserve">Khine Myanmar </t>
  </si>
  <si>
    <t>Unity</t>
  </si>
  <si>
    <t>Wai Yan Thar (WYT)</t>
  </si>
  <si>
    <t>Sin Gaung Taung</t>
  </si>
  <si>
    <t>GREEN MOUNTAIN CO;LTD</t>
  </si>
  <si>
    <t>Chang Long Gems &amp; Jewellery Co Ltd</t>
  </si>
  <si>
    <t>Kyaut Myat Min</t>
  </si>
  <si>
    <t>Yadanar Shwe Ye Win</t>
  </si>
  <si>
    <t>Myit Sone Ayar</t>
  </si>
  <si>
    <t>Yadanar Aung Chan</t>
  </si>
  <si>
    <t>Myanmar Imperial Jade Co</t>
  </si>
  <si>
    <t>Khin Zaw Aung &amp; Brother</t>
  </si>
  <si>
    <t>Myanmar First Gems &amp; Jewellery Co Ltd</t>
  </si>
  <si>
    <t>Ever Winner [EW]</t>
  </si>
  <si>
    <t>Shwe Hein Htet  Gems Co Ltd</t>
  </si>
  <si>
    <t>Myo Nwe  Gems</t>
  </si>
  <si>
    <t>Tun Naing Aung</t>
  </si>
  <si>
    <t>Nay Min Kabar Co</t>
  </si>
  <si>
    <t>Zebu Thiri Gems Co.,ltd</t>
  </si>
  <si>
    <t>Yadanar Three Elephants Co</t>
  </si>
  <si>
    <t>Kyaing International (GKI)</t>
  </si>
  <si>
    <t>Nan Oo Yadanar</t>
  </si>
  <si>
    <t>Su Htu Pan</t>
  </si>
  <si>
    <t>Long Byit</t>
  </si>
  <si>
    <t xml:space="preserve">Super Sein </t>
  </si>
  <si>
    <t>Win Lei Yadanar</t>
  </si>
  <si>
    <t>Kyal Sin Phyu</t>
  </si>
  <si>
    <t>Treasure Star Co., Ltd.</t>
  </si>
  <si>
    <t>ARS Gems [ARS]</t>
  </si>
  <si>
    <t>Yadanar Pyi Phyo Aung Gems Co., Ltd</t>
  </si>
  <si>
    <t>Jade Padatar Gems Co,Ltd</t>
  </si>
  <si>
    <t>Ruby Dragon Company</t>
  </si>
  <si>
    <t>Northern Jade World</t>
  </si>
  <si>
    <t>Kaung Htet Khaing</t>
  </si>
  <si>
    <t>Kaung Swan Htet Co</t>
  </si>
  <si>
    <t>Shwe Ywat Hlwar</t>
  </si>
  <si>
    <t>Same Lei Yadanar Win Co (SLYW)</t>
  </si>
  <si>
    <t>Hpakan King Gems &amp; Jewellery Co. Ltd</t>
  </si>
  <si>
    <t>Agga Yadanar Jade Gems &amp; Jewellery Co., LTD</t>
  </si>
  <si>
    <t>Shwe War Myae (mandalay)</t>
  </si>
  <si>
    <t>Delta Land</t>
  </si>
  <si>
    <t>Seine Lone Aung</t>
  </si>
  <si>
    <t>Aung Hein Minn</t>
  </si>
  <si>
    <t xml:space="preserve">Kyauk Seinn Sun Shwin Jade Gems &amp; Jewellery Co Ltd </t>
  </si>
  <si>
    <t>Yadanar Aung Tun Tauk</t>
  </si>
  <si>
    <t>U YA GEMS</t>
  </si>
  <si>
    <t>Chaow Brothers Gemstone Enterprise Ltd</t>
  </si>
  <si>
    <t>Myat Yamon</t>
  </si>
  <si>
    <t>Nay La Pwint</t>
  </si>
  <si>
    <t>Ma Li Kha Gem Stone Co</t>
  </si>
  <si>
    <t>Wan Full</t>
  </si>
  <si>
    <t>Aung Tu Ka Dana</t>
  </si>
  <si>
    <t>Yadanar Moe Myay</t>
  </si>
  <si>
    <t>Shein Family gems Co., Ltd.</t>
  </si>
  <si>
    <t xml:space="preserve">Thein Gabar Aung </t>
  </si>
  <si>
    <t>Jade Treasure</t>
  </si>
  <si>
    <t>Lawka Nandar</t>
  </si>
  <si>
    <t xml:space="preserve">Ngwe Si Hein </t>
  </si>
  <si>
    <t>Myat Pan Khaing</t>
  </si>
  <si>
    <t>Lon Hai</t>
  </si>
  <si>
    <t>Goldend Light gems</t>
  </si>
  <si>
    <t>Hein Aung Lin Htet Jade Co. Ltd</t>
  </si>
  <si>
    <t>Phar Kant Sai Bon</t>
  </si>
  <si>
    <t>Thigi Myintzu Yadanar</t>
  </si>
  <si>
    <t>Seinn Nay Chi Gems &amp; jade company</t>
  </si>
  <si>
    <t>Seine Light</t>
  </si>
  <si>
    <t>New Lucky Green Gems</t>
  </si>
  <si>
    <t>Mya San Dar (MSD)</t>
  </si>
  <si>
    <t>Jade Thazin</t>
  </si>
  <si>
    <t>Kaung Su Aung</t>
  </si>
  <si>
    <t>Kachin National Development</t>
  </si>
  <si>
    <t>Jade Thapyae Co.,ltd</t>
  </si>
  <si>
    <t>Kaung Wai Yan Co</t>
  </si>
  <si>
    <t>Green Diamond Gems &amp; Jewellery Co. Ltd</t>
  </si>
  <si>
    <t>Lucky Star Jade Group</t>
  </si>
  <si>
    <t>Yadanar Si</t>
  </si>
  <si>
    <t>All Right Company</t>
  </si>
  <si>
    <t>Jewel Crown Company</t>
  </si>
  <si>
    <t>Kaung Mon Yadanar</t>
  </si>
  <si>
    <t>Green Earth Gems Co., Ltd</t>
  </si>
  <si>
    <t>Global Sun Light</t>
  </si>
  <si>
    <t>Aung Hlaing Kyawlwa</t>
  </si>
  <si>
    <t>Value Standard</t>
  </si>
  <si>
    <t>Seine Aung</t>
  </si>
  <si>
    <t>Myint Shin Gems Co.,LTd</t>
  </si>
  <si>
    <t>U Kyaw Thet</t>
  </si>
  <si>
    <t>Buu Gar</t>
  </si>
  <si>
    <t>Jade Pioneer Mining Limited</t>
  </si>
  <si>
    <t>Kyauk Seinn Minn Gems</t>
  </si>
  <si>
    <t>Yi Li Fa [YLF]</t>
  </si>
  <si>
    <t>Pyi Yadanar</t>
  </si>
  <si>
    <t>MELODIOUS GEMS COMPANY LIMITED</t>
  </si>
  <si>
    <t>Myanmar Thura [MTY]</t>
  </si>
  <si>
    <t>Kyaut Seinnn Karbarkyaw</t>
  </si>
  <si>
    <t>Hole In One</t>
  </si>
  <si>
    <t>Nay Chi Yadanar Co., Ltd.</t>
  </si>
  <si>
    <t>Kyauk Seinn Wingabar Jade Gems &amp; Jewellery Co.,Ltd</t>
  </si>
  <si>
    <t>Ou Ryu Sein Yadanar</t>
  </si>
  <si>
    <t>Kaung Htike</t>
  </si>
  <si>
    <t>Sein Minn Yadanar</t>
  </si>
  <si>
    <t>Treasure Five Star Co., Ltd</t>
  </si>
  <si>
    <t>Kyei Linn Gems &amp; Jade Company</t>
  </si>
  <si>
    <t>Silver Sand Stone Gems co.,</t>
  </si>
  <si>
    <t>Wan Chang</t>
  </si>
  <si>
    <t>Khaing Lon Gems Co., Ltd</t>
  </si>
  <si>
    <t>PON TUNG THARR GEMS COMPANY LIMITED</t>
  </si>
  <si>
    <t>Palaung National</t>
  </si>
  <si>
    <t>Treasure Linn Gems Co.,Ltd</t>
  </si>
  <si>
    <t>Treasure White Lotus</t>
  </si>
  <si>
    <t>Sein Thura San</t>
  </si>
  <si>
    <t>Aung Shwe Kabar</t>
  </si>
  <si>
    <t>San Taw Win</t>
  </si>
  <si>
    <t>Jade Crystal Palace</t>
  </si>
  <si>
    <t>Shwe  Hwa</t>
  </si>
  <si>
    <t>Aung Myin Thu Gems &amp; Jewellery Co.,Ltd</t>
  </si>
  <si>
    <t>Gold Jade</t>
  </si>
  <si>
    <t xml:space="preserve">Thet Hein Gems &amp; Jewellery Co;Ltd. </t>
  </si>
  <si>
    <t>Myanmar Rich Land Gems</t>
  </si>
  <si>
    <t>MEGA STAR JEWEL LIMITED</t>
  </si>
  <si>
    <t xml:space="preserve">Kan Sein Pwint </t>
  </si>
  <si>
    <t>Myanmar Winning Gate (GMWG)</t>
  </si>
  <si>
    <t>San Family</t>
  </si>
  <si>
    <t>HONG YENG YEE SHIN GEMS &amp; JADE COMPANY LTD</t>
  </si>
  <si>
    <t>Green Comet gems&amp; Jade company</t>
  </si>
  <si>
    <t>Gandawin Kyaut Myat Garden</t>
  </si>
  <si>
    <t>Kaung Taw Myay</t>
  </si>
  <si>
    <t>U Hla Soe Oo</t>
  </si>
  <si>
    <t>Than Lwin Kyaw Kyar</t>
  </si>
  <si>
    <t>Kyauk Myet Shwe Pyi</t>
  </si>
  <si>
    <t>Moe Brothers</t>
  </si>
  <si>
    <t>Innwa Nay Chi Co</t>
  </si>
  <si>
    <t>Jade Master</t>
  </si>
  <si>
    <t>Taw Win Jade Dragon</t>
  </si>
  <si>
    <t>Shwe Tun Win</t>
  </si>
  <si>
    <t xml:space="preserve"> Kan Thar Yar Gems Co.,Ltd.</t>
  </si>
  <si>
    <t>Jade Brothers</t>
  </si>
  <si>
    <t>Myat Myittar Mon (G &amp; J) Co.,Ltd</t>
  </si>
  <si>
    <t>Pang Huke Duwa Co.,Ltd</t>
  </si>
  <si>
    <t>Shwe Pyi Thar Gems Trading  and Faceting Co-op.,Ltd</t>
  </si>
  <si>
    <t>Khant Shwe Pyi Co.,Ltd</t>
  </si>
  <si>
    <t>Nilar Yoma</t>
  </si>
  <si>
    <t>Lyan Shan</t>
  </si>
  <si>
    <t>Yadanar Myat Noe Thwe Gem</t>
  </si>
  <si>
    <t>Kyi Wai Yan</t>
  </si>
  <si>
    <t>Yadanar San Shwin Gem</t>
  </si>
  <si>
    <t>HERA Co.,ltd (Hee Ya Gems)</t>
  </si>
  <si>
    <t>MOGOK PRIDE</t>
  </si>
  <si>
    <t>EXCELLENT RUBY &amp; SAPPHIRE</t>
  </si>
  <si>
    <t>CHATKYIYAY GEMS &amp; JEWELLERY CO.,LTD</t>
  </si>
  <si>
    <t>SHWE NAING TUN</t>
  </si>
  <si>
    <t>R.B.G</t>
  </si>
  <si>
    <t>KHINE THIT SAR</t>
  </si>
  <si>
    <t>Myanmar Lar Ba Gems Co., Ltd.</t>
  </si>
  <si>
    <t>METAL METERO</t>
  </si>
  <si>
    <t>RUBY TIGER</t>
  </si>
  <si>
    <t>THAN HTIKE LU</t>
  </si>
  <si>
    <t>BIRDS GEM</t>
  </si>
  <si>
    <t>ZABUKYAWAUNG</t>
  </si>
  <si>
    <t>KYAN FAMILY</t>
  </si>
  <si>
    <t>HTAY PAING</t>
  </si>
  <si>
    <t>RED MOUNTAIN</t>
  </si>
  <si>
    <t>KYAW NAING &amp; BROTHERS</t>
  </si>
  <si>
    <t>LAW LU</t>
  </si>
  <si>
    <t>MYANMAR SITHU</t>
  </si>
  <si>
    <t>THEITHI AUNG NGWE MOE</t>
  </si>
  <si>
    <t>Pwint Phoo Nadi</t>
  </si>
  <si>
    <t>Myanmar Economic Corporation</t>
  </si>
  <si>
    <t>Nc</t>
  </si>
  <si>
    <t>11522 6118</t>
  </si>
  <si>
    <t>NPT-52</t>
  </si>
  <si>
    <t>Gem, Jade</t>
  </si>
  <si>
    <t>Myanmar Ruby Enterprise Co.,Ltd</t>
  </si>
  <si>
    <t>Duwon Star (Gem&amp;Jwellery) Co.,Ltd</t>
  </si>
  <si>
    <t>Dana Thedi Star (Gem&amp;Jwellery) Co.,Ltd</t>
  </si>
  <si>
    <t>Hawk Star (Gem &amp; Jewellery) Co.,Ltd</t>
  </si>
  <si>
    <t>Pone Nyet(Gem &amp; Jewellery) Co.,Ltd</t>
  </si>
  <si>
    <t>Sabae (Gem &amp; Jewellery) Co.,Ltd</t>
  </si>
  <si>
    <t>Seik Tra Star (Gem &amp; Jewellery) Co.,Ltd</t>
  </si>
  <si>
    <t>ThitSarPann (Gems &amp; Jewellery) Co.,Ltd</t>
  </si>
  <si>
    <t>NATIONAL PROSPERITY COMPANY LIMITED</t>
  </si>
  <si>
    <t>MYANMAR ECONOMIC CORPORATION LIMITED</t>
  </si>
  <si>
    <t>GEO ASIA INDUSTRY &amp; MINING COMPANY LIMITED</t>
  </si>
  <si>
    <t>ETERNAL MINING COMPANY LIMITED</t>
  </si>
  <si>
    <t>MYANMA ECONOMIC HOLDINGS PUBLIC COMPANY LIMITED</t>
  </si>
  <si>
    <t>KAYAH STATE MINERAL PRODUCTION COMPANY LIMITED</t>
  </si>
  <si>
    <t>SHWE MOE YAN COMPANY LIMITED</t>
  </si>
  <si>
    <t>GPS JOINT VENTURE COMPANY LIMITED</t>
  </si>
  <si>
    <t>SHWE TAUNG MINING COMPANY LIMITED</t>
  </si>
  <si>
    <t>DELCO LIMITED</t>
  </si>
  <si>
    <t>MAX (MYANMAR) COMPANY LIMITED</t>
  </si>
  <si>
    <t>FIRST RESOURCES COMPANY LIMITED</t>
  </si>
  <si>
    <t>PACIFIC LINK CEMENT INDUSTRIES LIMITED</t>
  </si>
  <si>
    <t>WIN MYINT MO INDUSTRIES COMPANY LIMITED</t>
  </si>
  <si>
    <t>MYANMAR PONGPIPAT COMPANY LIMITED</t>
  </si>
  <si>
    <t>NGWE YI PALE MINING COMPANY LIMITED</t>
  </si>
  <si>
    <t>NEW DAYS ASIA MINING COMPANY LIMITED</t>
  </si>
  <si>
    <t>HTOO INTERNATIONAL INDUSTRY GROUP COMPANY LIMITED</t>
  </si>
  <si>
    <t>HARBOR STAR MINING COMPANY LIMITED</t>
  </si>
  <si>
    <t>MANDALAY GOLDEN FRIEND MINING CO., LTD.</t>
  </si>
  <si>
    <t>MYANMAR GOLDEN POINT FAMILY CO., LTD.</t>
  </si>
  <si>
    <t>THAN TAW MYAT COMPANY LIMITED</t>
  </si>
  <si>
    <t>TUN THWIN MINING COMPANY LIMITED</t>
  </si>
  <si>
    <t>MANDALAY DISTRIBUTION &amp; MINING COMPANY LIMITED</t>
  </si>
  <si>
    <t>YCDC</t>
  </si>
  <si>
    <t>SAN LIN INTERNATIONAL EXPORT &amp; IMPORT COMPANY LIMITED</t>
  </si>
  <si>
    <t>KAN PWINT OO MINING COMPANY LIMITED</t>
  </si>
  <si>
    <t>TOP TEN STAR PRODUCTION CO., LTD.</t>
  </si>
  <si>
    <t>HEAY HEIN COMPANY LIMITED</t>
  </si>
  <si>
    <t>NGWE KABAR MYANMAR COMPANY LIMITED</t>
  </si>
  <si>
    <t>XIE SHAN MINING PRODUCTION &amp; MARKETING COMPANY LIMITED</t>
  </si>
  <si>
    <t>DRAGON CEMENT COMPANY LIMITED</t>
  </si>
  <si>
    <t>PRINCE MANUFACTURING COMPANY LIMITED</t>
  </si>
  <si>
    <t>HTAT YEE LINN MINING &amp; REFINERY COMPANY LIMITED</t>
  </si>
  <si>
    <t>MYAY NAGAR MINING COMPANY LIMITED</t>
  </si>
  <si>
    <t>THA BYU MINING COMPANY LIMITED</t>
  </si>
  <si>
    <t>YE HTUT KYAW MINING COMPANY LIMITED</t>
  </si>
  <si>
    <t>MYANMAR TIN -TUNGSTEN COMPANY LIMITED</t>
  </si>
  <si>
    <t>Kanbawza Industries Ltd</t>
  </si>
  <si>
    <t>MYANMAR WANBAO MINING COPPER LTD</t>
  </si>
  <si>
    <t>HTAR WA YA</t>
  </si>
  <si>
    <t>MYANMAR CNMC NICKEL COMPANY LIMITED</t>
  </si>
  <si>
    <t>24 HOUR MINING &amp; INDUSTRY COMPANY LIMITED</t>
  </si>
  <si>
    <t>A &amp; A NATURAL RESOURCES DEVELOPMENT CO., LTD</t>
  </si>
  <si>
    <t>ASIA PHYO MINING COMPANY LIMITED</t>
  </si>
  <si>
    <t>BLUE DIAMOND CEMENT COMPANY LIMITED</t>
  </si>
  <si>
    <t>DAGON MINING COMPANY LIMITED</t>
  </si>
  <si>
    <t>DIAMOND SHARK MINING COMPANY LIMITED</t>
  </si>
  <si>
    <t>GREEN ASIA COMPANY LIMITED</t>
  </si>
  <si>
    <t>GREEN STRATEGIC MINING COMPANY LIMITED</t>
  </si>
  <si>
    <t>GROUP OF FOUR MINING COMPANY LIMITED</t>
  </si>
  <si>
    <t>HTUT KHAUNG KYAW MINING COMPANY LIMITED</t>
  </si>
  <si>
    <t>JUNE CEMENT INDUSTRY LTD.</t>
  </si>
  <si>
    <t>LINN PYAE MINING COMPANY LIMITED</t>
  </si>
  <si>
    <t>LOI CHAI NAGAR MINING COMPANY LIMITED</t>
  </si>
  <si>
    <t>MAY FLOWER MINING ENTERPRISES LIMITED</t>
  </si>
  <si>
    <t>MINING WORLD COMPANY LIMITED</t>
  </si>
  <si>
    <t>MOUNT CHING YING MINING COMPANY LIMITED</t>
  </si>
  <si>
    <t>MYANMAR APEX MINING CO., LTD</t>
  </si>
  <si>
    <t>MYANMAR NAING GROUP MINING COMPANY LTD</t>
  </si>
  <si>
    <t>MYANMAR SIMCO SONG DA JOINT STOK COMPANY LIMITED</t>
  </si>
  <si>
    <t>MYINT INVESTMENT GROUP COMPANY LIMITED</t>
  </si>
  <si>
    <t>SHWE PIN LE MINING &amp; INDUSTRY COMPANY LIMITED</t>
  </si>
  <si>
    <t>SILVER BRIGHT COMPANY LIMITED</t>
  </si>
  <si>
    <t>THE SILVER LION MINING COMPANY LIMITED</t>
  </si>
  <si>
    <t>THIHA THANT HEIN MINING COMPANY LIMITED</t>
  </si>
  <si>
    <t>TRIPLE "A" CEMENT INTERNATIONAL COMPANY LIMITED</t>
  </si>
  <si>
    <t>U E EXPORT IMPORT COMPANY LIMITED</t>
  </si>
  <si>
    <t>UNITED CEMENT COMPANY LIMITED</t>
  </si>
  <si>
    <t>YIG COMPANY LIMITED</t>
  </si>
  <si>
    <t>YOUNG INVESTMENT GROUP COMPANY LIMITED</t>
  </si>
  <si>
    <t>SEA SUN STAR MINING PRODUCTION &amp; MARKETING COMPANY LIMITED</t>
  </si>
  <si>
    <t>ZABU TALU MINING COMPANY LIMITED</t>
  </si>
  <si>
    <t>RUBY DRAGON MINING COMPANY LIMITED</t>
  </si>
  <si>
    <t>HTAY FAMILY COMPANY LIMITED</t>
  </si>
  <si>
    <t>SEIN CHI LIN MINING CO., LTD.</t>
  </si>
  <si>
    <t>AUNG HTUN LINN SHEIN WIN MINING &amp; REFINERY COMPANY LIMITED</t>
  </si>
  <si>
    <t>Future Mining Co.,Ltd</t>
  </si>
  <si>
    <t>Future Engineering Gold Mining</t>
  </si>
  <si>
    <t>SHWE MYINT THAUNG YINN INDUSTRY &amp; MANUFACTURING COMPANY LIMITED</t>
  </si>
  <si>
    <t>SAT WINE INN ARR MINING COMPANY LIMITED</t>
  </si>
  <si>
    <t>SHWE SAPAR MINING COMPANY LIMITED</t>
  </si>
  <si>
    <t>NAN KANAUNG MINING &amp; ENGINEERING COMPANY LIMITED</t>
  </si>
  <si>
    <t>NEW ERA GOLD COMPANY LIMITED</t>
  </si>
  <si>
    <t>SHWE PYI NAGAR COMPANY LIMITED</t>
  </si>
  <si>
    <t>Gold</t>
  </si>
  <si>
    <t>Limestone, Clay, Copper, Coal, Marble, Granite, Gypsum</t>
  </si>
  <si>
    <t>CORNERSTONE RESOURCES (MYANMAR) LTD.</t>
  </si>
  <si>
    <t>No (2)Heavy Industry, Ministry of Industry</t>
  </si>
  <si>
    <t>MYAUK KYUN THU MA MINING &amp; REFINERY COMPANY LIMITED</t>
  </si>
  <si>
    <t xml:space="preserve">Myanmar Yang Tse Copper Ltd </t>
  </si>
  <si>
    <t xml:space="preserve">Eden Energy &amp; Natural Resources Development Co., Ltd </t>
  </si>
  <si>
    <t>Directorate of Military office of Chief of Defence Industries, Ministry of Defence</t>
  </si>
  <si>
    <t>No. (3) Heavy Industry. Ministry Of Industry</t>
  </si>
  <si>
    <t>SHWE PAUK MINING COMPANY LIMITED</t>
  </si>
  <si>
    <t>MYANMAR MYO KO MEDICAL INSTRUMENT COMPANY LIMITED</t>
  </si>
  <si>
    <t>Zin</t>
  </si>
  <si>
    <t>Lead</t>
  </si>
  <si>
    <t>Gypsum</t>
  </si>
  <si>
    <t>Limestone</t>
  </si>
  <si>
    <t>Coal</t>
  </si>
  <si>
    <t>Antimony</t>
  </si>
  <si>
    <t>Copper</t>
  </si>
  <si>
    <t>Barite</t>
  </si>
  <si>
    <t>Nickel</t>
  </si>
  <si>
    <t>Quartz</t>
  </si>
  <si>
    <t>Granite</t>
  </si>
  <si>
    <t>Marble</t>
  </si>
  <si>
    <t>Iron</t>
  </si>
  <si>
    <t>Audited financial statement (or balance sheet, cash flows, profit,loss statement if unavailable)</t>
  </si>
  <si>
    <t>84,FC</t>
  </si>
  <si>
    <t>17 FC (2010-2011) ,180954341</t>
  </si>
  <si>
    <t>15 FC (2010-2011)  ,180808949</t>
  </si>
  <si>
    <t>1384,1998-1999</t>
  </si>
  <si>
    <t>No.787,2000-2001</t>
  </si>
  <si>
    <t>2393,2012-2013</t>
  </si>
  <si>
    <t>174 , 2000 - 2001 (102870808)</t>
  </si>
  <si>
    <t>1259,1995-1996</t>
  </si>
  <si>
    <t>2389,2012-2013</t>
  </si>
  <si>
    <t>1455,2009-2010</t>
  </si>
  <si>
    <t>1735,1999-2000</t>
  </si>
  <si>
    <t>1477,2009-2010</t>
  </si>
  <si>
    <t>2302,2011-2012</t>
  </si>
  <si>
    <t>KHA-3313,SALA,CHAN AYE THAR SAN</t>
  </si>
  <si>
    <t>1499,1995-1996</t>
  </si>
  <si>
    <t>1064,2012-2013</t>
  </si>
  <si>
    <t>1065,2012-2013</t>
  </si>
  <si>
    <t>1069,2012-2013</t>
  </si>
  <si>
    <t>1067,2012-2013</t>
  </si>
  <si>
    <t>1068,2012-2013</t>
  </si>
  <si>
    <t>1070,2012-2013</t>
  </si>
  <si>
    <t>1066,2012-2013</t>
  </si>
  <si>
    <t>Gold, Copper, Coal, Granite, Bauxite</t>
  </si>
  <si>
    <t>Limestone, Clay, Coal</t>
  </si>
  <si>
    <t>Limestone, Coal</t>
  </si>
  <si>
    <t>Glass Sand, Limestone, Marble, Buxite, Clay, Iron</t>
  </si>
  <si>
    <t>Limestone, Buxite, Coal, Gypsum</t>
  </si>
  <si>
    <t>Iron, Coal, Gypsum</t>
  </si>
  <si>
    <t>Iron, Lead &amp; Zinc</t>
  </si>
  <si>
    <t>117343227, 108012463</t>
  </si>
  <si>
    <t>Coal, Limestone</t>
  </si>
  <si>
    <t>Limestone, Coal, Gypsum</t>
  </si>
  <si>
    <t>Limestone, Gypsum</t>
  </si>
  <si>
    <t>Iron, Coal, Limestone</t>
  </si>
  <si>
    <t>Coal, Gold</t>
  </si>
  <si>
    <t>3269,2016-17</t>
  </si>
  <si>
    <t>761,1998-1999</t>
  </si>
  <si>
    <t>Commodities (one commodity,row)</t>
  </si>
  <si>
    <t>For the latest version of Summary data templates, see https:,,eiti.org,summary-data-template</t>
  </si>
  <si>
    <t>Tin, Tungsten</t>
  </si>
  <si>
    <t>Gold, Lead</t>
  </si>
  <si>
    <t xml:space="preserve">Tin, Tungsten </t>
  </si>
  <si>
    <t>Lead, Zinc</t>
  </si>
  <si>
    <t>Copper, Lead, Zinc</t>
  </si>
  <si>
    <t>Lead, Zin, Marble</t>
  </si>
  <si>
    <t xml:space="preserve"> Copper</t>
  </si>
  <si>
    <t>Lead, Zinc, Copper</t>
  </si>
  <si>
    <t>Manganese, Dioxide</t>
  </si>
  <si>
    <t>Yadanda</t>
  </si>
  <si>
    <t>Yetagun</t>
  </si>
  <si>
    <t>Shwe</t>
  </si>
  <si>
    <t>Zawitka</t>
  </si>
  <si>
    <t>MOGE</t>
  </si>
  <si>
    <t>MGE</t>
  </si>
  <si>
    <t>MPE</t>
  </si>
  <si>
    <t>ME1 &amp; ME2</t>
  </si>
  <si>
    <t>Customs duties (Normal and border imports)</t>
  </si>
  <si>
    <t>Corporate Income Tax</t>
  </si>
  <si>
    <t>Stamp Duty</t>
  </si>
  <si>
    <t>Domestic sales to the MOGE ( - )</t>
  </si>
  <si>
    <t>MOGE Cost recovery</t>
  </si>
  <si>
    <t>MOGE profit share (profit split)</t>
  </si>
  <si>
    <t>Royalties in cash</t>
  </si>
  <si>
    <t>State profit share</t>
  </si>
  <si>
    <t>Cost recovery (-)</t>
  </si>
  <si>
    <t>Risk compensation (-)</t>
  </si>
  <si>
    <t>contractor Cost recovery (-)</t>
  </si>
  <si>
    <t>Contractor profit share (-)</t>
  </si>
  <si>
    <t xml:space="preserve">Signature Bonus </t>
  </si>
  <si>
    <t xml:space="preserve">Annual expenses of the Training Fund </t>
  </si>
  <si>
    <t>MCD Transit Fees 0.5 USD per MT</t>
  </si>
  <si>
    <t>DoT Transit Fees 0.5 USD per MT</t>
  </si>
  <si>
    <t>Profit distribution (dividend) to the MOGE interest</t>
  </si>
  <si>
    <t>Right of Way/Land fees</t>
  </si>
  <si>
    <t>MOGE Other significant payments (&gt;50 kUSD)</t>
  </si>
  <si>
    <t>Customs Duties</t>
  </si>
  <si>
    <t>Commercial Tax on Imports</t>
  </si>
  <si>
    <t>Corporate Income Tax (Advance income tax 2%)</t>
  </si>
  <si>
    <t>Specific Goods Tax (MCD)</t>
  </si>
  <si>
    <t>Commercial Tax</t>
  </si>
  <si>
    <t>Capital Gains Tax</t>
  </si>
  <si>
    <t>Stamp Duties</t>
  </si>
  <si>
    <t>Specific Goods Tax</t>
  </si>
  <si>
    <t>Royalties (Seeding Tax - for local companies only)</t>
  </si>
  <si>
    <t>Other Fees</t>
  </si>
  <si>
    <t>Lease of Building</t>
  </si>
  <si>
    <t>Dead Rent Fees</t>
  </si>
  <si>
    <t>Licence Fees</t>
  </si>
  <si>
    <t>Land rental fees</t>
  </si>
  <si>
    <t>Production Split</t>
  </si>
  <si>
    <t>Application Fee</t>
  </si>
  <si>
    <t>Other fees (penalty/rental of machinery) ME2</t>
  </si>
  <si>
    <t>Other significant payments (&gt; USD 50,000) ME</t>
  </si>
  <si>
    <t>Royalties - Production (20% Jade,ruby and saphire, 10% other Gems)</t>
  </si>
  <si>
    <t>Commercial Tax - 5% (EURO Sales)</t>
  </si>
  <si>
    <t>Specific Goods Tax - Jade 20%, Gems 15%, 5 % Value added for finish goods</t>
  </si>
  <si>
    <t>Sale Split</t>
  </si>
  <si>
    <t>Service Fees Euro Sales - Raw Materials 3%, Added Value 1%</t>
  </si>
  <si>
    <t>Incentive fees 1%, 2%</t>
  </si>
  <si>
    <t>Penalties for cancelled sales</t>
  </si>
  <si>
    <t>Other significant payments (&gt; USD 50,000) MGE</t>
  </si>
  <si>
    <t>Social Contribution</t>
  </si>
  <si>
    <t>Extractive companies</t>
  </si>
  <si>
    <t>Specific Goods Tax (IRD)</t>
  </si>
  <si>
    <t>Unilatéral Disclosure for Other Minerals sector</t>
  </si>
  <si>
    <t>MCD</t>
  </si>
  <si>
    <t>IRD</t>
  </si>
  <si>
    <t>Unilatéral Disclosure for Gems and Jade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</si>
</sst>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 #,##0.00_ ;_ * \-#,##0.00_ ;_ * &quot;-&quot;??_ ;_ @_ "/>
    <numFmt numFmtId="165" formatCode="_ * #,##0.0000_ ;_ * \-#,##0.0000_ ;_ * &quot;-&quot;??_ ;_ @_ "/>
    <numFmt numFmtId="166" formatCode="yyyy\-mm\-dd"/>
    <numFmt numFmtId="167" formatCode="0.0\ %"/>
    <numFmt numFmtId="168" formatCode="_ * #,##0_ ;_ * \-#,##0_ ;_ * &quot;-&quot;??_ ;_ @_ "/>
    <numFmt numFmtId="169" formatCode="#,##0.0000"/>
  </numFmts>
  <fonts count="73" x14ac:knownFonts="1">
    <font>
      <sz val="10.5"/>
      <color theme="1"/>
      <name val="Calibri"/>
      <family val="2"/>
    </font>
    <font>
      <sz val="11"/>
      <color theme="1"/>
      <name val="Franklin Gothic Book"/>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i/>
      <sz val="11"/>
      <color theme="10"/>
      <name val="Franklin Gothic Book"/>
      <family val="2"/>
    </font>
    <font>
      <b/>
      <i/>
      <sz val="11"/>
      <color rgb="FF000000"/>
      <name val="Franklin Gothic Book"/>
      <family val="2"/>
    </font>
    <font>
      <i/>
      <u/>
      <sz val="10.5"/>
      <color theme="10"/>
      <name val="Calibri"/>
      <family val="2"/>
    </font>
    <font>
      <i/>
      <sz val="10.5"/>
      <name val="Calibri"/>
      <family val="2"/>
    </font>
    <font>
      <b/>
      <i/>
      <sz val="11"/>
      <name val="Franklin Gothic Book"/>
      <family val="2"/>
    </font>
    <font>
      <i/>
      <u/>
      <sz val="11"/>
      <color theme="10"/>
      <name val="Franklin Gothic Book"/>
      <family val="2"/>
    </font>
    <font>
      <i/>
      <u/>
      <sz val="11"/>
      <color rgb="FF000000"/>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b/>
      <i/>
      <u/>
      <sz val="11"/>
      <color rgb="FF0076AF"/>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sz val="12"/>
      <color theme="1"/>
      <name val="Franklin Gothic Book"/>
      <family val="2"/>
    </font>
    <font>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s>
  <borders count="48">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
      <left style="medium">
        <color theme="0"/>
      </left>
      <right/>
      <top style="medium">
        <color theme="0"/>
      </top>
      <bottom/>
      <diagonal/>
    </border>
    <border>
      <left/>
      <right/>
      <top style="medium">
        <color theme="0"/>
      </top>
      <bottom/>
      <diagonal/>
    </border>
  </borders>
  <cellStyleXfs count="8">
    <xf numFmtId="0" fontId="0" fillId="0" borderId="0"/>
    <xf numFmtId="164" fontId="4" fillId="0" borderId="0" applyFon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xf numFmtId="0" fontId="72" fillId="0" borderId="0"/>
  </cellStyleXfs>
  <cellXfs count="358">
    <xf numFmtId="0" fontId="0" fillId="0" borderId="0" xfId="0"/>
    <xf numFmtId="0" fontId="6" fillId="0" borderId="0" xfId="0" applyFont="1" applyAlignment="1"/>
    <xf numFmtId="0" fontId="0" fillId="0" borderId="0" xfId="0" applyAlignment="1"/>
    <xf numFmtId="0" fontId="0" fillId="0" borderId="7" xfId="0" applyFont="1" applyFill="1" applyBorder="1" applyAlignment="1"/>
    <xf numFmtId="0" fontId="0" fillId="0" borderId="8" xfId="0" applyFont="1" applyFill="1" applyBorder="1" applyAlignment="1"/>
    <xf numFmtId="0" fontId="0" fillId="0" borderId="7" xfId="0" applyFill="1" applyBorder="1" applyAlignment="1"/>
    <xf numFmtId="0" fontId="0" fillId="0" borderId="8" xfId="0" applyFill="1" applyBorder="1" applyAlignment="1"/>
    <xf numFmtId="49" fontId="10" fillId="0" borderId="0" xfId="0" applyNumberFormat="1" applyFont="1" applyAlignment="1">
      <alignment horizontal="left"/>
    </xf>
    <xf numFmtId="49" fontId="0" fillId="0" borderId="0" xfId="0" applyNumberFormat="1"/>
    <xf numFmtId="0" fontId="0" fillId="0" borderId="0" xfId="0" applyNumberFormat="1" applyAlignment="1"/>
    <xf numFmtId="0" fontId="12" fillId="0" borderId="0" xfId="0" quotePrefix="1" applyFont="1" applyAlignment="1"/>
    <xf numFmtId="0" fontId="0" fillId="0" borderId="0" xfId="0" applyFont="1" applyAlignment="1"/>
    <xf numFmtId="0" fontId="13" fillId="0" borderId="0" xfId="3" applyFont="1" applyFill="1" applyAlignment="1">
      <alignment horizontal="left" vertical="center"/>
    </xf>
    <xf numFmtId="0" fontId="13" fillId="0" borderId="0" xfId="3" applyFont="1" applyFill="1" applyBorder="1" applyAlignment="1">
      <alignment horizontal="left" vertical="center"/>
    </xf>
    <xf numFmtId="0" fontId="15" fillId="0" borderId="0" xfId="3" applyFont="1" applyFill="1" applyBorder="1" applyAlignment="1">
      <alignment vertical="center"/>
    </xf>
    <xf numFmtId="0" fontId="18" fillId="0" borderId="0" xfId="3" applyFont="1" applyFill="1" applyBorder="1" applyAlignment="1">
      <alignment horizontal="left" vertical="center"/>
    </xf>
    <xf numFmtId="0" fontId="14" fillId="0" borderId="0" xfId="3" applyFont="1" applyFill="1" applyBorder="1" applyAlignment="1">
      <alignment vertical="center"/>
    </xf>
    <xf numFmtId="0" fontId="17" fillId="0" borderId="0" xfId="3" applyFont="1" applyFill="1" applyBorder="1" applyAlignment="1">
      <alignment vertical="center"/>
    </xf>
    <xf numFmtId="0" fontId="18" fillId="0" borderId="0" xfId="3" applyFont="1" applyFill="1" applyAlignment="1">
      <alignment horizontal="left" vertical="center"/>
    </xf>
    <xf numFmtId="0" fontId="22" fillId="0" borderId="0" xfId="0" applyFont="1"/>
    <xf numFmtId="0" fontId="19" fillId="0" borderId="0" xfId="3" applyFont="1" applyFill="1" applyAlignment="1">
      <alignment horizontal="left" vertical="center"/>
    </xf>
    <xf numFmtId="0" fontId="19" fillId="0" borderId="0" xfId="3" applyFont="1" applyFill="1" applyBorder="1" applyAlignment="1">
      <alignment horizontal="left" vertical="center"/>
    </xf>
    <xf numFmtId="0" fontId="17" fillId="0" borderId="4" xfId="3" applyFont="1" applyFill="1" applyBorder="1" applyAlignment="1">
      <alignment vertical="center"/>
    </xf>
    <xf numFmtId="0" fontId="24" fillId="0" borderId="0" xfId="0" applyFont="1"/>
    <xf numFmtId="0" fontId="16" fillId="0" borderId="0" xfId="3" applyFont="1" applyFill="1" applyBorder="1" applyAlignment="1">
      <alignment vertical="center"/>
    </xf>
    <xf numFmtId="0" fontId="22" fillId="0" borderId="0" xfId="0" applyFont="1" applyAlignment="1"/>
    <xf numFmtId="0" fontId="33" fillId="0" borderId="0" xfId="3" applyFont="1" applyFill="1" applyAlignment="1">
      <alignment horizontal="left" vertical="center"/>
    </xf>
    <xf numFmtId="0" fontId="3" fillId="0" borderId="0" xfId="0" applyFont="1"/>
    <xf numFmtId="0" fontId="33" fillId="0" borderId="0" xfId="3" applyFont="1" applyFill="1" applyBorder="1" applyAlignment="1">
      <alignment horizontal="left" vertical="center"/>
    </xf>
    <xf numFmtId="0" fontId="33" fillId="0" borderId="0" xfId="3" applyFont="1" applyFill="1" applyBorder="1" applyAlignment="1">
      <alignment horizontal="right" vertical="center"/>
    </xf>
    <xf numFmtId="0" fontId="33" fillId="5" borderId="0" xfId="3" applyFont="1" applyFill="1" applyAlignment="1">
      <alignment horizontal="left" vertical="center"/>
    </xf>
    <xf numFmtId="0" fontId="33" fillId="5" borderId="0" xfId="3" applyFont="1" applyFill="1" applyBorder="1" applyAlignment="1">
      <alignment horizontal="left" vertical="center"/>
    </xf>
    <xf numFmtId="0" fontId="24" fillId="5" borderId="0" xfId="3" applyFont="1" applyFill="1" applyBorder="1" applyAlignment="1">
      <alignment vertical="center"/>
    </xf>
    <xf numFmtId="0" fontId="39" fillId="5" borderId="0" xfId="2" applyFont="1" applyFill="1" applyBorder="1" applyAlignment="1"/>
    <xf numFmtId="0" fontId="30" fillId="4" borderId="35" xfId="3" applyFont="1" applyFill="1" applyBorder="1" applyAlignment="1">
      <alignment horizontal="left" vertical="center"/>
    </xf>
    <xf numFmtId="0" fontId="30" fillId="0" borderId="35" xfId="3" applyFont="1" applyFill="1" applyBorder="1" applyAlignment="1">
      <alignment horizontal="left" vertical="center"/>
    </xf>
    <xf numFmtId="0" fontId="40" fillId="5" borderId="0" xfId="3" applyFont="1" applyFill="1" applyBorder="1" applyAlignment="1">
      <alignment horizontal="left" vertical="center"/>
    </xf>
    <xf numFmtId="0" fontId="24" fillId="0" borderId="0" xfId="3" applyFont="1" applyFill="1" applyBorder="1" applyAlignment="1">
      <alignment vertical="center"/>
    </xf>
    <xf numFmtId="0" fontId="39" fillId="0" borderId="0" xfId="4" applyFont="1" applyFill="1" applyBorder="1" applyAlignment="1"/>
    <xf numFmtId="0" fontId="43" fillId="0" borderId="0" xfId="3" applyFont="1" applyFill="1" applyBorder="1" applyAlignment="1">
      <alignment vertical="center" wrapText="1"/>
    </xf>
    <xf numFmtId="0" fontId="35" fillId="0" borderId="40" xfId="3" applyFont="1" applyFill="1" applyBorder="1" applyAlignment="1">
      <alignment horizontal="left" vertical="center"/>
    </xf>
    <xf numFmtId="0" fontId="43" fillId="0" borderId="40" xfId="3" applyFont="1" applyFill="1" applyBorder="1" applyAlignment="1">
      <alignment horizontal="left" vertical="center"/>
    </xf>
    <xf numFmtId="0" fontId="34" fillId="0" borderId="40" xfId="3" applyFont="1" applyFill="1" applyBorder="1" applyAlignment="1">
      <alignment vertical="center"/>
    </xf>
    <xf numFmtId="0" fontId="43" fillId="0" borderId="0" xfId="3" applyFont="1" applyFill="1" applyBorder="1" applyAlignment="1">
      <alignment horizontal="left" vertical="center"/>
    </xf>
    <xf numFmtId="0" fontId="35" fillId="0" borderId="0" xfId="3" applyFont="1" applyFill="1" applyBorder="1" applyAlignment="1">
      <alignment horizontal="left" vertical="center"/>
    </xf>
    <xf numFmtId="0" fontId="34" fillId="0" borderId="0" xfId="3" applyFont="1" applyFill="1" applyBorder="1" applyAlignment="1">
      <alignment vertical="center"/>
    </xf>
    <xf numFmtId="0" fontId="47" fillId="0" borderId="0" xfId="3" applyFont="1" applyFill="1" applyBorder="1" applyAlignment="1">
      <alignment vertical="center"/>
    </xf>
    <xf numFmtId="0" fontId="35" fillId="0" borderId="0" xfId="3" applyFont="1" applyFill="1" applyBorder="1" applyAlignment="1">
      <alignment vertical="center"/>
    </xf>
    <xf numFmtId="0" fontId="34" fillId="0" borderId="0" xfId="3" applyFont="1" applyFill="1" applyBorder="1" applyAlignment="1">
      <alignment horizontal="left" vertical="center"/>
    </xf>
    <xf numFmtId="0" fontId="43" fillId="0" borderId="0" xfId="3" applyFont="1" applyFill="1" applyAlignment="1">
      <alignment horizontal="left" vertical="center"/>
    </xf>
    <xf numFmtId="0" fontId="33" fillId="0" borderId="0" xfId="0" applyFont="1"/>
    <xf numFmtId="0" fontId="34" fillId="6" borderId="0" xfId="3" applyFont="1" applyFill="1" applyBorder="1" applyAlignment="1">
      <alignment horizontal="left" vertical="center"/>
    </xf>
    <xf numFmtId="0" fontId="24" fillId="6" borderId="0" xfId="3" applyFont="1" applyFill="1" applyBorder="1" applyAlignment="1">
      <alignment horizontal="left" vertical="center"/>
    </xf>
    <xf numFmtId="0" fontId="33" fillId="6" borderId="0" xfId="3" applyFont="1" applyFill="1" applyBorder="1" applyAlignment="1">
      <alignment horizontal="left" vertical="center"/>
    </xf>
    <xf numFmtId="0" fontId="33" fillId="6" borderId="0" xfId="3" applyFont="1" applyFill="1" applyBorder="1" applyAlignment="1">
      <alignment vertical="center"/>
    </xf>
    <xf numFmtId="0" fontId="36" fillId="6" borderId="0" xfId="3" applyFont="1" applyFill="1" applyBorder="1" applyAlignment="1">
      <alignment vertical="center"/>
    </xf>
    <xf numFmtId="0" fontId="34" fillId="6" borderId="0" xfId="3" applyFont="1" applyFill="1" applyBorder="1" applyAlignment="1">
      <alignment vertical="center"/>
    </xf>
    <xf numFmtId="0" fontId="37" fillId="6" borderId="0" xfId="3" applyFont="1" applyFill="1" applyBorder="1" applyAlignment="1">
      <alignment horizontal="left" vertical="center"/>
    </xf>
    <xf numFmtId="0" fontId="34" fillId="6" borderId="0" xfId="3" applyFont="1" applyFill="1" applyBorder="1" applyAlignment="1">
      <alignment horizontal="left" vertical="center" wrapText="1" indent="2"/>
    </xf>
    <xf numFmtId="0" fontId="29" fillId="6" borderId="0" xfId="3" applyFont="1" applyFill="1" applyBorder="1" applyAlignment="1">
      <alignment vertical="center"/>
    </xf>
    <xf numFmtId="0" fontId="34" fillId="6" borderId="0" xfId="3" applyFont="1" applyFill="1" applyBorder="1" applyAlignment="1">
      <alignment vertical="center" wrapText="1"/>
    </xf>
    <xf numFmtId="0" fontId="37" fillId="6" borderId="0" xfId="3" applyFont="1" applyFill="1" applyBorder="1" applyAlignment="1">
      <alignment vertical="center"/>
    </xf>
    <xf numFmtId="0" fontId="24" fillId="6" borderId="0" xfId="3" applyFont="1" applyFill="1" applyBorder="1" applyAlignment="1">
      <alignment vertical="center"/>
    </xf>
    <xf numFmtId="0" fontId="30" fillId="6" borderId="0" xfId="3" applyFont="1" applyFill="1" applyBorder="1" applyAlignment="1">
      <alignment vertical="center"/>
    </xf>
    <xf numFmtId="0" fontId="35" fillId="6" borderId="0" xfId="3" applyFont="1" applyFill="1" applyBorder="1" applyAlignment="1">
      <alignment vertical="center"/>
    </xf>
    <xf numFmtId="0" fontId="37" fillId="6" borderId="0" xfId="3" applyFont="1" applyFill="1" applyBorder="1" applyAlignment="1">
      <alignment horizontal="left" vertical="center" indent="2"/>
    </xf>
    <xf numFmtId="0" fontId="40" fillId="7" borderId="35" xfId="3" applyFont="1" applyFill="1" applyBorder="1" applyAlignment="1">
      <alignment horizontal="left" vertical="center"/>
    </xf>
    <xf numFmtId="0" fontId="39" fillId="6" borderId="0" xfId="4" applyFont="1" applyFill="1" applyBorder="1" applyAlignment="1"/>
    <xf numFmtId="0" fontId="41" fillId="6" borderId="24" xfId="3" applyFont="1" applyFill="1" applyBorder="1" applyAlignment="1">
      <alignment vertical="center" wrapText="1"/>
    </xf>
    <xf numFmtId="0" fontId="43" fillId="6" borderId="25" xfId="3" applyFont="1" applyFill="1" applyBorder="1" applyAlignment="1">
      <alignment vertical="center" wrapText="1"/>
    </xf>
    <xf numFmtId="0" fontId="44" fillId="6" borderId="26" xfId="3" applyFont="1" applyFill="1" applyBorder="1" applyAlignment="1">
      <alignment vertical="center" wrapText="1"/>
    </xf>
    <xf numFmtId="0" fontId="41" fillId="6" borderId="27" xfId="3" applyFont="1" applyFill="1" applyBorder="1" applyAlignment="1">
      <alignment vertical="center" wrapText="1"/>
    </xf>
    <xf numFmtId="0" fontId="43" fillId="6" borderId="1" xfId="3" applyFont="1" applyFill="1" applyBorder="1" applyAlignment="1">
      <alignment vertical="center" wrapText="1"/>
    </xf>
    <xf numFmtId="0" fontId="43" fillId="6" borderId="28" xfId="3" applyFont="1" applyFill="1" applyBorder="1" applyAlignment="1">
      <alignment vertical="center" wrapText="1"/>
    </xf>
    <xf numFmtId="0" fontId="43" fillId="6" borderId="31" xfId="3" applyFont="1" applyFill="1" applyBorder="1" applyAlignment="1">
      <alignment vertical="center" wrapText="1"/>
    </xf>
    <xf numFmtId="0" fontId="43" fillId="6" borderId="0" xfId="3" applyFont="1" applyFill="1" applyBorder="1" applyAlignment="1">
      <alignment vertical="center" wrapText="1"/>
    </xf>
    <xf numFmtId="0" fontId="43" fillId="6" borderId="32" xfId="3" applyFont="1" applyFill="1" applyBorder="1" applyAlignment="1">
      <alignment vertical="center" wrapText="1"/>
    </xf>
    <xf numFmtId="0" fontId="44" fillId="6" borderId="31" xfId="3" applyFont="1" applyFill="1" applyBorder="1" applyAlignment="1">
      <alignment vertical="center" wrapText="1"/>
    </xf>
    <xf numFmtId="0" fontId="44" fillId="6" borderId="29" xfId="3" applyFont="1" applyFill="1" applyBorder="1" applyAlignment="1">
      <alignment vertical="center" wrapText="1"/>
    </xf>
    <xf numFmtId="0" fontId="43" fillId="6" borderId="21" xfId="3" applyFont="1" applyFill="1" applyBorder="1" applyAlignment="1">
      <alignment vertical="center" wrapText="1"/>
    </xf>
    <xf numFmtId="0" fontId="43" fillId="6" borderId="30" xfId="3" applyFont="1" applyFill="1" applyBorder="1" applyAlignment="1">
      <alignment vertical="center" wrapText="1"/>
    </xf>
    <xf numFmtId="0" fontId="40" fillId="0" borderId="0" xfId="3" applyFont="1" applyFill="1" applyBorder="1" applyAlignment="1">
      <alignment horizontal="left" vertical="center"/>
    </xf>
    <xf numFmtId="0" fontId="35" fillId="0" borderId="9" xfId="3" applyFont="1" applyFill="1" applyBorder="1" applyAlignment="1" applyProtection="1">
      <alignment vertical="center"/>
      <protection locked="0"/>
    </xf>
    <xf numFmtId="0" fontId="33" fillId="0" borderId="2" xfId="3" applyFont="1" applyFill="1" applyBorder="1" applyAlignment="1">
      <alignment horizontal="left" vertical="center"/>
    </xf>
    <xf numFmtId="0" fontId="34" fillId="0" borderId="2" xfId="3" applyFont="1" applyFill="1" applyBorder="1" applyAlignment="1">
      <alignment horizontal="left" vertical="center"/>
    </xf>
    <xf numFmtId="0" fontId="34" fillId="0" borderId="4" xfId="3" applyFont="1" applyFill="1" applyBorder="1" applyAlignment="1" applyProtection="1">
      <alignment horizontal="left" vertical="center" indent="2"/>
      <protection locked="0"/>
    </xf>
    <xf numFmtId="0" fontId="43" fillId="4" borderId="6" xfId="3" applyFont="1" applyFill="1" applyBorder="1" applyAlignment="1">
      <alignment horizontal="left" vertical="center"/>
    </xf>
    <xf numFmtId="0" fontId="24" fillId="0" borderId="4" xfId="3" applyFont="1" applyFill="1" applyBorder="1" applyAlignment="1" applyProtection="1">
      <alignment horizontal="left" vertical="center" indent="2"/>
      <protection locked="0"/>
    </xf>
    <xf numFmtId="0" fontId="34" fillId="0" borderId="5" xfId="3" applyFont="1" applyFill="1" applyBorder="1" applyAlignment="1">
      <alignment vertical="center"/>
    </xf>
    <xf numFmtId="0" fontId="43" fillId="0" borderId="2" xfId="3" applyFont="1" applyFill="1" applyBorder="1" applyAlignment="1">
      <alignment horizontal="left" vertical="center"/>
    </xf>
    <xf numFmtId="0" fontId="34" fillId="0" borderId="10" xfId="3" applyFont="1" applyFill="1" applyBorder="1" applyAlignment="1">
      <alignment vertical="center"/>
    </xf>
    <xf numFmtId="0" fontId="43" fillId="4" borderId="11" xfId="3" applyFont="1" applyFill="1" applyBorder="1" applyAlignment="1">
      <alignment horizontal="left" vertical="center"/>
    </xf>
    <xf numFmtId="0" fontId="34" fillId="0" borderId="9" xfId="3" applyFont="1" applyFill="1" applyBorder="1" applyAlignment="1" applyProtection="1">
      <alignment horizontal="left" vertical="center" indent="2"/>
      <protection locked="0"/>
    </xf>
    <xf numFmtId="0" fontId="33" fillId="2" borderId="16" xfId="3" applyFont="1" applyFill="1" applyBorder="1" applyAlignment="1">
      <alignment horizontal="left" vertical="center"/>
    </xf>
    <xf numFmtId="0" fontId="34" fillId="0" borderId="4" xfId="3" applyFont="1" applyFill="1" applyBorder="1" applyAlignment="1" applyProtection="1">
      <alignment horizontal="left" vertical="center" wrapText="1" indent="2"/>
      <protection locked="0"/>
    </xf>
    <xf numFmtId="0" fontId="34" fillId="0" borderId="12" xfId="3" applyFont="1" applyFill="1" applyBorder="1" applyAlignment="1" applyProtection="1">
      <alignment horizontal="left" vertical="center" wrapText="1" indent="2"/>
      <protection locked="0"/>
    </xf>
    <xf numFmtId="0" fontId="43" fillId="0" borderId="1" xfId="3" applyFont="1" applyFill="1" applyBorder="1" applyAlignment="1">
      <alignment horizontal="left" vertical="center"/>
    </xf>
    <xf numFmtId="0" fontId="43" fillId="4" borderId="1" xfId="3" applyFont="1" applyFill="1" applyBorder="1" applyAlignment="1">
      <alignment horizontal="left" vertical="center"/>
    </xf>
    <xf numFmtId="0" fontId="43" fillId="4" borderId="0" xfId="3" applyFont="1" applyFill="1" applyBorder="1" applyAlignment="1">
      <alignment horizontal="left" vertical="center"/>
    </xf>
    <xf numFmtId="0" fontId="43" fillId="0" borderId="12" xfId="3" applyFont="1" applyFill="1" applyBorder="1" applyAlignment="1">
      <alignment horizontal="left" vertical="center"/>
    </xf>
    <xf numFmtId="0" fontId="43" fillId="4" borderId="13" xfId="3" applyFont="1" applyFill="1" applyBorder="1" applyAlignment="1">
      <alignment horizontal="left" vertical="center"/>
    </xf>
    <xf numFmtId="0" fontId="43" fillId="0" borderId="11" xfId="3" applyFont="1" applyFill="1" applyBorder="1" applyAlignment="1">
      <alignment horizontal="left" vertical="center"/>
    </xf>
    <xf numFmtId="0" fontId="47" fillId="4" borderId="2" xfId="3" applyFont="1" applyFill="1" applyBorder="1" applyAlignment="1">
      <alignment vertical="center"/>
    </xf>
    <xf numFmtId="0" fontId="33" fillId="0" borderId="23" xfId="3" applyFont="1" applyFill="1" applyBorder="1" applyAlignment="1">
      <alignment horizontal="left" vertical="center"/>
    </xf>
    <xf numFmtId="0" fontId="33" fillId="0" borderId="16" xfId="3" applyFont="1" applyFill="1" applyBorder="1" applyAlignment="1">
      <alignment horizontal="left" vertical="center"/>
    </xf>
    <xf numFmtId="0" fontId="34" fillId="0" borderId="0" xfId="3" applyFont="1" applyFill="1" applyBorder="1" applyAlignment="1">
      <alignment horizontal="left" vertical="center" indent="1"/>
    </xf>
    <xf numFmtId="0" fontId="34" fillId="0" borderId="2" xfId="3" applyFont="1" applyFill="1" applyBorder="1" applyAlignment="1">
      <alignment horizontal="left" vertical="center" indent="1"/>
    </xf>
    <xf numFmtId="0" fontId="47" fillId="4" borderId="0" xfId="3" applyFont="1" applyFill="1" applyBorder="1" applyAlignment="1">
      <alignment vertical="center"/>
    </xf>
    <xf numFmtId="0" fontId="34" fillId="0" borderId="4" xfId="3" applyFont="1" applyFill="1" applyBorder="1" applyAlignment="1" applyProtection="1">
      <alignment horizontal="left" vertical="center" indent="4"/>
      <protection locked="0"/>
    </xf>
    <xf numFmtId="0" fontId="34" fillId="0" borderId="4" xfId="3" applyFont="1" applyFill="1" applyBorder="1" applyAlignment="1" applyProtection="1">
      <alignment horizontal="left" vertical="center" indent="6"/>
      <protection locked="0"/>
    </xf>
    <xf numFmtId="0" fontId="43" fillId="0" borderId="39" xfId="3" applyFont="1" applyFill="1" applyBorder="1" applyAlignment="1">
      <alignment horizontal="left" vertical="center"/>
    </xf>
    <xf numFmtId="0" fontId="43" fillId="4" borderId="21" xfId="3" applyFont="1" applyFill="1" applyBorder="1" applyAlignment="1">
      <alignment horizontal="left" vertical="center"/>
    </xf>
    <xf numFmtId="0" fontId="48" fillId="0" borderId="1" xfId="2" applyFont="1" applyFill="1" applyBorder="1" applyAlignment="1" applyProtection="1">
      <alignment horizontal="left" vertical="center" indent="2"/>
      <protection locked="0"/>
    </xf>
    <xf numFmtId="0" fontId="34" fillId="0" borderId="0" xfId="3" applyFont="1" applyFill="1" applyBorder="1" applyAlignment="1" applyProtection="1">
      <alignment horizontal="left" vertical="center" indent="4"/>
      <protection locked="0"/>
    </xf>
    <xf numFmtId="10" fontId="34" fillId="0" borderId="5" xfId="3" applyNumberFormat="1" applyFont="1" applyFill="1" applyBorder="1" applyAlignment="1">
      <alignment horizontal="left" vertical="center"/>
    </xf>
    <xf numFmtId="0" fontId="43" fillId="0" borderId="6" xfId="3" applyFont="1" applyFill="1" applyBorder="1" applyAlignment="1">
      <alignment horizontal="left" vertical="center"/>
    </xf>
    <xf numFmtId="0" fontId="35" fillId="0" borderId="23" xfId="3" applyFont="1" applyFill="1" applyBorder="1" applyAlignment="1" applyProtection="1">
      <alignment vertical="center"/>
      <protection locked="0"/>
    </xf>
    <xf numFmtId="0" fontId="41" fillId="0" borderId="16" xfId="3" applyFont="1" applyFill="1" applyBorder="1" applyAlignment="1">
      <alignment horizontal="left" vertical="center"/>
    </xf>
    <xf numFmtId="0" fontId="49" fillId="0" borderId="16" xfId="3" applyFont="1" applyFill="1" applyBorder="1" applyAlignment="1">
      <alignment vertical="center"/>
    </xf>
    <xf numFmtId="0" fontId="34" fillId="0" borderId="9" xfId="3" applyFont="1" applyFill="1" applyBorder="1" applyAlignment="1" applyProtection="1">
      <alignment vertical="center"/>
      <protection locked="0"/>
    </xf>
    <xf numFmtId="0" fontId="34" fillId="7" borderId="5" xfId="3" applyFont="1" applyFill="1" applyBorder="1" applyAlignment="1">
      <alignment vertical="center"/>
    </xf>
    <xf numFmtId="166" fontId="34" fillId="7" borderId="5" xfId="3" applyNumberFormat="1" applyFont="1" applyFill="1" applyBorder="1" applyAlignment="1">
      <alignment vertical="center"/>
    </xf>
    <xf numFmtId="0" fontId="34" fillId="7" borderId="0" xfId="3" applyFont="1" applyFill="1" applyBorder="1" applyAlignment="1">
      <alignment vertical="center"/>
    </xf>
    <xf numFmtId="166" fontId="34" fillId="7" borderId="0" xfId="3" applyNumberFormat="1" applyFont="1" applyFill="1" applyBorder="1" applyAlignment="1">
      <alignment vertical="center"/>
    </xf>
    <xf numFmtId="0" fontId="34" fillId="7" borderId="36" xfId="3" applyFont="1" applyFill="1" applyBorder="1" applyAlignment="1">
      <alignment vertical="center" wrapText="1"/>
    </xf>
    <xf numFmtId="0" fontId="34" fillId="7" borderId="1" xfId="3" applyFont="1" applyFill="1" applyBorder="1" applyAlignment="1">
      <alignment vertical="center"/>
    </xf>
    <xf numFmtId="165" fontId="34" fillId="7" borderId="0" xfId="1" applyNumberFormat="1" applyFont="1" applyFill="1" applyBorder="1" applyAlignment="1">
      <alignment vertical="center"/>
    </xf>
    <xf numFmtId="0" fontId="16" fillId="6" borderId="0" xfId="3" applyFont="1" applyFill="1" applyBorder="1" applyAlignment="1">
      <alignment vertical="center"/>
    </xf>
    <xf numFmtId="0" fontId="35" fillId="0" borderId="2" xfId="3" applyFont="1" applyFill="1" applyBorder="1" applyAlignment="1" applyProtection="1">
      <alignment vertical="center"/>
      <protection locked="0"/>
    </xf>
    <xf numFmtId="0" fontId="41" fillId="0" borderId="2" xfId="3" applyFont="1" applyFill="1" applyBorder="1" applyAlignment="1">
      <alignment horizontal="left" vertical="center"/>
    </xf>
    <xf numFmtId="10" fontId="49" fillId="0" borderId="2" xfId="3" applyNumberFormat="1" applyFont="1" applyFill="1" applyBorder="1" applyAlignment="1">
      <alignment vertical="center"/>
    </xf>
    <xf numFmtId="0" fontId="34" fillId="0" borderId="9" xfId="3" applyFont="1" applyFill="1" applyBorder="1" applyAlignment="1" applyProtection="1">
      <alignment horizontal="left" vertical="center" indent="4"/>
      <protection locked="0"/>
    </xf>
    <xf numFmtId="0" fontId="34" fillId="7" borderId="2" xfId="3" applyFont="1" applyFill="1" applyBorder="1" applyAlignment="1">
      <alignment vertical="center"/>
    </xf>
    <xf numFmtId="0" fontId="43" fillId="4" borderId="2" xfId="3" applyFont="1" applyFill="1" applyBorder="1" applyAlignment="1">
      <alignment horizontal="left" vertical="center"/>
    </xf>
    <xf numFmtId="0" fontId="53" fillId="0" borderId="0" xfId="2" applyFont="1" applyFill="1"/>
    <xf numFmtId="0" fontId="24" fillId="0" borderId="0" xfId="3" applyFont="1" applyFill="1" applyBorder="1" applyAlignment="1">
      <alignment horizontal="left" vertical="center"/>
    </xf>
    <xf numFmtId="0" fontId="28" fillId="0" borderId="24" xfId="2" applyFont="1" applyFill="1" applyBorder="1" applyAlignment="1">
      <alignment horizontal="left" vertical="center" wrapText="1"/>
    </xf>
    <xf numFmtId="0" fontId="34" fillId="0" borderId="24" xfId="3" applyFont="1" applyFill="1" applyBorder="1" applyAlignment="1">
      <alignment vertical="center" wrapText="1"/>
    </xf>
    <xf numFmtId="0" fontId="33" fillId="4" borderId="24" xfId="3" applyFont="1" applyFill="1" applyBorder="1" applyAlignment="1">
      <alignment horizontal="left" vertical="center"/>
    </xf>
    <xf numFmtId="0" fontId="34" fillId="0" borderId="25" xfId="3" applyFont="1" applyFill="1" applyBorder="1" applyAlignment="1">
      <alignment horizontal="left" vertical="center" indent="1"/>
    </xf>
    <xf numFmtId="0" fontId="34" fillId="0" borderId="25" xfId="3" applyFont="1" applyFill="1" applyBorder="1" applyAlignment="1">
      <alignment vertical="center" wrapText="1"/>
    </xf>
    <xf numFmtId="0" fontId="33" fillId="4" borderId="25" xfId="3" applyFont="1" applyFill="1" applyBorder="1" applyAlignment="1">
      <alignment horizontal="left" vertical="center"/>
    </xf>
    <xf numFmtId="0" fontId="34" fillId="0" borderId="25" xfId="3" applyFont="1" applyFill="1" applyBorder="1" applyAlignment="1">
      <alignment horizontal="left" vertical="center" indent="3"/>
    </xf>
    <xf numFmtId="0" fontId="34" fillId="0" borderId="26" xfId="3" applyFont="1" applyFill="1" applyBorder="1" applyAlignment="1">
      <alignment horizontal="left" vertical="center" indent="3"/>
    </xf>
    <xf numFmtId="0" fontId="33" fillId="4" borderId="26" xfId="3" applyFont="1" applyFill="1" applyBorder="1" applyAlignment="1">
      <alignment horizontal="left" vertical="center"/>
    </xf>
    <xf numFmtId="0" fontId="33" fillId="0" borderId="32" xfId="3" applyFont="1" applyFill="1" applyBorder="1" applyAlignment="1">
      <alignment horizontal="left" vertical="center"/>
    </xf>
    <xf numFmtId="0" fontId="34" fillId="0" borderId="0" xfId="3" applyFont="1" applyFill="1" applyBorder="1" applyAlignment="1">
      <alignment horizontal="left" vertical="center" indent="5"/>
    </xf>
    <xf numFmtId="0" fontId="33" fillId="0" borderId="25" xfId="3" applyFont="1" applyFill="1" applyBorder="1" applyAlignment="1">
      <alignment horizontal="left" vertical="center"/>
    </xf>
    <xf numFmtId="0" fontId="34" fillId="0" borderId="31" xfId="3" applyFont="1" applyFill="1" applyBorder="1" applyAlignment="1">
      <alignment horizontal="left" vertical="center" indent="5"/>
    </xf>
    <xf numFmtId="0" fontId="34" fillId="0" borderId="31" xfId="3" applyFont="1" applyFill="1" applyBorder="1" applyAlignment="1">
      <alignment horizontal="left" vertical="center" indent="1"/>
    </xf>
    <xf numFmtId="0" fontId="34" fillId="0" borderId="38" xfId="3" applyFont="1" applyFill="1" applyBorder="1" applyAlignment="1">
      <alignment horizontal="left" vertical="center"/>
    </xf>
    <xf numFmtId="0" fontId="33" fillId="0" borderId="38" xfId="3" applyFont="1" applyFill="1" applyBorder="1" applyAlignment="1">
      <alignment horizontal="left" vertical="center"/>
    </xf>
    <xf numFmtId="0" fontId="37" fillId="0" borderId="24" xfId="3" applyFont="1" applyFill="1" applyBorder="1" applyAlignment="1">
      <alignment vertical="center"/>
    </xf>
    <xf numFmtId="0" fontId="34" fillId="0" borderId="26" xfId="3" applyFont="1" applyFill="1" applyBorder="1" applyAlignment="1">
      <alignment horizontal="left" vertical="center" indent="1"/>
    </xf>
    <xf numFmtId="0" fontId="33" fillId="0" borderId="24" xfId="3" applyFont="1" applyFill="1" applyBorder="1" applyAlignment="1">
      <alignment vertical="center"/>
    </xf>
    <xf numFmtId="0" fontId="34" fillId="0" borderId="25" xfId="3" applyFont="1" applyFill="1" applyBorder="1" applyAlignment="1">
      <alignment horizontal="left" vertical="center" wrapText="1" indent="1"/>
    </xf>
    <xf numFmtId="0" fontId="34" fillId="0" borderId="25" xfId="3" applyFont="1" applyFill="1" applyBorder="1" applyAlignment="1">
      <alignment horizontal="left" vertical="center" wrapText="1" indent="3"/>
    </xf>
    <xf numFmtId="0" fontId="34" fillId="0" borderId="26" xfId="3" applyFont="1" applyFill="1" applyBorder="1" applyAlignment="1">
      <alignment horizontal="left" vertical="center" wrapText="1" indent="3"/>
    </xf>
    <xf numFmtId="0" fontId="34" fillId="0" borderId="26" xfId="3" applyFont="1" applyFill="1" applyBorder="1" applyAlignment="1">
      <alignment horizontal="left" vertical="center" wrapText="1" indent="1"/>
    </xf>
    <xf numFmtId="0" fontId="24" fillId="0" borderId="24" xfId="3" applyFont="1" applyFill="1" applyBorder="1" applyAlignment="1">
      <alignment vertical="center"/>
    </xf>
    <xf numFmtId="0" fontId="36" fillId="0" borderId="25" xfId="2" applyFont="1" applyFill="1" applyBorder="1" applyAlignment="1">
      <alignment horizontal="left" vertical="center" wrapText="1" indent="1"/>
    </xf>
    <xf numFmtId="0" fontId="36" fillId="0" borderId="26" xfId="2" applyFont="1" applyFill="1" applyBorder="1" applyAlignment="1">
      <alignment horizontal="left" vertical="center" wrapText="1" indent="1"/>
    </xf>
    <xf numFmtId="167" fontId="34" fillId="0" borderId="26" xfId="6" applyNumberFormat="1" applyFont="1" applyFill="1" applyBorder="1" applyAlignment="1">
      <alignment vertical="center" wrapText="1"/>
    </xf>
    <xf numFmtId="0" fontId="34" fillId="0" borderId="26" xfId="3" applyFont="1" applyFill="1" applyBorder="1" applyAlignment="1">
      <alignment vertical="center" wrapText="1"/>
    </xf>
    <xf numFmtId="0" fontId="36" fillId="0" borderId="25" xfId="2" applyFont="1" applyFill="1" applyBorder="1" applyAlignment="1">
      <alignment horizontal="left" vertical="center" wrapText="1" indent="3"/>
    </xf>
    <xf numFmtId="0" fontId="36" fillId="0" borderId="26" xfId="2" applyFont="1" applyFill="1" applyBorder="1" applyAlignment="1">
      <alignment horizontal="left" vertical="center" wrapText="1" indent="3"/>
    </xf>
    <xf numFmtId="0" fontId="33" fillId="0" borderId="21" xfId="3" applyFont="1" applyFill="1" applyBorder="1" applyAlignment="1">
      <alignment horizontal="left" vertical="center"/>
    </xf>
    <xf numFmtId="0" fontId="34" fillId="5" borderId="24" xfId="3" applyFont="1" applyFill="1" applyBorder="1" applyAlignment="1">
      <alignment vertical="center" wrapText="1"/>
    </xf>
    <xf numFmtId="0" fontId="24" fillId="5" borderId="24" xfId="3" applyFont="1" applyFill="1" applyBorder="1" applyAlignment="1">
      <alignment vertical="center"/>
    </xf>
    <xf numFmtId="0" fontId="36" fillId="0" borderId="25" xfId="2" applyFont="1" applyFill="1" applyBorder="1" applyAlignment="1">
      <alignment horizontal="left" vertical="center" wrapText="1"/>
    </xf>
    <xf numFmtId="0" fontId="34" fillId="0" borderId="0" xfId="3" applyFont="1" applyFill="1" applyBorder="1" applyAlignment="1">
      <alignment vertical="center" wrapText="1"/>
    </xf>
    <xf numFmtId="0" fontId="24" fillId="0" borderId="2" xfId="3" applyFont="1" applyFill="1" applyBorder="1" applyAlignment="1">
      <alignment vertical="center"/>
    </xf>
    <xf numFmtId="0" fontId="34" fillId="0" borderId="2" xfId="3" applyFont="1" applyFill="1" applyBorder="1" applyAlignment="1">
      <alignment vertical="center" wrapText="1"/>
    </xf>
    <xf numFmtId="0" fontId="24" fillId="0" borderId="0" xfId="3" applyFont="1" applyFill="1" applyBorder="1" applyAlignment="1">
      <alignment vertical="center"/>
    </xf>
    <xf numFmtId="0" fontId="34" fillId="7" borderId="25" xfId="3" applyFont="1" applyFill="1" applyBorder="1" applyAlignment="1">
      <alignment vertical="center" wrapText="1"/>
    </xf>
    <xf numFmtId="0" fontId="34" fillId="7" borderId="26" xfId="3" applyFont="1" applyFill="1" applyBorder="1" applyAlignment="1">
      <alignment vertical="center" wrapText="1"/>
    </xf>
    <xf numFmtId="0" fontId="36" fillId="7" borderId="26" xfId="4" applyFont="1" applyFill="1" applyBorder="1" applyAlignment="1">
      <alignment vertical="center"/>
    </xf>
    <xf numFmtId="0" fontId="34" fillId="7" borderId="25" xfId="3" applyFont="1" applyFill="1" applyBorder="1" applyAlignment="1">
      <alignment horizontal="left" vertical="center" wrapText="1" indent="3"/>
    </xf>
    <xf numFmtId="0" fontId="24" fillId="7" borderId="26" xfId="3" applyFont="1" applyFill="1" applyBorder="1" applyAlignment="1">
      <alignment vertical="center"/>
    </xf>
    <xf numFmtId="0" fontId="55" fillId="0" borderId="0" xfId="3" applyFont="1" applyFill="1" applyBorder="1" applyAlignment="1">
      <alignment horizontal="left" vertical="center"/>
    </xf>
    <xf numFmtId="0" fontId="56" fillId="0" borderId="0" xfId="3" applyNumberFormat="1" applyFont="1" applyFill="1" applyBorder="1" applyAlignment="1">
      <alignment vertical="center"/>
    </xf>
    <xf numFmtId="0" fontId="43" fillId="0" borderId="0" xfId="3" applyNumberFormat="1" applyFont="1" applyFill="1" applyBorder="1" applyAlignment="1">
      <alignment vertical="center"/>
    </xf>
    <xf numFmtId="164" fontId="43" fillId="0" borderId="0" xfId="1" applyFont="1" applyFill="1" applyAlignment="1">
      <alignment horizontal="left" vertical="center"/>
    </xf>
    <xf numFmtId="0" fontId="43" fillId="0" borderId="0" xfId="3" applyFont="1" applyFill="1" applyBorder="1" applyAlignment="1">
      <alignment vertical="center"/>
    </xf>
    <xf numFmtId="168" fontId="43" fillId="0" borderId="0" xfId="1" applyNumberFormat="1" applyFont="1" applyFill="1" applyAlignment="1">
      <alignment horizontal="left" vertical="center"/>
    </xf>
    <xf numFmtId="0" fontId="43" fillId="0" borderId="0" xfId="3" applyNumberFormat="1" applyFont="1" applyFill="1" applyAlignment="1">
      <alignment horizontal="left" vertical="center"/>
    </xf>
    <xf numFmtId="0" fontId="43" fillId="8" borderId="29" xfId="3" applyNumberFormat="1" applyFont="1" applyFill="1" applyBorder="1" applyAlignment="1">
      <alignment vertical="center"/>
    </xf>
    <xf numFmtId="0" fontId="43" fillId="6" borderId="21" xfId="3" applyFont="1" applyFill="1" applyBorder="1" applyAlignment="1">
      <alignment vertical="center"/>
    </xf>
    <xf numFmtId="0" fontId="43" fillId="8" borderId="30" xfId="3" applyNumberFormat="1" applyFont="1" applyFill="1" applyBorder="1" applyAlignment="1">
      <alignment vertical="center"/>
    </xf>
    <xf numFmtId="0" fontId="26" fillId="6" borderId="0" xfId="0" applyFont="1" applyFill="1" applyBorder="1" applyAlignment="1">
      <alignment vertical="center"/>
    </xf>
    <xf numFmtId="0" fontId="33" fillId="0" borderId="0" xfId="0" applyFont="1" applyAlignment="1"/>
    <xf numFmtId="168" fontId="33" fillId="0" borderId="0" xfId="1" applyNumberFormat="1" applyFont="1"/>
    <xf numFmtId="0" fontId="43" fillId="0" borderId="0" xfId="0" applyFont="1"/>
    <xf numFmtId="164" fontId="33" fillId="0" borderId="0" xfId="1" applyFont="1"/>
    <xf numFmtId="0" fontId="55" fillId="0" borderId="33" xfId="0" applyFont="1" applyBorder="1"/>
    <xf numFmtId="0" fontId="55" fillId="0" borderId="16" xfId="0" applyFont="1" applyBorder="1"/>
    <xf numFmtId="164" fontId="55" fillId="0" borderId="34" xfId="1" applyFont="1" applyBorder="1"/>
    <xf numFmtId="0" fontId="59" fillId="0" borderId="0" xfId="5" applyFont="1"/>
    <xf numFmtId="0" fontId="55" fillId="3" borderId="2" xfId="0" applyFont="1" applyFill="1" applyBorder="1" applyAlignment="1">
      <alignment vertical="center"/>
    </xf>
    <xf numFmtId="0" fontId="33" fillId="0" borderId="0" xfId="3" applyFont="1" applyFill="1" applyBorder="1" applyAlignment="1">
      <alignment vertical="center"/>
    </xf>
    <xf numFmtId="164" fontId="33" fillId="0" borderId="0" xfId="1" applyFont="1" applyAlignment="1">
      <alignment horizontal="right"/>
    </xf>
    <xf numFmtId="0" fontId="59" fillId="0" borderId="0" xfId="5" applyNumberFormat="1" applyFont="1"/>
    <xf numFmtId="164" fontId="33" fillId="0" borderId="0" xfId="0" applyNumberFormat="1" applyFont="1"/>
    <xf numFmtId="0" fontId="43" fillId="6" borderId="0" xfId="3" applyFont="1" applyFill="1" applyBorder="1" applyAlignment="1">
      <alignment horizontal="left" vertical="center" indent="1"/>
    </xf>
    <xf numFmtId="0" fontId="43" fillId="6" borderId="0" xfId="3" applyFont="1" applyFill="1" applyBorder="1" applyAlignment="1">
      <alignment horizontal="left" vertical="center"/>
    </xf>
    <xf numFmtId="164" fontId="43" fillId="6" borderId="0" xfId="1" applyFont="1" applyFill="1" applyBorder="1" applyAlignment="1">
      <alignment horizontal="left" vertical="center"/>
    </xf>
    <xf numFmtId="0" fontId="55" fillId="6" borderId="1" xfId="3" applyFont="1" applyFill="1" applyBorder="1" applyAlignment="1">
      <alignment horizontal="left" vertical="center"/>
    </xf>
    <xf numFmtId="164" fontId="55" fillId="6" borderId="1" xfId="1" applyFont="1" applyFill="1" applyBorder="1" applyAlignment="1">
      <alignment horizontal="left" vertical="center"/>
    </xf>
    <xf numFmtId="0" fontId="43" fillId="6" borderId="1" xfId="3" applyFont="1" applyFill="1" applyBorder="1" applyAlignment="1">
      <alignment horizontal="left" vertical="center"/>
    </xf>
    <xf numFmtId="164" fontId="43" fillId="6" borderId="1" xfId="1" applyFont="1" applyFill="1" applyBorder="1" applyAlignment="1">
      <alignment horizontal="left" vertical="center"/>
    </xf>
    <xf numFmtId="0" fontId="43" fillId="6" borderId="1" xfId="0" applyFont="1" applyFill="1" applyBorder="1"/>
    <xf numFmtId="0" fontId="43" fillId="6" borderId="20" xfId="3" applyFont="1" applyFill="1" applyBorder="1" applyAlignment="1">
      <alignment horizontal="left" vertical="center"/>
    </xf>
    <xf numFmtId="164" fontId="43" fillId="6" borderId="20" xfId="1" applyFont="1" applyFill="1" applyBorder="1" applyAlignment="1">
      <alignment horizontal="left" vertical="center"/>
    </xf>
    <xf numFmtId="0" fontId="44" fillId="0" borderId="0" xfId="3" applyFont="1" applyFill="1" applyAlignment="1">
      <alignment horizontal="left" vertical="center"/>
    </xf>
    <xf numFmtId="0" fontId="55" fillId="6" borderId="0" xfId="0" applyFont="1" applyFill="1" applyBorder="1" applyAlignment="1">
      <alignment vertical="center"/>
    </xf>
    <xf numFmtId="0" fontId="61" fillId="0" borderId="0" xfId="3" applyFont="1" applyFill="1" applyBorder="1" applyAlignment="1">
      <alignment horizontal="left" vertical="center"/>
    </xf>
    <xf numFmtId="0" fontId="61" fillId="0" borderId="0" xfId="3" applyFont="1" applyFill="1" applyAlignment="1">
      <alignment horizontal="left" vertical="center"/>
    </xf>
    <xf numFmtId="0" fontId="61" fillId="0" borderId="0" xfId="3" applyFont="1" applyFill="1" applyBorder="1" applyAlignment="1">
      <alignment vertical="center"/>
    </xf>
    <xf numFmtId="0" fontId="61" fillId="0" borderId="0" xfId="3" quotePrefix="1" applyFont="1" applyFill="1" applyBorder="1" applyAlignment="1">
      <alignment horizontal="left" vertical="center"/>
    </xf>
    <xf numFmtId="0" fontId="5" fillId="0" borderId="14" xfId="0" applyFont="1" applyFill="1" applyBorder="1" applyAlignment="1"/>
    <xf numFmtId="0" fontId="5" fillId="0" borderId="15" xfId="0" applyFont="1" applyFill="1" applyBorder="1" applyAlignment="1"/>
    <xf numFmtId="0" fontId="2" fillId="0" borderId="0" xfId="3" applyFont="1" applyFill="1" applyAlignment="1">
      <alignment horizontal="left" vertical="center"/>
    </xf>
    <xf numFmtId="0" fontId="33" fillId="0" borderId="25" xfId="3" applyFont="1" applyFill="1" applyBorder="1" applyAlignment="1">
      <alignment vertical="center"/>
    </xf>
    <xf numFmtId="0" fontId="36" fillId="0" borderId="26" xfId="2" applyFont="1" applyFill="1" applyBorder="1" applyAlignment="1">
      <alignment horizontal="left" vertical="center" wrapText="1" indent="2"/>
    </xf>
    <xf numFmtId="0" fontId="36" fillId="0" borderId="24" xfId="2" applyFont="1" applyFill="1" applyBorder="1" applyAlignment="1">
      <alignment horizontal="left" vertical="center" wrapText="1" indent="2"/>
    </xf>
    <xf numFmtId="0" fontId="33" fillId="0" borderId="1" xfId="3" applyFont="1" applyFill="1" applyBorder="1" applyAlignment="1">
      <alignment horizontal="left" vertical="center"/>
    </xf>
    <xf numFmtId="0" fontId="34" fillId="7" borderId="26" xfId="3" applyFont="1" applyFill="1" applyBorder="1" applyAlignment="1">
      <alignment horizontal="left" vertical="center" wrapText="1" indent="3"/>
    </xf>
    <xf numFmtId="0" fontId="28" fillId="0" borderId="9" xfId="2" applyFont="1" applyFill="1" applyBorder="1" applyAlignment="1" applyProtection="1">
      <alignment horizontal="left" vertical="center" wrapText="1"/>
      <protection locked="0"/>
    </xf>
    <xf numFmtId="0" fontId="34" fillId="0" borderId="2" xfId="3" applyFont="1" applyFill="1" applyBorder="1" applyAlignment="1">
      <alignment vertical="center"/>
    </xf>
    <xf numFmtId="0" fontId="34" fillId="0" borderId="2" xfId="3" applyFont="1" applyFill="1" applyBorder="1" applyAlignment="1" applyProtection="1">
      <alignment horizontal="left" vertical="center" indent="4"/>
      <protection locked="0"/>
    </xf>
    <xf numFmtId="0" fontId="28" fillId="0" borderId="37" xfId="2" applyFont="1" applyFill="1" applyBorder="1" applyAlignment="1" applyProtection="1">
      <alignment vertical="center"/>
      <protection locked="0"/>
    </xf>
    <xf numFmtId="0" fontId="16" fillId="0" borderId="0" xfId="3" applyFont="1" applyFill="1" applyBorder="1" applyAlignment="1" applyProtection="1">
      <alignment vertical="center"/>
      <protection locked="0"/>
    </xf>
    <xf numFmtId="0" fontId="67" fillId="0" borderId="2" xfId="3" applyFont="1" applyFill="1" applyBorder="1" applyAlignment="1" applyProtection="1">
      <alignment horizontal="left" vertical="center"/>
      <protection locked="0"/>
    </xf>
    <xf numFmtId="0" fontId="68" fillId="0" borderId="2" xfId="3" applyFont="1" applyFill="1" applyBorder="1" applyAlignment="1">
      <alignment horizontal="left" vertical="center"/>
    </xf>
    <xf numFmtId="0" fontId="67" fillId="0" borderId="2" xfId="3" applyFont="1" applyFill="1" applyBorder="1" applyAlignment="1">
      <alignment horizontal="left" vertical="center"/>
    </xf>
    <xf numFmtId="0" fontId="69" fillId="0" borderId="2" xfId="3" applyFont="1" applyFill="1" applyBorder="1" applyAlignment="1">
      <alignment horizontal="left" vertical="center"/>
    </xf>
    <xf numFmtId="0" fontId="68" fillId="0" borderId="0" xfId="3" applyFont="1" applyFill="1" applyBorder="1" applyAlignment="1">
      <alignment horizontal="left" vertical="center"/>
    </xf>
    <xf numFmtId="0" fontId="67" fillId="0" borderId="0" xfId="3" applyFont="1" applyFill="1" applyBorder="1" applyAlignment="1">
      <alignment horizontal="left" vertical="center"/>
    </xf>
    <xf numFmtId="0" fontId="69" fillId="0" borderId="0" xfId="3" applyFont="1" applyFill="1" applyBorder="1" applyAlignment="1">
      <alignment horizontal="left" vertical="center"/>
    </xf>
    <xf numFmtId="0" fontId="68" fillId="0" borderId="0" xfId="3" applyFont="1" applyFill="1" applyAlignment="1">
      <alignment horizontal="left" vertical="center"/>
    </xf>
    <xf numFmtId="0" fontId="34" fillId="0" borderId="0" xfId="3" applyFont="1" applyFill="1" applyBorder="1" applyAlignment="1">
      <alignment horizontal="left" vertical="center" wrapText="1" indent="3"/>
    </xf>
    <xf numFmtId="164" fontId="33" fillId="0" borderId="0" xfId="1" applyFont="1" applyFill="1" applyAlignment="1">
      <alignment horizontal="left" vertical="center"/>
    </xf>
    <xf numFmtId="0" fontId="1" fillId="0" borderId="0" xfId="3" applyFont="1" applyFill="1" applyAlignment="1">
      <alignment horizontal="left" vertical="center"/>
    </xf>
    <xf numFmtId="0" fontId="70" fillId="0" borderId="25" xfId="2" applyFont="1" applyFill="1" applyBorder="1" applyAlignment="1">
      <alignment horizontal="left" vertical="center" wrapText="1"/>
    </xf>
    <xf numFmtId="0" fontId="30" fillId="4" borderId="35" xfId="3" applyFont="1" applyFill="1" applyBorder="1" applyAlignment="1">
      <alignment horizontal="left" vertical="center" wrapText="1"/>
    </xf>
    <xf numFmtId="0" fontId="24" fillId="0" borderId="42" xfId="3" applyFont="1" applyFill="1" applyBorder="1" applyAlignment="1">
      <alignment vertical="center"/>
    </xf>
    <xf numFmtId="2" fontId="34" fillId="0" borderId="26" xfId="3" applyNumberFormat="1" applyFont="1" applyFill="1" applyBorder="1" applyAlignment="1">
      <alignment vertical="center"/>
    </xf>
    <xf numFmtId="0" fontId="22" fillId="0" borderId="0" xfId="0" applyFont="1"/>
    <xf numFmtId="0" fontId="33" fillId="0" borderId="0" xfId="3" applyFont="1" applyFill="1" applyAlignment="1">
      <alignment horizontal="left" vertical="center"/>
    </xf>
    <xf numFmtId="0" fontId="71" fillId="0" borderId="33" xfId="0" applyFont="1" applyBorder="1"/>
    <xf numFmtId="43" fontId="33" fillId="0" borderId="0" xfId="0" applyNumberFormat="1" applyFont="1"/>
    <xf numFmtId="0" fontId="55" fillId="0" borderId="0" xfId="0" applyFont="1" applyBorder="1"/>
    <xf numFmtId="164" fontId="55" fillId="0" borderId="0" xfId="1" applyFont="1" applyBorder="1"/>
    <xf numFmtId="168" fontId="22" fillId="0" borderId="0" xfId="0" applyNumberFormat="1" applyFont="1"/>
    <xf numFmtId="0" fontId="22" fillId="0" borderId="0" xfId="0" applyNumberFormat="1" applyFont="1"/>
    <xf numFmtId="43" fontId="22" fillId="0" borderId="0" xfId="0" applyNumberFormat="1" applyFont="1"/>
    <xf numFmtId="0" fontId="33" fillId="0" borderId="0" xfId="3" applyFont="1" applyFill="1" applyAlignment="1">
      <alignment horizontal="left" vertical="center"/>
    </xf>
    <xf numFmtId="0" fontId="43" fillId="0" borderId="0" xfId="3" applyFont="1" applyFill="1" applyBorder="1" applyAlignment="1">
      <alignment horizontal="left" vertical="center"/>
    </xf>
    <xf numFmtId="14" fontId="33" fillId="7" borderId="0" xfId="3" applyNumberFormat="1" applyFont="1" applyFill="1" applyBorder="1" applyAlignment="1">
      <alignment horizontal="right" vertical="center"/>
    </xf>
    <xf numFmtId="0" fontId="7" fillId="4" borderId="6" xfId="2" applyFill="1" applyBorder="1" applyAlignment="1">
      <alignment horizontal="left" vertical="center"/>
    </xf>
    <xf numFmtId="0" fontId="7" fillId="7" borderId="21" xfId="2" applyFill="1" applyBorder="1" applyAlignment="1">
      <alignment vertical="center"/>
    </xf>
    <xf numFmtId="0" fontId="7" fillId="7" borderId="2" xfId="2" applyFill="1" applyBorder="1" applyAlignment="1">
      <alignment vertical="center"/>
    </xf>
    <xf numFmtId="0" fontId="7" fillId="7" borderId="21" xfId="2" applyFill="1" applyBorder="1" applyAlignment="1">
      <alignment vertical="center" wrapText="1"/>
    </xf>
    <xf numFmtId="0" fontId="7" fillId="4" borderId="36" xfId="2" applyFill="1" applyBorder="1" applyAlignment="1">
      <alignment vertical="center"/>
    </xf>
    <xf numFmtId="0" fontId="7" fillId="7" borderId="5" xfId="2" applyFill="1" applyBorder="1" applyAlignment="1">
      <alignment vertical="center"/>
    </xf>
    <xf numFmtId="0" fontId="7" fillId="7" borderId="2" xfId="2" applyFill="1" applyBorder="1" applyAlignment="1">
      <alignment vertical="center" wrapText="1"/>
    </xf>
    <xf numFmtId="0" fontId="43" fillId="4" borderId="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0" xfId="3" applyFont="1" applyFill="1" applyBorder="1" applyAlignment="1">
      <alignment horizontal="left" vertical="center"/>
    </xf>
    <xf numFmtId="0" fontId="35" fillId="0" borderId="40" xfId="3" applyFont="1" applyFill="1" applyBorder="1" applyAlignment="1">
      <alignment horizontal="left" vertical="center"/>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4" fillId="0" borderId="42" xfId="3" applyFont="1" applyFill="1" applyBorder="1" applyAlignment="1">
      <alignment vertical="center"/>
    </xf>
    <xf numFmtId="0" fontId="34" fillId="0" borderId="2" xfId="3" applyFont="1" applyFill="1" applyBorder="1" applyAlignment="1" applyProtection="1">
      <alignment vertical="center"/>
      <protection locked="0"/>
    </xf>
    <xf numFmtId="0" fontId="7" fillId="7" borderId="25" xfId="2" applyFill="1" applyBorder="1" applyAlignment="1">
      <alignment vertical="center" wrapText="1"/>
    </xf>
    <xf numFmtId="0" fontId="1" fillId="4" borderId="25" xfId="3" applyFont="1" applyFill="1" applyBorder="1" applyAlignment="1">
      <alignment horizontal="left" vertical="center"/>
    </xf>
    <xf numFmtId="0" fontId="7" fillId="7" borderId="26" xfId="2" applyFill="1" applyBorder="1" applyAlignment="1">
      <alignment vertical="center" wrapText="1"/>
    </xf>
    <xf numFmtId="3" fontId="34" fillId="7" borderId="25" xfId="3" applyNumberFormat="1" applyFont="1" applyFill="1" applyBorder="1" applyAlignment="1">
      <alignment vertical="center" wrapText="1"/>
    </xf>
    <xf numFmtId="0" fontId="1" fillId="4" borderId="25" xfId="3" applyFont="1" applyFill="1" applyBorder="1" applyAlignment="1">
      <alignment horizontal="left" vertical="center" wrapText="1"/>
    </xf>
    <xf numFmtId="3" fontId="34" fillId="7" borderId="26" xfId="3" applyNumberFormat="1" applyFont="1" applyFill="1" applyBorder="1" applyAlignment="1">
      <alignment vertical="center" wrapText="1"/>
    </xf>
    <xf numFmtId="0" fontId="1" fillId="4" borderId="26" xfId="3" applyFont="1" applyFill="1" applyBorder="1" applyAlignment="1">
      <alignment horizontal="left" vertical="center"/>
    </xf>
    <xf numFmtId="0" fontId="1" fillId="4" borderId="26" xfId="3" applyFont="1" applyFill="1" applyBorder="1" applyAlignment="1">
      <alignment horizontal="left" vertical="center" wrapText="1"/>
    </xf>
    <xf numFmtId="4" fontId="34" fillId="7" borderId="25" xfId="3" applyNumberFormat="1" applyFont="1" applyFill="1" applyBorder="1" applyAlignment="1">
      <alignment vertical="center" wrapText="1"/>
    </xf>
    <xf numFmtId="3" fontId="1" fillId="0" borderId="0" xfId="3" applyNumberFormat="1" applyFont="1" applyFill="1" applyAlignment="1">
      <alignment horizontal="left" vertical="center"/>
    </xf>
    <xf numFmtId="3" fontId="43" fillId="0" borderId="0" xfId="3" applyNumberFormat="1" applyFont="1" applyFill="1" applyAlignment="1">
      <alignment horizontal="left" vertical="center"/>
    </xf>
    <xf numFmtId="0" fontId="43" fillId="0" borderId="0" xfId="3" applyFont="1" applyFill="1" applyBorder="1" applyAlignment="1">
      <alignment horizontal="left" vertical="center"/>
    </xf>
    <xf numFmtId="0" fontId="24" fillId="0" borderId="0" xfId="3" applyFont="1" applyFill="1" applyBorder="1" applyAlignment="1">
      <alignment vertical="center"/>
    </xf>
    <xf numFmtId="0" fontId="43" fillId="6" borderId="0" xfId="3" applyFont="1" applyFill="1" applyBorder="1" applyAlignment="1">
      <alignment horizontal="left" vertical="center" indent="1"/>
    </xf>
    <xf numFmtId="0" fontId="22" fillId="0" borderId="0" xfId="0" applyFont="1"/>
    <xf numFmtId="0" fontId="1" fillId="0" borderId="0" xfId="0" applyFont="1"/>
    <xf numFmtId="164" fontId="1" fillId="0" borderId="0" xfId="1" applyFont="1" applyAlignment="1">
      <alignment horizontal="right"/>
    </xf>
    <xf numFmtId="0" fontId="24" fillId="0" borderId="36" xfId="3" applyFont="1" applyFill="1" applyBorder="1" applyAlignment="1">
      <alignment vertical="center"/>
    </xf>
    <xf numFmtId="0" fontId="28" fillId="6" borderId="46" xfId="2" applyFont="1" applyFill="1" applyBorder="1" applyAlignment="1">
      <alignment horizontal="center" vertical="center"/>
    </xf>
    <xf numFmtId="0" fontId="28" fillId="6" borderId="47" xfId="2" applyFont="1" applyFill="1" applyBorder="1" applyAlignment="1">
      <alignment horizontal="center" vertical="center"/>
    </xf>
    <xf numFmtId="164" fontId="1" fillId="0" borderId="0" xfId="1" applyFont="1" applyFill="1" applyAlignment="1">
      <alignment horizontal="right"/>
    </xf>
    <xf numFmtId="0" fontId="1" fillId="0" borderId="0" xfId="0" applyNumberFormat="1" applyFont="1"/>
    <xf numFmtId="168" fontId="1" fillId="0" borderId="0" xfId="1" applyNumberFormat="1" applyFont="1"/>
    <xf numFmtId="0" fontId="33" fillId="0" borderId="0" xfId="0" applyFont="1" applyFill="1"/>
    <xf numFmtId="0" fontId="1" fillId="0" borderId="0" xfId="0" applyFont="1" applyFill="1"/>
    <xf numFmtId="0" fontId="43" fillId="6" borderId="0" xfId="3" applyFont="1" applyFill="1" applyBorder="1" applyAlignment="1">
      <alignment vertical="center"/>
    </xf>
    <xf numFmtId="0" fontId="43" fillId="6" borderId="38" xfId="3" applyFont="1" applyFill="1" applyBorder="1" applyAlignment="1">
      <alignment vertical="center"/>
    </xf>
    <xf numFmtId="3" fontId="43" fillId="6" borderId="38" xfId="3" applyNumberFormat="1" applyFont="1" applyFill="1" applyBorder="1" applyAlignment="1">
      <alignment vertical="center"/>
    </xf>
    <xf numFmtId="169" fontId="43" fillId="6" borderId="0" xfId="3" applyNumberFormat="1" applyFont="1" applyFill="1" applyBorder="1" applyAlignment="1">
      <alignment horizontal="left" vertical="center" indent="1"/>
    </xf>
    <xf numFmtId="0" fontId="35" fillId="0" borderId="0" xfId="3" applyFont="1" applyFill="1" applyBorder="1" applyAlignment="1">
      <alignment horizontal="left" vertical="center" wrapText="1"/>
    </xf>
    <xf numFmtId="0" fontId="50" fillId="6" borderId="0" xfId="2" applyFont="1" applyFill="1" applyBorder="1" applyAlignment="1">
      <alignment vertical="center"/>
    </xf>
    <xf numFmtId="0" fontId="28" fillId="6" borderId="3" xfId="2" applyFont="1" applyFill="1" applyBorder="1" applyAlignment="1">
      <alignment horizontal="center" vertical="center"/>
    </xf>
    <xf numFmtId="0" fontId="39" fillId="6" borderId="0" xfId="2" applyFont="1" applyFill="1" applyBorder="1" applyAlignment="1">
      <alignment vertical="center" wrapText="1"/>
    </xf>
    <xf numFmtId="0" fontId="34" fillId="6" borderId="0" xfId="3" applyFont="1" applyFill="1" applyBorder="1" applyAlignment="1">
      <alignment horizontal="left" vertical="center" wrapText="1" indent="2"/>
    </xf>
    <xf numFmtId="0" fontId="28" fillId="6" borderId="17"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19" xfId="2" applyFont="1" applyFill="1" applyBorder="1" applyAlignment="1">
      <alignment horizontal="center" vertical="center"/>
    </xf>
    <xf numFmtId="0" fontId="37" fillId="6" borderId="0" xfId="2" applyFont="1" applyFill="1" applyBorder="1" applyAlignment="1">
      <alignment vertical="center"/>
    </xf>
    <xf numFmtId="0" fontId="21" fillId="0" borderId="0" xfId="0" applyFont="1" applyFill="1" applyBorder="1" applyAlignment="1">
      <alignment vertical="center"/>
    </xf>
    <xf numFmtId="0" fontId="20" fillId="0" borderId="0" xfId="2" applyFont="1" applyFill="1" applyBorder="1" applyAlignment="1">
      <alignment horizontal="center" vertical="center"/>
    </xf>
    <xf numFmtId="0" fontId="35" fillId="0" borderId="0" xfId="3" applyFont="1" applyFill="1" applyBorder="1" applyAlignment="1">
      <alignment horizontal="left" vertical="center"/>
    </xf>
    <xf numFmtId="0" fontId="24" fillId="6" borderId="0" xfId="3" applyFont="1" applyFill="1" applyBorder="1" applyAlignment="1">
      <alignment horizontal="left" vertical="center"/>
    </xf>
    <xf numFmtId="0" fontId="60" fillId="6" borderId="0" xfId="3" applyFont="1" applyFill="1" applyAlignment="1">
      <alignment horizontal="left" vertical="center"/>
    </xf>
    <xf numFmtId="0" fontId="36" fillId="6" borderId="0" xfId="3" applyFont="1" applyFill="1" applyBorder="1" applyAlignment="1">
      <alignment horizontal="left" vertical="center" wrapText="1" indent="3"/>
    </xf>
    <xf numFmtId="0" fontId="43" fillId="6" borderId="0" xfId="3" applyFont="1" applyFill="1" applyBorder="1" applyAlignment="1">
      <alignment horizontal="left" vertical="center" wrapText="1" indent="3"/>
    </xf>
    <xf numFmtId="0" fontId="24" fillId="0" borderId="44" xfId="3" applyFont="1" applyFill="1" applyBorder="1" applyAlignment="1">
      <alignment vertical="center"/>
    </xf>
    <xf numFmtId="0" fontId="24" fillId="0" borderId="45" xfId="3" applyFont="1" applyFill="1" applyBorder="1" applyAlignment="1">
      <alignment vertical="center"/>
    </xf>
    <xf numFmtId="0" fontId="35" fillId="0" borderId="40" xfId="3" applyFont="1" applyFill="1" applyBorder="1" applyAlignment="1">
      <alignment horizontal="left" vertical="center"/>
    </xf>
    <xf numFmtId="0" fontId="39" fillId="6" borderId="0" xfId="2" applyFont="1" applyFill="1"/>
    <xf numFmtId="0" fontId="43" fillId="6" borderId="0" xfId="3" applyFont="1" applyFill="1" applyBorder="1" applyAlignment="1">
      <alignment vertical="center" wrapText="1"/>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8" fillId="6" borderId="41" xfId="2" applyFont="1" applyFill="1" applyBorder="1" applyAlignment="1">
      <alignment horizontal="center" vertical="center"/>
    </xf>
    <xf numFmtId="0" fontId="28" fillId="6" borderId="0" xfId="2" applyFont="1" applyFill="1" applyBorder="1" applyAlignment="1">
      <alignment horizontal="center" vertical="center"/>
    </xf>
    <xf numFmtId="0" fontId="53" fillId="6" borderId="0" xfId="2" applyFont="1" applyFill="1"/>
    <xf numFmtId="0" fontId="33" fillId="0" borderId="0" xfId="3" applyFont="1" applyFill="1" applyAlignment="1">
      <alignment horizontal="left" vertical="center"/>
    </xf>
    <xf numFmtId="0" fontId="16" fillId="6" borderId="0" xfId="3" applyFont="1" applyFill="1" applyBorder="1" applyAlignment="1">
      <alignment vertical="center"/>
    </xf>
    <xf numFmtId="0" fontId="54" fillId="6" borderId="0" xfId="3" applyFont="1" applyFill="1" applyBorder="1" applyAlignment="1">
      <alignment horizontal="left" vertical="center"/>
    </xf>
    <xf numFmtId="0" fontId="43" fillId="0" borderId="0" xfId="3" applyFont="1" applyFill="1" applyBorder="1" applyAlignment="1">
      <alignment horizontal="left" vertical="center"/>
    </xf>
    <xf numFmtId="0" fontId="25" fillId="7" borderId="0" xfId="3" applyFont="1" applyFill="1" applyBorder="1" applyAlignment="1">
      <alignment vertical="center"/>
    </xf>
    <xf numFmtId="0" fontId="56" fillId="9" borderId="27" xfId="3" applyNumberFormat="1" applyFont="1" applyFill="1" applyBorder="1" applyAlignment="1">
      <alignment horizontal="left" vertical="center"/>
    </xf>
    <xf numFmtId="0" fontId="56" fillId="9" borderId="1" xfId="3" applyNumberFormat="1" applyFont="1" applyFill="1" applyBorder="1" applyAlignment="1">
      <alignment horizontal="left" vertical="center"/>
    </xf>
    <xf numFmtId="0" fontId="56" fillId="9" borderId="28" xfId="3" applyNumberFormat="1" applyFont="1" applyFill="1" applyBorder="1" applyAlignment="1">
      <alignment horizontal="left" vertical="center"/>
    </xf>
    <xf numFmtId="0" fontId="36" fillId="6" borderId="0" xfId="0" applyFont="1" applyFill="1" applyAlignment="1">
      <alignment horizontal="left" vertical="center" wrapText="1" indent="3"/>
    </xf>
    <xf numFmtId="0" fontId="36" fillId="6" borderId="0" xfId="0" applyFont="1" applyFill="1" applyAlignment="1">
      <alignment horizontal="left" vertical="center" wrapText="1"/>
    </xf>
    <xf numFmtId="0" fontId="36" fillId="6" borderId="0" xfId="0" applyFont="1" applyFill="1" applyAlignment="1">
      <alignment horizontal="left" vertical="top" wrapText="1" indent="3"/>
    </xf>
    <xf numFmtId="0" fontId="26" fillId="6" borderId="0" xfId="0" applyFont="1" applyFill="1" applyBorder="1" applyAlignment="1">
      <alignment vertical="center"/>
    </xf>
    <xf numFmtId="0" fontId="60" fillId="6" borderId="0" xfId="0" applyFont="1" applyFill="1" applyAlignment="1">
      <alignment vertical="center" wrapText="1"/>
    </xf>
    <xf numFmtId="0" fontId="43" fillId="6" borderId="0" xfId="0" applyFont="1" applyFill="1" applyAlignment="1">
      <alignment horizontal="left" vertical="center" wrapText="1" indent="3"/>
    </xf>
    <xf numFmtId="0" fontId="36" fillId="6" borderId="0" xfId="3" applyFont="1" applyFill="1" applyAlignment="1">
      <alignment horizontal="left" vertical="center" wrapText="1" indent="3"/>
    </xf>
    <xf numFmtId="0" fontId="62" fillId="7" borderId="0" xfId="2" applyFont="1" applyFill="1" applyBorder="1" applyAlignment="1">
      <alignment horizontal="left" vertical="center" wrapText="1"/>
    </xf>
    <xf numFmtId="0" fontId="62" fillId="7" borderId="4" xfId="2" applyFont="1" applyFill="1" applyBorder="1" applyAlignment="1">
      <alignment horizontal="left" vertical="center" wrapText="1"/>
    </xf>
    <xf numFmtId="0" fontId="53" fillId="0" borderId="0" xfId="2" applyFont="1" applyFill="1" applyBorder="1" applyAlignment="1">
      <alignment horizontal="left" vertical="center" wrapText="1"/>
    </xf>
    <xf numFmtId="0" fontId="53" fillId="6" borderId="4" xfId="2" applyFont="1" applyFill="1" applyBorder="1" applyAlignment="1">
      <alignment horizontal="left" vertical="center" wrapText="1"/>
    </xf>
    <xf numFmtId="0" fontId="43" fillId="6" borderId="0" xfId="0" applyFont="1" applyFill="1" applyAlignment="1">
      <alignment horizontal="left" vertical="center" wrapText="1"/>
    </xf>
    <xf numFmtId="0" fontId="24" fillId="0" borderId="0" xfId="3" applyFont="1" applyFill="1" applyBorder="1" applyAlignment="1">
      <alignment vertical="center"/>
    </xf>
    <xf numFmtId="0" fontId="24" fillId="0" borderId="42" xfId="3" applyFont="1" applyFill="1" applyBorder="1" applyAlignment="1">
      <alignment vertical="center"/>
    </xf>
    <xf numFmtId="0" fontId="24" fillId="0" borderId="2" xfId="3" applyFont="1" applyFill="1" applyBorder="1" applyAlignment="1">
      <alignment vertical="center"/>
    </xf>
    <xf numFmtId="0" fontId="43" fillId="6" borderId="38" xfId="3" applyFont="1" applyFill="1" applyBorder="1" applyAlignment="1">
      <alignment horizontal="left" vertical="center"/>
    </xf>
    <xf numFmtId="0" fontId="23" fillId="6" borderId="0" xfId="0" applyFont="1" applyFill="1" applyAlignment="1">
      <alignment vertical="center" wrapText="1"/>
    </xf>
    <xf numFmtId="0" fontId="43" fillId="6" borderId="0" xfId="0" applyFont="1" applyFill="1" applyAlignment="1">
      <alignment horizontal="left" vertical="center" wrapText="1" indent="2"/>
    </xf>
    <xf numFmtId="0" fontId="22" fillId="0" borderId="0" xfId="0" applyFont="1"/>
    <xf numFmtId="0" fontId="27" fillId="6" borderId="0" xfId="0" applyFont="1" applyFill="1" applyBorder="1" applyAlignment="1">
      <alignment vertical="center"/>
    </xf>
    <xf numFmtId="0" fontId="43" fillId="6" borderId="0" xfId="3" applyFont="1" applyFill="1" applyBorder="1" applyAlignment="1">
      <alignment horizontal="left" vertical="center" indent="1"/>
    </xf>
  </cellXfs>
  <cellStyles count="8">
    <cellStyle name="Comma" xfId="1" builtinId="3"/>
    <cellStyle name="Explanatory Text" xfId="5" builtinId="53"/>
    <cellStyle name="Hyperlink" xfId="2" builtinId="8"/>
    <cellStyle name="Hyperlink 2" xfId="4" xr:uid="{00000000-0005-0000-0000-000002000000}"/>
    <cellStyle name="Normal" xfId="0" builtinId="0"/>
    <cellStyle name="Normal 2" xfId="3" xr:uid="{00000000-0005-0000-0000-000004000000}"/>
    <cellStyle name="Normal 5" xfId="7" xr:uid="{4DE4DEBB-6114-4F31-A866-2CB650A203FA}"/>
    <cellStyle name="Percent" xfId="6" builtinId="5"/>
  </cellStyles>
  <dxfs count="107">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family val="2"/>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family val="2"/>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family val="2"/>
        <scheme val="none"/>
      </font>
      <alignment textRotation="0" wrapText="0" indent="0" justifyLastLine="0" shrinkToFit="0" readingOrder="0"/>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8"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75225649-1FD3-452E-B344-3C5F7BA5401C}">
      <tableStyleElement type="headerRow" dxfId="106"/>
      <tableStyleElement type="firstRowStripe" dxfId="105"/>
      <tableStyleElement type="secondRowStripe" dxfId="104"/>
    </tableStyle>
  </tableStyles>
  <colors>
    <mruColors>
      <color rgb="FFF6A70A"/>
      <color rgb="FF1BC2EE"/>
      <color rgb="FF165B89"/>
      <color rgb="FF188FBB"/>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66700" y="1047750"/>
          <a:ext cx="12601575" cy="48193"/>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78594" y="0"/>
          <a:ext cx="18883312"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1</xdr:colOff>
      <xdr:row>71</xdr:row>
      <xdr:rowOff>108683</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123825</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123825</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123825</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123825</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123825</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123825</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123825</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123825</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123825</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123825</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123825</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123825</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123825</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123825</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123825</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123825</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123825</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123825</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A89EE5C-8D1E-45E6-82AB-11CD45BA6E40}" name="Companies" displayName="Companies" ref="B31:I414" totalsRowShown="0" headerRowDxfId="103" dataDxfId="102" tableBorderDxfId="101" headerRowCellStyle="Normal 2">
  <autoFilter ref="B31:I414" xr:uid="{29A02D02-B15A-4451-BC82-381511A5580C}"/>
  <tableColumns count="8">
    <tableColumn id="1" xr3:uid="{8CC8A279-3D52-433B-A927-54271A548F95}" name="Full company name" dataDxfId="100"/>
    <tableColumn id="7" xr3:uid="{6199F5EF-D667-4A2E-B4B6-E28C9D86CE7D}" name="Company type" dataDxfId="99" dataCellStyle="Normal 2"/>
    <tableColumn id="2" xr3:uid="{47CFFE63-62E9-4C2F-AF7A-8C998C2115DD}" name="Company ID number" dataDxfId="98"/>
    <tableColumn id="5" xr3:uid="{44126531-1251-489D-817D-0BB675AD4463}" name="Sector" dataDxfId="97" dataCellStyle="Normal 2"/>
    <tableColumn id="3" xr3:uid="{B0C9D6BC-CD8D-487B-AAF5-C67B584CF297}" name="Commodities (comma-seperated)" dataDxfId="96" dataCellStyle="Normal 2"/>
    <tableColumn id="4" xr3:uid="{647342AE-9A02-48F4-8A87-5A810456D069}" name="Stock exchange listing or company website " dataDxfId="95"/>
    <tableColumn id="8" xr3:uid="{A71D3E18-CE7F-4A3A-9C59-406CFD09BD83}" name="Audited financial statement (or balance sheet, cash flows, profit,loss statement if unavailable)" dataDxfId="94"/>
    <tableColumn id="6" xr3:uid="{2A2434D1-ADCC-40FE-8B5D-B8088719FA46}" name="Payments to Governments Report" dataDxfId="93">
      <calculatedColumnFormula>SUMIF(Table10[Company],Companies[[#This Row],[Full company name]],Table10[Revenue value])</calculatedColumnFormula>
    </tableColumn>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_Commodities_list" displayName="Table5_Commodities_list" ref="N2:P72" totalsRowShown="0" headerRowDxfId="21">
  <autoFilter ref="N2:P72" xr:uid="{00000000-0009-0000-0100-000005000000}"/>
  <sortState xmlns:xlrd2="http://schemas.microsoft.com/office/spreadsheetml/2017/richdata2" ref="N4:P71">
    <sortCondition ref="O3:O71"/>
  </sortState>
  <tableColumns count="3">
    <tableColumn id="1" xr3:uid="{00000000-0010-0000-0500-000001000000}" name="HS ProductCode" dataDxfId="20"/>
    <tableColumn id="2" xr3:uid="{00000000-0010-0000-0500-000002000000}" name="HS Product Description" dataDxfId="19"/>
    <tableColumn id="3" xr3:uid="{00000000-0010-0000-0500-000003000000}" name="HS Product Description w volume" dataDxfId="18"/>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_GFS_codes_classification" displayName="Table6_GFS_codes_classification" ref="S2:Y30" totalsRowShown="0" headerRowDxfId="17" dataDxfId="16">
  <autoFilter ref="S2:Y30" xr:uid="{00000000-0009-0000-0100-000007000000}"/>
  <tableColumns count="7">
    <tableColumn id="4" xr3:uid="{00000000-0010-0000-0600-000004000000}" name="Combined" dataDxfId="15"/>
    <tableColumn id="1" xr3:uid="{00000000-0010-0000-0600-000001000000}" name="GFS description" dataDxfId="14"/>
    <tableColumn id="2" xr3:uid="{00000000-0010-0000-0600-000002000000}" name="GFS Code" dataDxfId="13"/>
    <tableColumn id="5" xr3:uid="{00000000-0010-0000-0600-000005000000}" name="GFS Level 1" dataDxfId="12"/>
    <tableColumn id="6" xr3:uid="{00000000-0010-0000-0600-000006000000}" name="GFS Level 2" dataDxfId="11"/>
    <tableColumn id="7" xr3:uid="{00000000-0010-0000-0600-000007000000}" name="GFS Level 3" dataDxfId="10"/>
    <tableColumn id="8" xr3:uid="{00000000-0010-0000-0600-000008000000}" name="GFS Level 4" dataDxfId="9"/>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7_sectors" displayName="Table7_sectors" ref="AA2:AA9" totalsRowShown="0" headerRowDxfId="8" dataDxfId="7">
  <autoFilter ref="AA2:AA9" xr:uid="{00000000-0009-0000-0100-000008000000}"/>
  <tableColumns count="1">
    <tableColumn id="1" xr3:uid="{00000000-0010-0000-0700-000001000000}" name="Sector(s)" dataDxfId="6"/>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1484F34-3136-4474-B0D0-6479671F8D8E}" name="Table12" displayName="Table12" ref="AC2:AC8" totalsRowShown="0" headerRowDxfId="5" dataDxfId="4">
  <autoFilter ref="AC2:AC8" xr:uid="{1ADBC98D-8EE2-4E2D-8292-B9B5E1C6604C}"/>
  <tableColumns count="1">
    <tableColumn id="1" xr3:uid="{619D7381-1BA4-49E4-A221-3684B2D0D7D6}" name="Project phases" dataDxfId="3"/>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92ACC1B-B4A5-4AF5-84E9-4D64F1CD3C41}" name="Government_entity_type" displayName="Government_entity_type" ref="AE2:AE7" totalsRowShown="0" headerRowDxfId="2" dataDxfId="1">
  <autoFilter ref="AE2:AE7" xr:uid="{0BF01CFB-5BFF-465C-ABA9-A1B7D70AB6D1}"/>
  <tableColumns count="1">
    <tableColumn id="1" xr3:uid="{85A7D8AC-4324-4EDB-9E4C-151DC7BBE4CC}" name="&lt; Agency type &gt;" dataDxfId="0"/>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ED97150-2798-4438-86A8-24682F3B061D}" name="Government_agencies" displayName="Government_agencies" ref="B14:E25" totalsRowShown="0" headerRowDxfId="92" dataDxfId="91" tableBorderDxfId="90" headerRowCellStyle="Normal 2">
  <autoFilter ref="B14:E25" xr:uid="{A8B4B39C-0D0F-4818-88C8-91C925EC55AF}"/>
  <tableColumns count="4">
    <tableColumn id="1" xr3:uid="{A514468B-E09B-48E0-A959-4DFDD8AB4C35}" name="Full name of agency" dataDxfId="89"/>
    <tableColumn id="4" xr3:uid="{E93FD104-7FE2-4A59-B947-6626A8244D37}" name="Agency type" dataDxfId="88" dataCellStyle="Normal 2"/>
    <tableColumn id="2" xr3:uid="{AB7B7E22-1DB9-44DD-B707-BD73D8566D73}" name="ID number (if applicable)" dataDxfId="87"/>
    <tableColumn id="3" xr3:uid="{D4ED04ED-28EF-4370-8F5D-96FBFBDE5D1D}" name="Total reported" dataDxfId="86">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AE08F6-7D52-4E4D-81DD-BB5D597CDAFD}" name="Companies15" displayName="Companies15" ref="B417:J422" totalsRowShown="0" headerRowDxfId="85" dataDxfId="84" tableBorderDxfId="83" headerRowCellStyle="Normal 2">
  <autoFilter ref="B417:J422" xr:uid="{BB4EE31E-36E6-444B-8B65-954004E3DCB7}"/>
  <tableColumns count="9">
    <tableColumn id="1" xr3:uid="{F5AA4BF4-7DA0-4C74-9A5B-14547F26D1B1}" name="Full project name" dataDxfId="82"/>
    <tableColumn id="2" xr3:uid="{685B8D42-EFD0-4DC2-BE10-28D18E979777}" name="Legal agreement reference number(s): contract, licence, lease, concession, …" dataDxfId="81"/>
    <tableColumn id="3" xr3:uid="{603E42CC-ECFB-4B1F-A620-0AA181E1F649}" name="Affiliated companies, start with Operator" dataDxfId="80"/>
    <tableColumn id="5" xr3:uid="{228121AB-6AF3-45CE-A57C-DE91B9AADBA7}" name="Commodities (one commodity,row)" dataDxfId="79" dataCellStyle="Normal 2"/>
    <tableColumn id="6" xr3:uid="{235ED50D-2537-4E98-9096-D0CE3E3A0720}" name="Status" dataDxfId="78"/>
    <tableColumn id="7" xr3:uid="{AD7BD532-EFD5-4B42-9DCF-ACD36F766A33}" name="Production (volume)" dataDxfId="77"/>
    <tableColumn id="8" xr3:uid="{8F48E404-F666-43CF-B215-2413E02429D2}" name="Unit" dataDxfId="76"/>
    <tableColumn id="9" xr3:uid="{2E15003C-1852-483F-B320-AD9DABEF1059}" name="Production (value)" dataDxfId="75" dataCellStyle="Normal 2"/>
    <tableColumn id="10" xr3:uid="{AFFC1E31-5241-4FC5-9872-AB13888FD0EC}" name="Currency" dataDxfId="74"/>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Government_revenues_table" displayName="Government_revenues_table" ref="B21:K74" totalsRowShown="0" headerRowDxfId="73" dataDxfId="72">
  <autoFilter ref="B21:K74" xr:uid="{00000000-0009-0000-0100-000006000000}"/>
  <tableColumns count="10">
    <tableColumn id="8" xr3:uid="{00000000-0010-0000-0000-000008000000}" name="GFS Level 1" dataDxfId="71">
      <calculatedColumnFormula>IFERROR(VLOOKUP(Government_revenues_table[[#This Row],[GFS Classification]],Table6_GFS_codes_classification[],COLUMNS($F:F)+3,FALSE),"Do not enter data")</calculatedColumnFormula>
    </tableColumn>
    <tableColumn id="9" xr3:uid="{00000000-0010-0000-0000-000009000000}" name="GFS Level 2" dataDxfId="70">
      <calculatedColumnFormula>IFERROR(VLOOKUP(Government_revenues_table[[#This Row],[GFS Classification]],Table6_GFS_codes_classification[],COLUMNS($F:G)+3,FALSE),"Do not enter data")</calculatedColumnFormula>
    </tableColumn>
    <tableColumn id="10" xr3:uid="{00000000-0010-0000-0000-00000A000000}" name="GFS Level 3" dataDxfId="69">
      <calculatedColumnFormula>IFERROR(VLOOKUP(Government_revenues_table[[#This Row],[GFS Classification]],Table6_GFS_codes_classification[],COLUMNS($F:H)+3,FALSE),"Do not enter data")</calculatedColumnFormula>
    </tableColumn>
    <tableColumn id="7" xr3:uid="{00000000-0010-0000-0000-000007000000}" name="GFS Level 4" dataDxfId="68">
      <calculatedColumnFormula>IFERROR(VLOOKUP(Government_revenues_table[[#This Row],[GFS Classification]],Table6_GFS_codes_classification[],COLUMNS($F:I)+3,FALSE),"Do not enter data")</calculatedColumnFormula>
    </tableColumn>
    <tableColumn id="1" xr3:uid="{00000000-0010-0000-0000-000001000000}" name="GFS Classification" dataDxfId="67"/>
    <tableColumn id="11" xr3:uid="{00000000-0010-0000-0000-00000B000000}" name="Sector" dataDxfId="66"/>
    <tableColumn id="3" xr3:uid="{00000000-0010-0000-0000-000003000000}" name="Revenue stream name" dataDxfId="65"/>
    <tableColumn id="4" xr3:uid="{00000000-0010-0000-0000-000004000000}" name="Government entity" dataDxfId="64"/>
    <tableColumn id="5" xr3:uid="{00000000-0010-0000-0000-000005000000}" name="Revenue value" dataDxfId="63"/>
    <tableColumn id="2" xr3:uid="{717E21EE-FF78-4681-8A7C-9B91BD3462F9}" name="Currency" dataDxfId="62"/>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DE4D668-E03A-46B3-BA3C-CBA53E259CA3}" name="Table10" displayName="Table10" ref="B14:N1662" totalsRowShown="0" headerRowDxfId="58" dataDxfId="57">
  <autoFilter ref="B14:N1662" xr:uid="{F6A9E8DB-AAD3-4F23-BDF8-F73CD40C929E}"/>
  <tableColumns count="13">
    <tableColumn id="7" xr3:uid="{B0B955AC-7B0F-4E2F-A90F-081F8DF53075}" name="Sector" dataDxfId="56">
      <calculatedColumnFormula>VLOOKUP(C15,Companies[],3,FALSE)</calculatedColumnFormula>
    </tableColumn>
    <tableColumn id="1" xr3:uid="{F4BA65A6-3315-4982-8AD1-6233F51539B3}" name="Company" dataDxfId="55"/>
    <tableColumn id="3" xr3:uid="{4A565997-97E1-47A8-8ADC-39016648A467}" name="Government entity" dataDxfId="54"/>
    <tableColumn id="4" xr3:uid="{75F55348-A345-4AA0-B61D-0C0295D72872}" name="Revenue stream name" dataDxfId="53"/>
    <tableColumn id="5" xr3:uid="{8F7A06AD-203D-4268-8054-4B0336697888}" name="Levied on project (Y/N)" dataDxfId="52"/>
    <tableColumn id="6" xr3:uid="{9B64602E-90E7-4EA8-BE6A-A27376494140}" name="Reported by project (Y/N)" dataDxfId="51"/>
    <tableColumn id="2" xr3:uid="{43916E52-B1CF-479E-90B0-1D04D88358CC}" name="Project name" dataDxfId="50"/>
    <tableColumn id="13" xr3:uid="{34B04123-A3F5-4642-9FBB-D99F80C5C76E}" name="Reporting currency" dataDxfId="49"/>
    <tableColumn id="14" xr3:uid="{6349802A-D43D-4C34-8E59-A12205BD358D}" name="Revenue value" dataDxfId="48"/>
    <tableColumn id="18" xr3:uid="{9520FDAE-EF49-4183-894D-5E5291D023E4}" name="Payment made in-kind (Y/N)" dataDxfId="47"/>
    <tableColumn id="8" xr3:uid="{A773D8BD-C33D-417F-8B52-0168D9E80008}" name="In-kind volume (if applicable)" dataDxfId="46"/>
    <tableColumn id="9" xr3:uid="{BED2E64F-7F4B-4636-8EC9-DCC71768D73F}" name="Unit (if applicable)" dataDxfId="45"/>
    <tableColumn id="10" xr3:uid="{A6754352-A303-4E88-808C-7F5939247080}" name="Comments" dataDxfId="44"/>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Country_codes_and_currencies" displayName="Table1_Country_codes_and_currencies" ref="A2:G246" totalsRowShown="0" headerRowDxfId="43" dataDxfId="42">
  <autoFilter ref="A2:G246" xr:uid="{00000000-0009-0000-0100-000001000000}"/>
  <sortState xmlns:xlrd2="http://schemas.microsoft.com/office/spreadsheetml/2017/richdata2" ref="A3:G246">
    <sortCondition ref="A2:A246"/>
  </sortState>
  <tableColumns count="7">
    <tableColumn id="1" xr3:uid="{00000000-0010-0000-0100-000001000000}" name="Country or Area name" dataDxfId="41"/>
    <tableColumn id="2" xr3:uid="{00000000-0010-0000-0100-000002000000}" name="ISO Alpha-2 Code" dataDxfId="40"/>
    <tableColumn id="3" xr3:uid="{00000000-0010-0000-0100-000003000000}" name="ISO Alpha-3 Code" dataDxfId="39"/>
    <tableColumn id="4" xr3:uid="{00000000-0010-0000-0100-000004000000}" name="ISO Numeric Code (UN M49)" dataDxfId="38"/>
    <tableColumn id="5" xr3:uid="{00000000-0010-0000-0100-000005000000}" name="Currency code (ISO-4217)" dataDxfId="37"/>
    <tableColumn id="6" xr3:uid="{00000000-0010-0000-0100-000006000000}" name="Currency code num (ISO-4217)" dataDxfId="36"/>
    <tableColumn id="7" xr3:uid="{00000000-0010-0000-0100-000007000000}" name="Currency" dataDxfId="35"/>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_Simple_options" displayName="Table2_Simple_options" ref="I2:I7" totalsRowShown="0" headerRowDxfId="34" dataDxfId="33">
  <autoFilter ref="I2:I7" xr:uid="{00000000-0009-0000-0100-000002000000}"/>
  <tableColumns count="1">
    <tableColumn id="1" xr3:uid="{00000000-0010-0000-0200-000001000000}" name="List" dataDxfId="32"/>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_Currency_code_list" displayName="Table4_Currency_code_list" ref="I10:K168" totalsRowShown="0" headerRowDxfId="31" dataDxfId="29" headerRowBorderDxfId="30" tableBorderDxfId="28">
  <autoFilter ref="I10:K168" xr:uid="{00000000-0009-0000-0100-000004000000}"/>
  <tableColumns count="3">
    <tableColumn id="1" xr3:uid="{00000000-0010-0000-0300-000001000000}" name="Currency code (ISO-4217)" dataDxfId="27"/>
    <tableColumn id="2" xr3:uid="{00000000-0010-0000-0300-000002000000}" name="Currency code num (ISO-4217)" dataDxfId="26"/>
    <tableColumn id="3" xr3:uid="{00000000-0010-0000-0300-000003000000}" name="Currency" dataDxfId="25"/>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_Reporting_options" displayName="Table3_Reporting_options" ref="K2:K7" totalsRowShown="0" headerRowDxfId="24" dataDxfId="23">
  <autoFilter ref="K2:K7" xr:uid="{00000000-0009-0000-0100-000003000000}"/>
  <tableColumns count="1">
    <tableColumn id="1" xr3:uid="{00000000-0010-0000-0400-000001000000}" name="List" dataDxfId="22"/>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myanmareiti.org/en/myanmar-eiti-open-data-policy" TargetMode="External"/><Relationship Id="rId13" Type="http://schemas.openxmlformats.org/officeDocument/2006/relationships/printerSettings" Target="../printerSettings/printerSettings2.bin"/><Relationship Id="rId3" Type="http://schemas.openxmlformats.org/officeDocument/2006/relationships/hyperlink" Target="mailto:data@eiti.org" TargetMode="External"/><Relationship Id="rId7" Type="http://schemas.openxmlformats.org/officeDocument/2006/relationships/hyperlink" Target="https://myanmareiti.org/files/uploads/annex.zip" TargetMode="External"/><Relationship Id="rId12" Type="http://schemas.openxmlformats.org/officeDocument/2006/relationships/hyperlink" Target="https://www.cbm.gov.mm/foreign-exchange-market"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myanmareiti.org/sites/myanmareiti.org/files/publication_docs/meiti_reconciliation_report_2017-2018_final_signed.pdf" TargetMode="External"/><Relationship Id="rId11" Type="http://schemas.openxmlformats.org/officeDocument/2006/relationships/hyperlink" Target="mailto:ahmed.zouari@bdo-ifi.com" TargetMode="External"/><Relationship Id="rId5" Type="http://schemas.openxmlformats.org/officeDocument/2006/relationships/hyperlink" Target="https://eiti.org/document/myanmar-20172018-eiti-report" TargetMode="External"/><Relationship Id="rId10" Type="http://schemas.openxmlformats.org/officeDocument/2006/relationships/hyperlink" Target="mailto:sami.sakka@bdo-ifi.com" TargetMode="External"/><Relationship Id="rId4" Type="http://schemas.openxmlformats.org/officeDocument/2006/relationships/hyperlink" Target="https://eiti.org/document/standard" TargetMode="External"/><Relationship Id="rId9" Type="http://schemas.openxmlformats.org/officeDocument/2006/relationships/hyperlink" Target="https://myanmareiti.org/en/publication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iti.org/document/standard" TargetMode="External"/><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26" Type="http://schemas.openxmlformats.org/officeDocument/2006/relationships/hyperlink" Target="https://eiti.org/summary-data-template" TargetMode="External"/><Relationship Id="rId3" Type="http://schemas.openxmlformats.org/officeDocument/2006/relationships/hyperlink" Target="https://eiti.org/document/standard" TargetMode="External"/><Relationship Id="rId21" Type="http://schemas.openxmlformats.org/officeDocument/2006/relationships/hyperlink" Target="https://eiti.org/document/standard" TargetMode="External"/><Relationship Id="rId7" Type="http://schemas.openxmlformats.org/officeDocument/2006/relationships/hyperlink" Target="https://unstats.un.org/unsd/tradekb/Knowledgebase/50018/Harmonized-Commodity-Description-and-Coding-Systems-HS"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mailto:data@eiti.org" TargetMode="External"/><Relationship Id="rId2" Type="http://schemas.openxmlformats.org/officeDocument/2006/relationships/hyperlink" Target="https://eiti.org/document/standard" TargetMode="External"/><Relationship Id="rId16" Type="http://schemas.openxmlformats.org/officeDocument/2006/relationships/hyperlink" Target="https://eiti.org/document/standard" TargetMode="External"/><Relationship Id="rId20" Type="http://schemas.openxmlformats.org/officeDocument/2006/relationships/hyperlink" Target="https://eiti.org/document/standard" TargetMode="External"/><Relationship Id="rId29" Type="http://schemas.openxmlformats.org/officeDocument/2006/relationships/hyperlink" Target="https://eiti.org/files/documents/bo_roadmap_-_myanmar.pdf"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24" Type="http://schemas.openxmlformats.org/officeDocument/2006/relationships/hyperlink" Target="https://unstats.un.org/unsd/nationalaccount/sna2008.asp" TargetMode="External"/><Relationship Id="rId5"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10" Type="http://schemas.openxmlformats.org/officeDocument/2006/relationships/hyperlink" Target="https://eiti.org/document/standard" TargetMode="External"/><Relationship Id="rId19" Type="http://schemas.openxmlformats.org/officeDocument/2006/relationships/hyperlink" Target="https://eiti.org/document/standard" TargetMode="External"/><Relationship Id="rId31" Type="http://schemas.openxmlformats.org/officeDocument/2006/relationships/printerSettings" Target="../printerSettings/printerSettings3.bin"/><Relationship Id="rId4" Type="http://schemas.openxmlformats.org/officeDocument/2006/relationships/hyperlink" Target="https://eiti.org/document/standard" TargetMode="External"/><Relationship Id="rId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 Id="rId30" Type="http://schemas.openxmlformats.org/officeDocument/2006/relationships/hyperlink" Target="https://bo.dica.gov.m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iti.org/summary-data-template" TargetMode="External"/><Relationship Id="rId7" Type="http://schemas.openxmlformats.org/officeDocument/2006/relationships/table" Target="../tables/table3.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5688-E42F-4832-8C6E-9919F2571DF6}">
  <sheetPr codeName="Sheet1"/>
  <dimension ref="B1:G57"/>
  <sheetViews>
    <sheetView showGridLines="0" zoomScaleNormal="100" workbookViewId="0">
      <selection activeCell="G5" sqref="G5"/>
    </sheetView>
  </sheetViews>
  <sheetFormatPr defaultColWidth="4" defaultRowHeight="24" customHeight="1" x14ac:dyDescent="0.25"/>
  <cols>
    <col min="1" max="1" width="4" style="26"/>
    <col min="2" max="2" width="4" style="26" hidden="1" customWidth="1"/>
    <col min="3" max="3" width="76.5703125" style="26" customWidth="1"/>
    <col min="4" max="4" width="2.85546875" style="26" customWidth="1"/>
    <col min="5" max="5" width="56.140625" style="26" customWidth="1"/>
    <col min="6" max="6" width="2.85546875" style="26" customWidth="1"/>
    <col min="7" max="7" width="50.5703125" style="26" customWidth="1"/>
    <col min="8" max="16384" width="4" style="26"/>
  </cols>
  <sheetData>
    <row r="1" spans="2:7" ht="15.75" customHeight="1" x14ac:dyDescent="0.25">
      <c r="C1" s="27"/>
    </row>
    <row r="2" spans="2:7" ht="15.75" x14ac:dyDescent="0.25">
      <c r="C2" s="28"/>
      <c r="E2" s="28"/>
    </row>
    <row r="3" spans="2:7" ht="15.75" x14ac:dyDescent="0.25">
      <c r="B3" s="28"/>
      <c r="C3" s="28"/>
      <c r="E3" s="29"/>
      <c r="G3" s="29"/>
    </row>
    <row r="4" spans="2:7" ht="15.75" x14ac:dyDescent="0.25">
      <c r="B4" s="28"/>
      <c r="C4" s="28"/>
      <c r="E4" s="29" t="s">
        <v>1646</v>
      </c>
      <c r="G4" s="258">
        <v>43950</v>
      </c>
    </row>
    <row r="5" spans="2:7" ht="15.75" x14ac:dyDescent="0.25">
      <c r="B5" s="28"/>
    </row>
    <row r="6" spans="2:7" ht="3.75" customHeight="1" x14ac:dyDescent="0.25">
      <c r="B6" s="28"/>
    </row>
    <row r="7" spans="2:7" ht="3.75" customHeight="1" x14ac:dyDescent="0.25">
      <c r="B7" s="28"/>
    </row>
    <row r="8" spans="2:7" ht="15.75" x14ac:dyDescent="0.25">
      <c r="B8" s="28"/>
    </row>
    <row r="9" spans="2:7" ht="15.75" x14ac:dyDescent="0.25">
      <c r="B9" s="28"/>
      <c r="C9" s="51"/>
      <c r="D9" s="52"/>
      <c r="E9" s="52"/>
      <c r="F9" s="53"/>
      <c r="G9" s="53"/>
    </row>
    <row r="10" spans="2:7" x14ac:dyDescent="0.25">
      <c r="B10" s="28"/>
      <c r="C10" s="127" t="s">
        <v>0</v>
      </c>
      <c r="D10" s="54"/>
      <c r="E10" s="54"/>
      <c r="F10" s="53"/>
      <c r="G10" s="53"/>
    </row>
    <row r="11" spans="2:7" ht="15.75" x14ac:dyDescent="0.25">
      <c r="B11" s="28"/>
      <c r="C11" s="55" t="s">
        <v>1875</v>
      </c>
      <c r="D11" s="56"/>
      <c r="E11" s="56"/>
      <c r="F11" s="53"/>
      <c r="G11" s="53"/>
    </row>
    <row r="12" spans="2:7" ht="15.75" x14ac:dyDescent="0.25">
      <c r="B12" s="28"/>
      <c r="C12" s="51"/>
      <c r="D12" s="52"/>
      <c r="E12" s="52"/>
      <c r="F12" s="53"/>
      <c r="G12" s="53"/>
    </row>
    <row r="13" spans="2:7" ht="15.75" x14ac:dyDescent="0.25">
      <c r="B13" s="28"/>
      <c r="C13" s="57" t="s">
        <v>1956</v>
      </c>
      <c r="D13" s="52"/>
      <c r="E13" s="52"/>
      <c r="F13" s="53"/>
      <c r="G13" s="53"/>
    </row>
    <row r="14" spans="2:7" ht="15.75" x14ac:dyDescent="0.25">
      <c r="B14" s="28"/>
      <c r="C14" s="307" t="s">
        <v>5</v>
      </c>
      <c r="D14" s="307"/>
      <c r="E14" s="307"/>
      <c r="F14" s="53"/>
      <c r="G14" s="53"/>
    </row>
    <row r="15" spans="2:7" ht="15.75" x14ac:dyDescent="0.25">
      <c r="B15" s="28"/>
      <c r="C15" s="58"/>
      <c r="D15" s="58"/>
      <c r="E15" s="58"/>
      <c r="F15" s="53"/>
      <c r="G15" s="53"/>
    </row>
    <row r="16" spans="2:7" ht="15.75" x14ac:dyDescent="0.25">
      <c r="B16" s="28"/>
      <c r="C16" s="59" t="s">
        <v>1648</v>
      </c>
      <c r="D16" s="60"/>
      <c r="E16" s="60"/>
      <c r="F16" s="53"/>
      <c r="G16" s="53"/>
    </row>
    <row r="17" spans="2:7" ht="15.75" x14ac:dyDescent="0.25">
      <c r="B17" s="28"/>
      <c r="C17" s="61" t="s">
        <v>1649</v>
      </c>
      <c r="D17" s="60"/>
      <c r="E17" s="60"/>
      <c r="F17" s="53"/>
      <c r="G17" s="53"/>
    </row>
    <row r="18" spans="2:7" ht="15.75" x14ac:dyDescent="0.25">
      <c r="B18" s="28"/>
      <c r="C18" s="61" t="s">
        <v>1650</v>
      </c>
      <c r="D18" s="60"/>
      <c r="E18" s="60"/>
      <c r="F18" s="53"/>
      <c r="G18" s="53"/>
    </row>
    <row r="19" spans="2:7" ht="15.75" x14ac:dyDescent="0.25">
      <c r="B19" s="28"/>
      <c r="C19" s="311" t="s">
        <v>1853</v>
      </c>
      <c r="D19" s="311"/>
      <c r="E19" s="311"/>
      <c r="F19" s="53"/>
      <c r="G19" s="53"/>
    </row>
    <row r="20" spans="2:7" ht="32.1" customHeight="1" x14ac:dyDescent="0.25">
      <c r="B20" s="28"/>
      <c r="C20" s="306" t="s">
        <v>1854</v>
      </c>
      <c r="D20" s="306"/>
      <c r="E20" s="306"/>
      <c r="F20" s="53"/>
      <c r="G20" s="53"/>
    </row>
    <row r="21" spans="2:7" ht="15.75" x14ac:dyDescent="0.25">
      <c r="B21" s="28"/>
      <c r="C21" s="60"/>
      <c r="D21" s="60"/>
      <c r="E21" s="60"/>
      <c r="F21" s="53"/>
      <c r="G21" s="53"/>
    </row>
    <row r="22" spans="2:7" ht="15.75" x14ac:dyDescent="0.25">
      <c r="B22" s="28"/>
      <c r="C22" s="59" t="s">
        <v>1855</v>
      </c>
      <c r="D22" s="61"/>
      <c r="E22" s="61"/>
      <c r="F22" s="53"/>
      <c r="G22" s="53"/>
    </row>
    <row r="23" spans="2:7" ht="15.75" x14ac:dyDescent="0.25">
      <c r="B23" s="28"/>
      <c r="C23" s="61"/>
      <c r="D23" s="61"/>
      <c r="E23" s="61"/>
      <c r="F23" s="53"/>
      <c r="G23" s="53"/>
    </row>
    <row r="24" spans="2:7" ht="15.75" x14ac:dyDescent="0.25">
      <c r="B24" s="28"/>
      <c r="C24" s="62"/>
      <c r="D24" s="54"/>
      <c r="E24" s="54"/>
      <c r="F24" s="53"/>
      <c r="G24" s="53"/>
    </row>
    <row r="25" spans="2:7" ht="15.75" x14ac:dyDescent="0.25">
      <c r="B25" s="28"/>
      <c r="C25" s="63" t="s">
        <v>1651</v>
      </c>
      <c r="D25" s="54"/>
      <c r="E25" s="54"/>
      <c r="F25" s="53"/>
      <c r="G25" s="53"/>
    </row>
    <row r="26" spans="2:7" ht="15.75" x14ac:dyDescent="0.25">
      <c r="B26" s="28"/>
      <c r="C26" s="64"/>
      <c r="D26" s="54"/>
      <c r="E26" s="54"/>
      <c r="F26" s="53"/>
      <c r="G26" s="53"/>
    </row>
    <row r="27" spans="2:7" ht="15.75" x14ac:dyDescent="0.25">
      <c r="B27" s="28"/>
      <c r="C27" s="65" t="s">
        <v>1856</v>
      </c>
      <c r="D27" s="54"/>
      <c r="E27" s="54"/>
      <c r="F27" s="53"/>
      <c r="G27" s="53"/>
    </row>
    <row r="28" spans="2:7" ht="15.75" x14ac:dyDescent="0.25">
      <c r="B28" s="28"/>
      <c r="C28" s="65" t="s">
        <v>1857</v>
      </c>
      <c r="D28" s="54"/>
      <c r="E28" s="54"/>
      <c r="F28" s="53"/>
      <c r="G28" s="53"/>
    </row>
    <row r="29" spans="2:7" ht="15.75" x14ac:dyDescent="0.25">
      <c r="B29" s="28"/>
      <c r="C29" s="65" t="s">
        <v>1858</v>
      </c>
      <c r="D29" s="54"/>
      <c r="E29" s="54"/>
      <c r="F29" s="53"/>
      <c r="G29" s="53"/>
    </row>
    <row r="30" spans="2:7" ht="15.75" x14ac:dyDescent="0.25">
      <c r="B30" s="28"/>
      <c r="C30" s="65" t="s">
        <v>1859</v>
      </c>
      <c r="D30" s="54"/>
      <c r="E30" s="54"/>
      <c r="F30" s="53"/>
      <c r="G30" s="53"/>
    </row>
    <row r="31" spans="2:7" ht="15.75" x14ac:dyDescent="0.25">
      <c r="B31" s="28"/>
      <c r="C31" s="65" t="s">
        <v>1860</v>
      </c>
      <c r="D31" s="54"/>
      <c r="E31" s="54"/>
      <c r="F31" s="53"/>
      <c r="G31" s="53"/>
    </row>
    <row r="32" spans="2:7" ht="15.75" x14ac:dyDescent="0.25">
      <c r="B32" s="28"/>
      <c r="C32" s="62"/>
      <c r="D32" s="62"/>
      <c r="E32" s="62"/>
      <c r="F32" s="53"/>
      <c r="G32" s="53"/>
    </row>
    <row r="33" spans="2:7" ht="15.75" x14ac:dyDescent="0.25">
      <c r="B33" s="28"/>
      <c r="C33" s="304" t="s">
        <v>1874</v>
      </c>
      <c r="D33" s="304"/>
      <c r="E33" s="304"/>
      <c r="F33" s="304"/>
      <c r="G33" s="304"/>
    </row>
    <row r="34" spans="2:7" s="30" customFormat="1" ht="15.75" x14ac:dyDescent="0.3">
      <c r="B34" s="31"/>
      <c r="C34" s="32"/>
      <c r="D34" s="32"/>
      <c r="E34" s="33"/>
      <c r="F34" s="31"/>
      <c r="G34" s="31"/>
    </row>
    <row r="35" spans="2:7" ht="31.5" x14ac:dyDescent="0.25">
      <c r="B35" s="28"/>
      <c r="C35" s="66" t="s">
        <v>1877</v>
      </c>
      <c r="E35" s="244" t="s">
        <v>1652</v>
      </c>
      <c r="G35" s="35" t="s">
        <v>1653</v>
      </c>
    </row>
    <row r="36" spans="2:7" s="30" customFormat="1" ht="15.75" x14ac:dyDescent="0.25">
      <c r="B36" s="31"/>
      <c r="C36" s="36"/>
      <c r="E36" s="36"/>
      <c r="G36" s="36"/>
    </row>
    <row r="37" spans="2:7" ht="15.75" x14ac:dyDescent="0.3">
      <c r="B37" s="28"/>
      <c r="C37" s="59" t="s">
        <v>1876</v>
      </c>
      <c r="D37" s="62"/>
      <c r="E37" s="67"/>
      <c r="F37" s="53"/>
      <c r="G37" s="53"/>
    </row>
    <row r="38" spans="2:7" ht="15.75" x14ac:dyDescent="0.3">
      <c r="B38" s="28"/>
      <c r="C38" s="37"/>
      <c r="D38" s="37"/>
      <c r="E38" s="38"/>
      <c r="F38" s="28"/>
      <c r="G38" s="28"/>
    </row>
    <row r="40" spans="2:7" ht="15.6" customHeight="1" x14ac:dyDescent="0.25">
      <c r="B40" s="28"/>
      <c r="C40" s="68" t="s">
        <v>1861</v>
      </c>
      <c r="D40" s="39"/>
      <c r="E40" s="71" t="s">
        <v>1862</v>
      </c>
      <c r="F40" s="72"/>
      <c r="G40" s="73"/>
    </row>
    <row r="41" spans="2:7" ht="43.5" customHeight="1" x14ac:dyDescent="0.25">
      <c r="B41" s="28"/>
      <c r="C41" s="69" t="s">
        <v>1863</v>
      </c>
      <c r="D41" s="39"/>
      <c r="E41" s="74" t="s">
        <v>1864</v>
      </c>
      <c r="F41" s="75"/>
      <c r="G41" s="76"/>
    </row>
    <row r="42" spans="2:7" ht="31.5" customHeight="1" x14ac:dyDescent="0.25">
      <c r="B42" s="28"/>
      <c r="C42" s="69" t="s">
        <v>1865</v>
      </c>
      <c r="D42" s="39"/>
      <c r="E42" s="77" t="s">
        <v>1866</v>
      </c>
      <c r="F42" s="75"/>
      <c r="G42" s="76"/>
    </row>
    <row r="43" spans="2:7" ht="24" customHeight="1" x14ac:dyDescent="0.25">
      <c r="B43" s="28"/>
      <c r="C43" s="69" t="s">
        <v>1867</v>
      </c>
      <c r="D43" s="39"/>
      <c r="E43" s="74" t="s">
        <v>1868</v>
      </c>
      <c r="F43" s="75"/>
      <c r="G43" s="76"/>
    </row>
    <row r="44" spans="2:7" ht="48" customHeight="1" x14ac:dyDescent="0.25">
      <c r="B44" s="28"/>
      <c r="C44" s="70" t="s">
        <v>1869</v>
      </c>
      <c r="D44" s="39"/>
      <c r="E44" s="78" t="s">
        <v>1870</v>
      </c>
      <c r="F44" s="79"/>
      <c r="G44" s="80"/>
    </row>
    <row r="45" spans="2:7" ht="12" customHeight="1" thickBot="1" x14ac:dyDescent="0.3">
      <c r="B45" s="28"/>
    </row>
    <row r="46" spans="2:7" ht="16.5" thickBot="1" x14ac:dyDescent="0.3">
      <c r="B46" s="28"/>
      <c r="C46" s="308" t="s">
        <v>1852</v>
      </c>
      <c r="D46" s="309"/>
      <c r="E46" s="309"/>
      <c r="F46" s="309"/>
      <c r="G46" s="310"/>
    </row>
    <row r="47" spans="2:7" ht="16.5" thickBot="1" x14ac:dyDescent="0.3">
      <c r="C47" s="305" t="s">
        <v>1871</v>
      </c>
      <c r="D47" s="305"/>
      <c r="E47" s="305"/>
      <c r="F47" s="305"/>
      <c r="G47" s="305"/>
    </row>
    <row r="48" spans="2:7" ht="16.5" thickBot="1" x14ac:dyDescent="0.3">
      <c r="C48" s="37"/>
      <c r="D48" s="37"/>
      <c r="E48" s="37"/>
      <c r="F48" s="37"/>
      <c r="G48" s="28"/>
    </row>
    <row r="49" spans="2:7" ht="15.75" x14ac:dyDescent="0.25">
      <c r="C49" s="40" t="s">
        <v>1851</v>
      </c>
      <c r="D49" s="41"/>
      <c r="E49" s="42"/>
      <c r="F49" s="41"/>
      <c r="G49" s="41"/>
    </row>
    <row r="50" spans="2:7" ht="15.75" x14ac:dyDescent="0.25">
      <c r="C50" s="303" t="s">
        <v>1872</v>
      </c>
      <c r="D50" s="303"/>
      <c r="E50" s="303"/>
      <c r="F50" s="303"/>
      <c r="G50" s="303"/>
    </row>
    <row r="51" spans="2:7" ht="15.75" x14ac:dyDescent="0.25">
      <c r="B51" s="43" t="s">
        <v>993</v>
      </c>
      <c r="C51" s="44" t="s">
        <v>1873</v>
      </c>
      <c r="D51" s="43"/>
      <c r="E51" s="45"/>
      <c r="F51" s="43"/>
      <c r="G51" s="46"/>
    </row>
    <row r="52" spans="2:7" ht="15.75" x14ac:dyDescent="0.25"/>
    <row r="53" spans="2:7" ht="15.75" x14ac:dyDescent="0.25"/>
    <row r="54" spans="2:7" ht="15.75" x14ac:dyDescent="0.25"/>
    <row r="55" spans="2:7" ht="15.75" x14ac:dyDescent="0.25"/>
    <row r="56" spans="2:7" ht="15.75" x14ac:dyDescent="0.25"/>
    <row r="57" spans="2:7" ht="15.75" x14ac:dyDescent="0.25"/>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lease don't edit this cell" error="To be input by the International Secretariat" sqref="G4" xr:uid="{9CAED772-5693-4F11-946B-BF3C0AB9D21C}">
      <formula1>444</formula1>
      <formula2>555</formula2>
    </dataValidation>
    <dataValidation type="whole" allowBlank="1" showInputMessage="1" showErrorMessage="1" errorTitle="Do not edit these cells" error="Please do not edit these cells" sqref="G1:G3 C1:F4 C5:G52" xr:uid="{0CFC7B6E-3E5D-41BA-AAED-1E7AB33DBBBD}">
      <formula1>10000</formula1>
      <formula2>50000</formula2>
    </dataValidation>
  </dataValidations>
  <hyperlinks>
    <hyperlink ref="C20:E20" r:id="rId1" display="The data will be used to populate the global EITI data repository, available on the international EITI website: https://eiti.org/data" xr:uid="{91764B2B-390F-4282-BF0A-23BDEE8BB758}"/>
    <hyperlink ref="C47:G47" r:id="rId2" display="Give us your feedback or report a conflict in the data! Write to us at  data@eiti.org" xr:uid="{35B72654-1E12-4C3B-B5E0-4E543581A292}"/>
    <hyperlink ref="G47" r:id="rId3" display="Give us your feedback or report a conflict in the data! Write to us at  data@eiti.org" xr:uid="{819E44F5-39EF-4966-99B8-F4D1C6CD6EE1}"/>
    <hyperlink ref="E47:F47" r:id="rId4" display="Give us your feedback or report a conflict in the data! Write to us at  data@eiti.org" xr:uid="{01036C29-2A34-47DF-A023-B7343C8F033F}"/>
    <hyperlink ref="F47" r:id="rId5" display="Give us your feedback or report a conflict in the data! Write to us at  data@eiti.org" xr:uid="{B81F9E1C-4813-4A77-84E3-ACD89DAE16E9}"/>
    <hyperlink ref="C46:G46" r:id="rId6" display="For the latest version of Summary data templates, see  https://eiti.org/summary-data-template" xr:uid="{9C2E2180-4461-44AD-A05F-7FFB557A97F6}"/>
    <hyperlink ref="C19:E19" r:id="rId7" display="3. This Data sheet should be submitted alongside the EITI Report. Send it to the International Secretariat: data@eiti.org " xr:uid="{2FD53678-CD97-4AD4-AF43-BF157E80D8EC}"/>
    <hyperlink ref="F46" r:id="rId8" display="Curious about your country? Check if you country implements the EITI Standard at  https://eiti.org/countries" xr:uid="{8EA84958-AA98-4BFD-BEB1-A9D863663610}"/>
    <hyperlink ref="E46:F46" r:id="rId9" display="Curious about your country? Check if you country implements the EITI Standard at  https://eiti.org/countries" xr:uid="{C3F91BDC-7793-4335-8ADC-4696DC2DE7B4}"/>
    <hyperlink ref="G46" r:id="rId10" display="Curious about your country? Check if you country implements the EITI Standard at  https://eiti.org/countries" xr:uid="{3D1C7DB1-739B-4AEC-9446-E9FD67FCE175}"/>
    <hyperlink ref="C46:G46" r:id="rId11" display="For the latest version of Summary data templates, see  https://eiti.org/summary-data-template" xr:uid="{C5DF08ED-267B-41AB-AFFD-42DF94B4D193}"/>
    <hyperlink ref="C33:D33" r:id="rId12" display="The International Secretariat can provide advice and support on request. Please contact " xr:uid="{0296C1C5-C2F5-472B-8022-3DC0B070763E}"/>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5"/>
  <sheetViews>
    <sheetView showGridLines="0" topLeftCell="A65" zoomScaleNormal="100" workbookViewId="0">
      <selection activeCell="E82" sqref="E82"/>
    </sheetView>
  </sheetViews>
  <sheetFormatPr defaultColWidth="4" defaultRowHeight="24" customHeight="1" x14ac:dyDescent="0.25"/>
  <cols>
    <col min="1" max="1" width="4" style="12"/>
    <col min="2" max="2" width="4" style="12" hidden="1" customWidth="1"/>
    <col min="3" max="3" width="75" style="12" bestFit="1" customWidth="1"/>
    <col min="4" max="4" width="2.85546875" style="12" customWidth="1"/>
    <col min="5" max="5" width="48.42578125" style="12" customWidth="1"/>
    <col min="6" max="6" width="2.85546875" style="12" customWidth="1"/>
    <col min="7" max="7" width="50" style="12" bestFit="1" customWidth="1"/>
    <col min="8" max="16384" width="4" style="12"/>
  </cols>
  <sheetData>
    <row r="1" spans="1:7" ht="16.5" x14ac:dyDescent="0.25">
      <c r="B1" s="13"/>
    </row>
    <row r="2" spans="1:7" ht="16.5" x14ac:dyDescent="0.25">
      <c r="B2" s="13"/>
      <c r="C2" s="315" t="s">
        <v>1878</v>
      </c>
      <c r="D2" s="315"/>
      <c r="E2" s="315"/>
      <c r="F2" s="315"/>
      <c r="G2" s="315"/>
    </row>
    <row r="3" spans="1:7" s="216" customFormat="1" x14ac:dyDescent="0.25">
      <c r="B3" s="215"/>
      <c r="C3" s="316" t="s">
        <v>1647</v>
      </c>
      <c r="D3" s="316"/>
      <c r="E3" s="316"/>
      <c r="F3" s="316"/>
      <c r="G3" s="316"/>
    </row>
    <row r="4" spans="1:7" ht="12.75" customHeight="1" x14ac:dyDescent="0.25">
      <c r="B4" s="13"/>
      <c r="C4" s="317" t="s">
        <v>1879</v>
      </c>
      <c r="D4" s="317"/>
      <c r="E4" s="317"/>
      <c r="F4" s="317"/>
      <c r="G4" s="317"/>
    </row>
    <row r="5" spans="1:7" ht="12.75" customHeight="1" x14ac:dyDescent="0.25">
      <c r="B5" s="13"/>
      <c r="C5" s="318" t="s">
        <v>1645</v>
      </c>
      <c r="D5" s="318"/>
      <c r="E5" s="318"/>
      <c r="F5" s="318"/>
      <c r="G5" s="318"/>
    </row>
    <row r="6" spans="1:7" ht="12.75" customHeight="1" x14ac:dyDescent="0.25">
      <c r="B6" s="13"/>
      <c r="C6" s="318" t="s">
        <v>1880</v>
      </c>
      <c r="D6" s="318"/>
      <c r="E6" s="318"/>
      <c r="F6" s="318"/>
      <c r="G6" s="318"/>
    </row>
    <row r="7" spans="1:7" ht="12.75" customHeight="1" x14ac:dyDescent="0.3">
      <c r="B7" s="13"/>
      <c r="C7" s="322" t="s">
        <v>1881</v>
      </c>
      <c r="D7" s="322"/>
      <c r="E7" s="322"/>
      <c r="F7" s="322"/>
      <c r="G7" s="322"/>
    </row>
    <row r="8" spans="1:7" ht="16.5" x14ac:dyDescent="0.25">
      <c r="B8" s="13"/>
      <c r="C8" s="26"/>
      <c r="D8" s="81"/>
      <c r="E8" s="81"/>
      <c r="F8" s="26"/>
      <c r="G8" s="26"/>
    </row>
    <row r="9" spans="1:7" ht="16.5" x14ac:dyDescent="0.25">
      <c r="B9" s="13"/>
      <c r="C9" s="66" t="s">
        <v>1954</v>
      </c>
      <c r="D9" s="30"/>
      <c r="E9" s="34" t="s">
        <v>1953</v>
      </c>
      <c r="F9" s="30"/>
      <c r="G9" s="35" t="s">
        <v>1653</v>
      </c>
    </row>
    <row r="10" spans="1:7" ht="16.5" x14ac:dyDescent="0.25">
      <c r="B10" s="13"/>
      <c r="C10" s="26"/>
      <c r="D10" s="81"/>
      <c r="E10" s="81"/>
      <c r="F10" s="26"/>
      <c r="G10" s="26"/>
    </row>
    <row r="11" spans="1:7" s="216" customFormat="1" x14ac:dyDescent="0.25">
      <c r="B11" s="218"/>
      <c r="C11" s="231" t="s">
        <v>1640</v>
      </c>
      <c r="D11" s="215"/>
      <c r="E11" s="217"/>
      <c r="F11" s="215"/>
      <c r="G11" s="215"/>
    </row>
    <row r="12" spans="1:7" ht="20.25" thickBot="1" x14ac:dyDescent="0.3">
      <c r="A12" s="20"/>
      <c r="B12" s="21"/>
      <c r="C12" s="232" t="s">
        <v>1327</v>
      </c>
      <c r="D12" s="233"/>
      <c r="E12" s="234" t="s">
        <v>1005</v>
      </c>
      <c r="F12" s="233"/>
      <c r="G12" s="235" t="s">
        <v>1339</v>
      </c>
    </row>
    <row r="13" spans="1:7" ht="17.25" thickBot="1" x14ac:dyDescent="0.3">
      <c r="B13" s="22"/>
      <c r="C13" s="82" t="s">
        <v>993</v>
      </c>
      <c r="D13" s="83"/>
      <c r="E13" s="84"/>
      <c r="F13" s="83"/>
      <c r="G13" s="84"/>
    </row>
    <row r="14" spans="1:7" ht="16.5" x14ac:dyDescent="0.25">
      <c r="A14" s="18"/>
      <c r="B14" s="15" t="s">
        <v>993</v>
      </c>
      <c r="C14" s="85" t="s">
        <v>983</v>
      </c>
      <c r="D14" s="43"/>
      <c r="E14" s="120" t="s">
        <v>439</v>
      </c>
      <c r="F14" s="43"/>
      <c r="G14" s="86"/>
    </row>
    <row r="15" spans="1:7" ht="16.5" x14ac:dyDescent="0.25">
      <c r="A15" s="18"/>
      <c r="B15" s="15" t="s">
        <v>993</v>
      </c>
      <c r="C15" s="85" t="s">
        <v>737</v>
      </c>
      <c r="D15" s="43"/>
      <c r="E15" s="88" t="str">
        <f>IFERROR(VLOOKUP($E$14,Table1_Country_codes_and_currencies[],3,FALSE),"")</f>
        <v>MMR</v>
      </c>
      <c r="F15" s="43"/>
      <c r="G15" s="86"/>
    </row>
    <row r="16" spans="1:7" ht="16.5" x14ac:dyDescent="0.25">
      <c r="B16" s="15" t="s">
        <v>993</v>
      </c>
      <c r="C16" s="85" t="s">
        <v>1325</v>
      </c>
      <c r="D16" s="43"/>
      <c r="E16" s="88" t="str">
        <f>IFERROR(VLOOKUP($E$14,Table1_Country_codes_and_currencies[],7,FALSE),"")</f>
        <v>Burmese Kyat</v>
      </c>
      <c r="F16" s="43"/>
      <c r="G16" s="86"/>
    </row>
    <row r="17" spans="1:7" ht="17.25" thickBot="1" x14ac:dyDescent="0.3">
      <c r="B17" s="15" t="s">
        <v>993</v>
      </c>
      <c r="C17" s="92" t="s">
        <v>1326</v>
      </c>
      <c r="D17" s="89"/>
      <c r="E17" s="90" t="str">
        <f>IFERROR(VLOOKUP($E$14,Table1_Country_codes_and_currencies[],5,FALSE),"")</f>
        <v>MMK</v>
      </c>
      <c r="F17" s="89"/>
      <c r="G17" s="91"/>
    </row>
    <row r="18" spans="1:7" ht="17.25" thickBot="1" x14ac:dyDescent="0.3">
      <c r="B18" s="22"/>
      <c r="C18" s="82" t="s">
        <v>994</v>
      </c>
      <c r="D18" s="83"/>
      <c r="E18" s="84"/>
      <c r="F18" s="83"/>
      <c r="G18" s="84"/>
    </row>
    <row r="19" spans="1:7" ht="16.5" x14ac:dyDescent="0.25">
      <c r="A19" s="18"/>
      <c r="B19" s="15" t="s">
        <v>994</v>
      </c>
      <c r="C19" s="85" t="s">
        <v>984</v>
      </c>
      <c r="D19" s="43"/>
      <c r="E19" s="121">
        <v>42826</v>
      </c>
      <c r="F19" s="43"/>
      <c r="G19" s="86"/>
    </row>
    <row r="20" spans="1:7" ht="17.25" thickBot="1" x14ac:dyDescent="0.3">
      <c r="A20" s="18"/>
      <c r="B20" s="15" t="s">
        <v>994</v>
      </c>
      <c r="C20" s="92" t="s">
        <v>985</v>
      </c>
      <c r="D20" s="89"/>
      <c r="E20" s="121">
        <v>43190</v>
      </c>
      <c r="F20" s="89"/>
      <c r="G20" s="91"/>
    </row>
    <row r="21" spans="1:7" ht="17.25" thickBot="1" x14ac:dyDescent="0.3">
      <c r="B21" s="22"/>
      <c r="C21" s="82" t="s">
        <v>1328</v>
      </c>
      <c r="D21" s="83"/>
      <c r="E21" s="93"/>
      <c r="F21" s="83"/>
      <c r="G21" s="84"/>
    </row>
    <row r="22" spans="1:7" ht="16.5" x14ac:dyDescent="0.25">
      <c r="B22" s="15" t="s">
        <v>1328</v>
      </c>
      <c r="C22" s="94" t="s">
        <v>995</v>
      </c>
      <c r="D22" s="43"/>
      <c r="E22" s="120" t="s">
        <v>996</v>
      </c>
      <c r="F22" s="43"/>
      <c r="G22" s="86"/>
    </row>
    <row r="23" spans="1:7" ht="16.5" x14ac:dyDescent="0.25">
      <c r="A23" s="18"/>
      <c r="B23" s="15" t="s">
        <v>1328</v>
      </c>
      <c r="C23" s="85" t="s">
        <v>1004</v>
      </c>
      <c r="D23" s="43"/>
      <c r="E23" s="122" t="s">
        <v>1961</v>
      </c>
      <c r="F23" s="43"/>
      <c r="G23" s="86"/>
    </row>
    <row r="24" spans="1:7" ht="16.5" x14ac:dyDescent="0.25">
      <c r="B24" s="15" t="s">
        <v>1328</v>
      </c>
      <c r="C24" s="85" t="s">
        <v>1002</v>
      </c>
      <c r="D24" s="43"/>
      <c r="E24" s="123">
        <v>43920</v>
      </c>
      <c r="F24" s="43"/>
      <c r="G24" s="86"/>
    </row>
    <row r="25" spans="1:7" ht="16.5" x14ac:dyDescent="0.25">
      <c r="A25" s="18"/>
      <c r="B25" s="15" t="s">
        <v>1328</v>
      </c>
      <c r="C25" s="85" t="s">
        <v>1332</v>
      </c>
      <c r="D25" s="43"/>
      <c r="E25" s="260" t="s">
        <v>1962</v>
      </c>
      <c r="F25" s="43"/>
      <c r="G25" s="259"/>
    </row>
    <row r="26" spans="1:7" ht="16.5" x14ac:dyDescent="0.25">
      <c r="B26" s="15" t="s">
        <v>1328</v>
      </c>
      <c r="C26" s="95" t="s">
        <v>1758</v>
      </c>
      <c r="D26" s="96"/>
      <c r="E26" s="122" t="s">
        <v>996</v>
      </c>
      <c r="F26" s="96"/>
      <c r="G26" s="97"/>
    </row>
    <row r="27" spans="1:7" ht="16.5" x14ac:dyDescent="0.25">
      <c r="B27" s="15" t="s">
        <v>1328</v>
      </c>
      <c r="C27" s="85" t="s">
        <v>1665</v>
      </c>
      <c r="D27" s="43"/>
      <c r="E27" s="123">
        <v>43920</v>
      </c>
      <c r="F27" s="43"/>
      <c r="G27" s="98"/>
    </row>
    <row r="28" spans="1:7" ht="42.75" x14ac:dyDescent="0.25">
      <c r="A28" s="18"/>
      <c r="B28" s="15" t="s">
        <v>1328</v>
      </c>
      <c r="C28" s="85" t="s">
        <v>1681</v>
      </c>
      <c r="D28" s="43"/>
      <c r="E28" s="262" t="s">
        <v>1963</v>
      </c>
      <c r="F28" s="43"/>
      <c r="G28" s="98"/>
    </row>
    <row r="29" spans="1:7" ht="16.5" x14ac:dyDescent="0.25">
      <c r="B29" s="15" t="s">
        <v>1328</v>
      </c>
      <c r="C29" s="95" t="s">
        <v>1329</v>
      </c>
      <c r="D29" s="96"/>
      <c r="E29" s="122" t="s">
        <v>996</v>
      </c>
      <c r="F29" s="99"/>
      <c r="G29" s="100"/>
    </row>
    <row r="30" spans="1:7" ht="16.5" x14ac:dyDescent="0.25">
      <c r="A30" s="18"/>
      <c r="B30" s="15" t="s">
        <v>1328</v>
      </c>
      <c r="C30" s="85" t="s">
        <v>1330</v>
      </c>
      <c r="D30" s="43"/>
      <c r="E30" s="123">
        <v>43920</v>
      </c>
      <c r="F30" s="43"/>
      <c r="G30" s="86"/>
    </row>
    <row r="31" spans="1:7" ht="17.25" thickBot="1" x14ac:dyDescent="0.3">
      <c r="A31" s="18"/>
      <c r="B31" s="15" t="s">
        <v>1328</v>
      </c>
      <c r="C31" s="85" t="s">
        <v>1331</v>
      </c>
      <c r="D31" s="101"/>
      <c r="E31" s="261" t="s">
        <v>1964</v>
      </c>
      <c r="F31" s="89"/>
      <c r="G31" s="102"/>
    </row>
    <row r="32" spans="1:7" ht="15.95" customHeight="1" thickBot="1" x14ac:dyDescent="0.3">
      <c r="A32" s="13"/>
      <c r="C32" s="230" t="s">
        <v>1948</v>
      </c>
      <c r="D32" s="103"/>
      <c r="E32" s="45"/>
      <c r="F32" s="104"/>
      <c r="G32" s="46"/>
    </row>
    <row r="33" spans="1:7" ht="16.5" x14ac:dyDescent="0.25">
      <c r="A33" s="15"/>
      <c r="B33" s="17"/>
      <c r="C33" s="105" t="s">
        <v>1656</v>
      </c>
      <c r="D33" s="43"/>
      <c r="E33" s="124" t="s">
        <v>1585</v>
      </c>
      <c r="F33" s="28"/>
      <c r="G33" s="263" t="s">
        <v>1965</v>
      </c>
    </row>
    <row r="34" spans="1:7" ht="17.25" thickBot="1" x14ac:dyDescent="0.3">
      <c r="A34" s="13"/>
      <c r="B34" s="15" t="s">
        <v>1337</v>
      </c>
      <c r="C34" s="106" t="s">
        <v>1432</v>
      </c>
      <c r="D34" s="89"/>
      <c r="E34" s="262" t="s">
        <v>1966</v>
      </c>
      <c r="F34" s="83"/>
      <c r="G34" s="107"/>
    </row>
    <row r="35" spans="1:7" ht="18" customHeight="1" thickBot="1" x14ac:dyDescent="0.3">
      <c r="A35" s="18"/>
      <c r="B35" s="15" t="s">
        <v>1337</v>
      </c>
      <c r="C35" s="82" t="s">
        <v>1337</v>
      </c>
      <c r="D35" s="83"/>
      <c r="E35" s="104"/>
      <c r="F35" s="83"/>
      <c r="G35" s="104"/>
    </row>
    <row r="36" spans="1:7" ht="15.6" customHeight="1" x14ac:dyDescent="0.25">
      <c r="B36" s="15" t="s">
        <v>1337</v>
      </c>
      <c r="C36" s="87" t="s">
        <v>1003</v>
      </c>
      <c r="D36" s="43"/>
      <c r="E36" s="88"/>
      <c r="F36" s="43"/>
      <c r="G36" s="43"/>
    </row>
    <row r="37" spans="1:7" ht="16.5" customHeight="1" x14ac:dyDescent="0.25">
      <c r="A37" s="18"/>
      <c r="B37" s="15" t="s">
        <v>1337</v>
      </c>
      <c r="C37" s="108" t="s">
        <v>986</v>
      </c>
      <c r="D37" s="43"/>
      <c r="E37" s="122" t="s">
        <v>996</v>
      </c>
      <c r="F37" s="43"/>
      <c r="G37" s="98"/>
    </row>
    <row r="38" spans="1:7" ht="16.5" customHeight="1" x14ac:dyDescent="0.25">
      <c r="A38" s="18"/>
      <c r="B38" s="15" t="s">
        <v>1337</v>
      </c>
      <c r="C38" s="108" t="s">
        <v>987</v>
      </c>
      <c r="D38" s="43"/>
      <c r="E38" s="122" t="s">
        <v>996</v>
      </c>
      <c r="F38" s="43"/>
      <c r="G38" s="98"/>
    </row>
    <row r="39" spans="1:7" ht="15.6" customHeight="1" x14ac:dyDescent="0.25">
      <c r="B39" s="15" t="s">
        <v>1337</v>
      </c>
      <c r="C39" s="108" t="s">
        <v>1430</v>
      </c>
      <c r="D39" s="43"/>
      <c r="E39" s="122" t="s">
        <v>996</v>
      </c>
      <c r="F39" s="43"/>
      <c r="G39" s="98"/>
    </row>
    <row r="40" spans="1:7" ht="18" customHeight="1" x14ac:dyDescent="0.25">
      <c r="B40" s="15" t="s">
        <v>1337</v>
      </c>
      <c r="C40" s="108" t="s">
        <v>1836</v>
      </c>
      <c r="D40" s="43"/>
      <c r="E40" s="122" t="s">
        <v>999</v>
      </c>
      <c r="F40" s="43"/>
      <c r="G40" s="98"/>
    </row>
    <row r="41" spans="1:7" ht="16.5" x14ac:dyDescent="0.25">
      <c r="B41" s="15" t="s">
        <v>1337</v>
      </c>
      <c r="C41" s="109" t="s">
        <v>1654</v>
      </c>
      <c r="D41" s="43"/>
      <c r="E41" s="122" t="s">
        <v>999</v>
      </c>
      <c r="F41" s="43"/>
      <c r="G41" s="98"/>
    </row>
    <row r="42" spans="1:7" ht="16.5" x14ac:dyDescent="0.25">
      <c r="B42" s="15" t="s">
        <v>1337</v>
      </c>
      <c r="C42" s="108" t="s">
        <v>1757</v>
      </c>
      <c r="D42" s="43"/>
      <c r="E42" s="122">
        <v>16</v>
      </c>
      <c r="F42" s="43"/>
      <c r="G42" s="98"/>
    </row>
    <row r="43" spans="1:7" ht="16.5" x14ac:dyDescent="0.25">
      <c r="B43" s="15" t="s">
        <v>1337</v>
      </c>
      <c r="C43" s="108" t="s">
        <v>1835</v>
      </c>
      <c r="D43" s="110"/>
      <c r="E43" s="122">
        <v>375</v>
      </c>
      <c r="F43" s="43"/>
      <c r="G43" s="111"/>
    </row>
    <row r="44" spans="1:7" ht="16.5" x14ac:dyDescent="0.25">
      <c r="B44" s="15" t="s">
        <v>1337</v>
      </c>
      <c r="C44" s="112" t="s">
        <v>1882</v>
      </c>
      <c r="D44" s="43"/>
      <c r="E44" s="125" t="s">
        <v>1136</v>
      </c>
      <c r="F44" s="96"/>
      <c r="G44" s="98"/>
    </row>
    <row r="45" spans="1:7" ht="16.5" x14ac:dyDescent="0.25">
      <c r="B45" s="15" t="s">
        <v>1337</v>
      </c>
      <c r="C45" s="113" t="s">
        <v>1333</v>
      </c>
      <c r="D45" s="43"/>
      <c r="E45" s="126">
        <v>1355.83</v>
      </c>
      <c r="F45" s="43"/>
      <c r="G45" s="98"/>
    </row>
    <row r="46" spans="1:7" ht="32.25" thickBot="1" x14ac:dyDescent="0.3">
      <c r="B46" s="15" t="s">
        <v>1337</v>
      </c>
      <c r="C46" s="229" t="s">
        <v>1756</v>
      </c>
      <c r="D46" s="89"/>
      <c r="E46" s="265" t="s">
        <v>1971</v>
      </c>
      <c r="F46" s="89"/>
      <c r="G46" s="266" t="s">
        <v>1972</v>
      </c>
    </row>
    <row r="47" spans="1:7" s="20" customFormat="1" ht="17.25" thickBot="1" x14ac:dyDescent="0.3">
      <c r="A47" s="12"/>
      <c r="B47" s="15" t="s">
        <v>1337</v>
      </c>
      <c r="C47" s="227" t="s">
        <v>1946</v>
      </c>
      <c r="D47" s="89"/>
      <c r="E47" s="228"/>
      <c r="F47" s="89"/>
      <c r="G47" s="133"/>
    </row>
    <row r="48" spans="1:7" ht="15.6" customHeight="1" x14ac:dyDescent="0.25">
      <c r="B48" s="15" t="s">
        <v>1337</v>
      </c>
      <c r="C48" s="108" t="s">
        <v>1334</v>
      </c>
      <c r="D48" s="43"/>
      <c r="E48" s="122" t="s">
        <v>996</v>
      </c>
      <c r="F48" s="43"/>
      <c r="G48" s="98"/>
    </row>
    <row r="49" spans="1:7" s="18" customFormat="1" ht="16.5" x14ac:dyDescent="0.25">
      <c r="A49" s="12"/>
      <c r="B49" s="15"/>
      <c r="C49" s="108" t="s">
        <v>1431</v>
      </c>
      <c r="D49" s="43"/>
      <c r="E49" s="122" t="s">
        <v>996</v>
      </c>
      <c r="F49" s="43"/>
      <c r="G49" s="98"/>
    </row>
    <row r="50" spans="1:7" s="18" customFormat="1" ht="15.6" customHeight="1" x14ac:dyDescent="0.25">
      <c r="A50" s="12"/>
      <c r="B50" s="15"/>
      <c r="C50" s="108" t="s">
        <v>1335</v>
      </c>
      <c r="D50" s="43"/>
      <c r="E50" s="122" t="s">
        <v>996</v>
      </c>
      <c r="F50" s="43"/>
      <c r="G50" s="98"/>
    </row>
    <row r="51" spans="1:7" ht="32.25" thickBot="1" x14ac:dyDescent="0.3">
      <c r="B51" s="15"/>
      <c r="C51" s="131" t="s">
        <v>1336</v>
      </c>
      <c r="D51" s="89"/>
      <c r="E51" s="132" t="s">
        <v>1001</v>
      </c>
      <c r="F51" s="89"/>
      <c r="G51" s="266" t="s">
        <v>1973</v>
      </c>
    </row>
    <row r="52" spans="1:7" ht="17.25" thickBot="1" x14ac:dyDescent="0.3">
      <c r="B52" s="15"/>
      <c r="C52" s="128" t="s">
        <v>1884</v>
      </c>
      <c r="D52" s="129"/>
      <c r="E52" s="130">
        <f>SUM(E53:E56)</f>
        <v>1</v>
      </c>
      <c r="F52" s="129"/>
      <c r="G52" s="129"/>
    </row>
    <row r="53" spans="1:7" ht="16.5" x14ac:dyDescent="0.25">
      <c r="B53" s="15"/>
      <c r="C53" s="85" t="s">
        <v>1633</v>
      </c>
      <c r="D53" s="43"/>
      <c r="E53" s="114">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0.12962962962962962</v>
      </c>
      <c r="F53" s="43"/>
      <c r="G53" s="115" t="s">
        <v>1634</v>
      </c>
    </row>
    <row r="54" spans="1:7" s="18" customFormat="1" ht="16.5" x14ac:dyDescent="0.25">
      <c r="B54" s="22"/>
      <c r="C54" s="85" t="s">
        <v>1669</v>
      </c>
      <c r="D54" s="43"/>
      <c r="E54" s="114">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0.66666666666666663</v>
      </c>
      <c r="F54" s="43"/>
      <c r="G54" s="115" t="s">
        <v>1634</v>
      </c>
    </row>
    <row r="55" spans="1:7" s="18" customFormat="1" ht="16.5" x14ac:dyDescent="0.25">
      <c r="A55" s="12"/>
      <c r="B55" s="15" t="s">
        <v>1338</v>
      </c>
      <c r="C55" s="85" t="s">
        <v>1000</v>
      </c>
      <c r="D55" s="43"/>
      <c r="E55" s="114">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0.1111111111111111</v>
      </c>
      <c r="F55" s="43"/>
      <c r="G55" s="115" t="s">
        <v>1634</v>
      </c>
    </row>
    <row r="56" spans="1:7" ht="15" customHeight="1" thickBot="1" x14ac:dyDescent="0.3">
      <c r="B56" s="15" t="s">
        <v>1338</v>
      </c>
      <c r="C56" s="85" t="s">
        <v>1586</v>
      </c>
      <c r="D56" s="43"/>
      <c r="E56" s="114">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9.2592592592592587E-2</v>
      </c>
      <c r="F56" s="43"/>
      <c r="G56" s="115" t="s">
        <v>1634</v>
      </c>
    </row>
    <row r="57" spans="1:7" ht="17.25" thickBot="1" x14ac:dyDescent="0.3">
      <c r="B57" s="15" t="s">
        <v>1338</v>
      </c>
      <c r="C57" s="116" t="s">
        <v>1655</v>
      </c>
      <c r="D57" s="117"/>
      <c r="E57" s="118"/>
      <c r="F57" s="117"/>
      <c r="G57" s="117"/>
    </row>
    <row r="58" spans="1:7" s="18" customFormat="1" ht="16.5" x14ac:dyDescent="0.25">
      <c r="A58" s="12"/>
      <c r="B58" s="15" t="s">
        <v>1338</v>
      </c>
      <c r="C58" s="85" t="s">
        <v>990</v>
      </c>
      <c r="D58" s="43"/>
      <c r="E58" s="120" t="s">
        <v>1967</v>
      </c>
      <c r="F58" s="43"/>
      <c r="G58" s="86" t="s">
        <v>1970</v>
      </c>
    </row>
    <row r="59" spans="1:7" ht="16.5" x14ac:dyDescent="0.25">
      <c r="B59" s="13"/>
      <c r="C59" s="85" t="s">
        <v>991</v>
      </c>
      <c r="D59" s="43"/>
      <c r="E59" s="120" t="s">
        <v>1961</v>
      </c>
      <c r="F59" s="43"/>
      <c r="G59" s="86" t="s">
        <v>1961</v>
      </c>
    </row>
    <row r="60" spans="1:7" ht="16.5" x14ac:dyDescent="0.25">
      <c r="B60" s="13"/>
      <c r="C60" s="85" t="s">
        <v>992</v>
      </c>
      <c r="D60" s="43"/>
      <c r="E60" s="264" t="s">
        <v>1968</v>
      </c>
      <c r="F60" s="43"/>
      <c r="G60" s="259" t="s">
        <v>1969</v>
      </c>
    </row>
    <row r="61" spans="1:7" ht="17.25" thickBot="1" x14ac:dyDescent="0.3">
      <c r="B61" s="13"/>
      <c r="C61" s="119"/>
      <c r="D61" s="89"/>
      <c r="E61" s="90"/>
      <c r="F61" s="89"/>
      <c r="G61" s="101"/>
    </row>
    <row r="62" spans="1:7" s="18" customFormat="1" ht="17.25" thickBot="1" x14ac:dyDescent="0.3">
      <c r="A62" s="12"/>
      <c r="B62" s="12"/>
      <c r="C62" s="319"/>
      <c r="D62" s="319"/>
      <c r="E62" s="319"/>
      <c r="F62" s="319"/>
      <c r="G62" s="319"/>
    </row>
    <row r="63" spans="1:7" s="26" customFormat="1" ht="16.5" thickBot="1" x14ac:dyDescent="0.3">
      <c r="B63" s="28"/>
      <c r="C63" s="308" t="s">
        <v>1852</v>
      </c>
      <c r="D63" s="309"/>
      <c r="E63" s="309"/>
      <c r="F63" s="309"/>
      <c r="G63" s="310"/>
    </row>
    <row r="64" spans="1:7" s="26" customFormat="1" ht="16.5" thickBot="1" x14ac:dyDescent="0.3">
      <c r="C64" s="308" t="s">
        <v>1871</v>
      </c>
      <c r="D64" s="309"/>
      <c r="E64" s="309"/>
      <c r="F64" s="309"/>
      <c r="G64" s="310"/>
    </row>
    <row r="65" spans="2:7" s="26" customFormat="1" ht="16.5" thickBot="1" x14ac:dyDescent="0.3">
      <c r="C65" s="320"/>
      <c r="D65" s="320"/>
      <c r="E65" s="320"/>
      <c r="F65" s="320"/>
      <c r="G65" s="320"/>
    </row>
    <row r="66" spans="2:7" s="26" customFormat="1" ht="18.75" customHeight="1" x14ac:dyDescent="0.25">
      <c r="C66" s="321" t="s">
        <v>1851</v>
      </c>
      <c r="D66" s="321"/>
      <c r="E66" s="321"/>
      <c r="F66" s="321"/>
      <c r="G66" s="321"/>
    </row>
    <row r="67" spans="2:7" s="26" customFormat="1" ht="15.75" x14ac:dyDescent="0.25">
      <c r="C67" s="303" t="s">
        <v>1872</v>
      </c>
      <c r="D67" s="303"/>
      <c r="E67" s="303"/>
      <c r="F67" s="303"/>
      <c r="G67" s="303"/>
    </row>
    <row r="68" spans="2:7" s="26" customFormat="1" ht="15.75" x14ac:dyDescent="0.25">
      <c r="B68" s="43" t="s">
        <v>993</v>
      </c>
      <c r="C68" s="314" t="s">
        <v>1873</v>
      </c>
      <c r="D68" s="314"/>
      <c r="E68" s="314"/>
      <c r="F68" s="314"/>
      <c r="G68" s="314"/>
    </row>
    <row r="69" spans="2:7" ht="16.5" x14ac:dyDescent="0.25">
      <c r="B69" s="13"/>
      <c r="C69" s="16"/>
      <c r="D69" s="15"/>
      <c r="E69" s="16"/>
      <c r="F69" s="15"/>
      <c r="G69" s="15"/>
    </row>
    <row r="70" spans="2:7" ht="15" customHeight="1" x14ac:dyDescent="0.25">
      <c r="B70" s="13"/>
      <c r="C70" s="14"/>
      <c r="D70" s="14"/>
      <c r="E70" s="14"/>
      <c r="F70" s="14"/>
      <c r="G70" s="13"/>
    </row>
    <row r="71" spans="2:7" ht="15" customHeight="1" x14ac:dyDescent="0.25">
      <c r="C71" s="13"/>
      <c r="D71" s="13"/>
      <c r="E71" s="13"/>
      <c r="F71" s="13"/>
      <c r="G71" s="13"/>
    </row>
    <row r="72" spans="2:7" ht="16.5" x14ac:dyDescent="0.25">
      <c r="C72" s="313"/>
      <c r="D72" s="313"/>
      <c r="E72" s="313"/>
      <c r="F72" s="313"/>
      <c r="G72" s="313"/>
    </row>
    <row r="73" spans="2:7" ht="16.5" x14ac:dyDescent="0.25">
      <c r="C73" s="313"/>
      <c r="D73" s="313"/>
      <c r="E73" s="313"/>
      <c r="F73" s="313"/>
      <c r="G73" s="313"/>
    </row>
    <row r="74" spans="2:7" ht="18.75" customHeight="1" x14ac:dyDescent="0.25">
      <c r="C74" s="313"/>
      <c r="D74" s="313"/>
      <c r="E74" s="313"/>
      <c r="F74" s="313"/>
      <c r="G74" s="313"/>
    </row>
    <row r="75" spans="2:7" ht="16.5" x14ac:dyDescent="0.25">
      <c r="C75" s="313"/>
      <c r="D75" s="313"/>
      <c r="E75" s="313"/>
      <c r="F75" s="313"/>
      <c r="G75" s="313"/>
    </row>
    <row r="76" spans="2:7" ht="16.5" x14ac:dyDescent="0.25">
      <c r="C76" s="14"/>
      <c r="D76" s="14"/>
      <c r="E76" s="14"/>
      <c r="F76" s="14"/>
      <c r="G76" s="13"/>
    </row>
    <row r="77" spans="2:7" ht="16.5" x14ac:dyDescent="0.25">
      <c r="C77" s="312"/>
      <c r="D77" s="312"/>
      <c r="E77" s="312"/>
      <c r="F77" s="13"/>
      <c r="G77" s="13"/>
    </row>
    <row r="78" spans="2:7" ht="16.5" x14ac:dyDescent="0.25">
      <c r="C78" s="312"/>
      <c r="D78" s="312"/>
      <c r="E78" s="312"/>
      <c r="F78" s="13"/>
      <c r="G78" s="13"/>
    </row>
    <row r="79" spans="2:7" ht="16.5" x14ac:dyDescent="0.25">
      <c r="C79" s="13"/>
      <c r="D79" s="13"/>
      <c r="E79" s="13"/>
      <c r="F79" s="13"/>
      <c r="G79" s="13"/>
    </row>
    <row r="80" spans="2:7"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sheetData>
  <sheetProtection selectLockedCells="1"/>
  <dataConsolidate/>
  <mergeCells count="19">
    <mergeCell ref="C68:G68"/>
    <mergeCell ref="C2:G2"/>
    <mergeCell ref="C3:G3"/>
    <mergeCell ref="C4:G4"/>
    <mergeCell ref="C5:G5"/>
    <mergeCell ref="C6:G6"/>
    <mergeCell ref="C64:G64"/>
    <mergeCell ref="C67:G67"/>
    <mergeCell ref="C63:G63"/>
    <mergeCell ref="C62:G62"/>
    <mergeCell ref="C65:G65"/>
    <mergeCell ref="C66:G66"/>
    <mergeCell ref="C7:G7"/>
    <mergeCell ref="C78:E78"/>
    <mergeCell ref="C72:G72"/>
    <mergeCell ref="C73:G73"/>
    <mergeCell ref="C74:G74"/>
    <mergeCell ref="C75:G75"/>
    <mergeCell ref="C77:E77"/>
  </mergeCells>
  <dataValidations xWindow="1195" yWindow="633" count="17">
    <dataValidation type="date" allowBlank="1" showInputMessage="1" showErrorMessage="1" errorTitle="Incorrect format" error="Please revise information according to specified format" promptTitle="Input date in specific format" prompt="YYYY-MM-DD" sqref="E19:E20 E24 E27 E30" xr:uid="{F8800322-AA7E-4331-9E06-6D5947305C1D}">
      <formula1>36161</formula1>
      <formula2>47848</formula2>
    </dataValidation>
    <dataValidation allowBlank="1" showInputMessage="1" showErrorMessage="1" promptTitle="EITI Report URL" prompt="Please insert direct URL to EITI Report (or report folder)." sqref="E25" xr:uid="{C65CA56D-377E-4702-A9BF-B225A66D02F6}"/>
    <dataValidation allowBlank="1" showInputMessage="1" showErrorMessage="1" promptTitle="Entity name" prompt="Insert name of the organisation, company, or government agency here" sqref="E23" xr:uid="{00000000-0002-0000-0100-000004000000}"/>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5" xr:uid="{00000000-0002-0000-0100-000005000000}">
      <formula1>0</formula1>
      <formula2>9999999999999990000</formula2>
    </dataValidation>
    <dataValidation allowBlank="1" showInputMessage="1" showErrorMessage="1" promptTitle="URL" prompt="Please insert direct URL to the reference document" sqref="E34 E46" xr:uid="{4D2ABA4E-F97B-4744-98AC-EC39576AE8B7}"/>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48:E51 E22 E26 E37:E40" xr:uid="{5DD73E25-8898-41B4-B745-2A92CCEC7068}">
      <formula1>Simple_options_list</formula1>
    </dataValidation>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E28" xr:uid="{C821FEFA-DFCF-40D8-8246-EB0F476E2C8B}"/>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xr:uid="{93883956-635E-425A-8EDF-4B4BB66068B0}">
      <formula1>36161</formula1>
      <formula2>47848</formula2>
    </dataValidation>
    <dataValidation allowBlank="1" showInputMessage="1" showErrorMessage="1" promptTitle="Additional relevant files" prompt="If several files relevant to the report exist, please indicate as such here. If several, please copy this into several rows." sqref="E31" xr:uid="{48F7CDB2-1CCA-4F17-A500-C0810AED8199}"/>
    <dataValidation type="whole" operator="greaterThanOrEqual" allowBlank="1" showInputMessage="1" showErrorMessage="1" errorTitle="Number" error="Please input a number in this cell" sqref="E42:E43" xr:uid="{BE4C30A4-913A-424A-83E0-F3633D1BE779}">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xr:uid="{E192EF1E-9B5F-4EB1-BF02-36F681E971D7}">
      <formula1>Reporting_options_list</formula1>
    </dataValidation>
    <dataValidation allowBlank="1" showInputMessage="1" showErrorMessage="1" promptTitle="URL" prompt="Please input URL" sqref="E31" xr:uid="{97B8CAB1-C726-4263-96E6-64E40EFEF989}"/>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xr:uid="{869B1086-07A8-49CE-958C-F3E4AEAB592F}">
      <formula1>#REF!</formula1>
    </dataValidation>
    <dataValidation type="whole" showInputMessage="1" showErrorMessage="1" sqref="F1 D14:D61 G18 E21:G21 E15:E18 E32:G32 E35:G36 E47 C33:C68 F8:F61 G1:G2 D61:G61 C1:C31 D8:G13 D1:E2 F69:F1048576 E52:G57" xr:uid="{D09E7034-0A68-488C-8B6C-257C98242EEB}">
      <formula1>999999</formula1>
      <formula2>99999999</formula2>
    </dataValidation>
    <dataValidation allowBlank="1" showInputMessage="1" showErrorMessage="1" errorTitle="Invalid entry" error="_x000a_Please choose among the following:_x000a__x000a_Yes_x000a_No_x000a_Partially_x000a_Not applicable" promptTitle="Other Sector" prompt="Please specify the name of the other sector(s) covered by the Report" sqref="E41" xr:uid="{F764E781-2310-491A-86D6-C1AC29AAD5FA}"/>
    <dataValidation showInputMessage="1" showErrorMessage="1" sqref="C32" xr:uid="{3B195440-C157-4A9A-897D-85E53B314DB4}"/>
    <dataValidation type="list" allowBlank="1" showInputMessage="1" showErrorMessage="1" promptTitle="Choose from drop-down menu" prompt="Please select the relevant country from the drop-down menu" sqref="E14" xr:uid="{7A7F03FD-8067-4877-809A-FAAEC191674A}">
      <formula1>Countries_list</formula1>
    </dataValidation>
  </dataValidations>
  <hyperlinks>
    <hyperlink ref="C44" r:id="rId1" display="Reporting currency (ISO-4217)" xr:uid="{3F918DE8-E6E1-4830-805E-96AFBEFB916F}"/>
    <hyperlink ref="C47" r:id="rId2" location="r4-7" xr:uid="{51DB007D-E0B5-4FA0-A7A5-53C533F157EC}"/>
    <hyperlink ref="C7" r:id="rId3" xr:uid="{629C1DD5-0578-447B-BEDB-44D5374C75B4}"/>
    <hyperlink ref="C32" r:id="rId4" location="r7-2" display="Public debate (Requirement 7.1)" xr:uid="{00000000-0004-0000-0200-000026000000}"/>
    <hyperlink ref="E25" r:id="rId5" xr:uid="{B2802ECD-13B6-474F-8403-67E47C0C3126}"/>
    <hyperlink ref="E28" r:id="rId6" xr:uid="{FA4A6879-30C4-4B5B-B25A-261E17C01943}"/>
    <hyperlink ref="E31" r:id="rId7" xr:uid="{8AFC5FCF-6B6E-49EC-8214-32E617012D96}"/>
    <hyperlink ref="G33" r:id="rId8" xr:uid="{DC5575FB-F6C1-418D-A39A-D1C7682E396F}"/>
    <hyperlink ref="E34" r:id="rId9" xr:uid="{E1980FC4-24F1-4A85-BF4F-81E1EE62090C}"/>
    <hyperlink ref="E60" r:id="rId10" xr:uid="{6B874C3C-7BA5-4508-A6A5-D1F8C7F7BFED}"/>
    <hyperlink ref="G60" r:id="rId11" xr:uid="{FFDDB66D-A538-4BEA-A31B-73727EA60F13}"/>
    <hyperlink ref="E46" r:id="rId12" xr:uid="{91E06E60-CF10-4862-95AF-80217D0C1BE4}"/>
  </hyperlinks>
  <pageMargins left="0.25" right="0.25" top="0.75" bottom="0.75" header="0.3" footer="0.3"/>
  <pageSetup paperSize="8" fitToHeight="0" orientation="landscape" horizontalDpi="2400" verticalDpi="2400" r:id="rId13"/>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r:uid="{00000000-0002-0000-0100-000009000000}">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301"/>
  <sheetViews>
    <sheetView showGridLines="0" tabSelected="1" zoomScale="85" zoomScaleNormal="85" workbookViewId="0">
      <selection activeCell="D2" sqref="D2"/>
    </sheetView>
  </sheetViews>
  <sheetFormatPr defaultColWidth="4" defaultRowHeight="24" customHeight="1" x14ac:dyDescent="0.25"/>
  <cols>
    <col min="1" max="1" width="4" style="12"/>
    <col min="2" max="2" width="56.5703125" style="12" customWidth="1"/>
    <col min="3" max="3" width="4" style="12"/>
    <col min="4" max="4" width="50.5703125" style="12" customWidth="1"/>
    <col min="5" max="5" width="5.42578125" style="12" customWidth="1"/>
    <col min="6" max="6" width="54.85546875" style="12" customWidth="1"/>
    <col min="7" max="7" width="4" style="12"/>
    <col min="8" max="8" width="53.85546875" style="12" customWidth="1"/>
    <col min="9" max="15" width="4" style="12"/>
    <col min="16" max="16" width="42" style="12" bestFit="1" customWidth="1"/>
    <col min="17" max="16384" width="4" style="12"/>
  </cols>
  <sheetData>
    <row r="1" spans="1:16" ht="16.5" x14ac:dyDescent="0.25">
      <c r="A1" s="13"/>
      <c r="I1" s="13"/>
    </row>
    <row r="2" spans="1:16" s="26" customFormat="1" ht="15.75" x14ac:dyDescent="0.25">
      <c r="A2" s="28"/>
      <c r="B2" s="62" t="s">
        <v>1885</v>
      </c>
      <c r="C2" s="62"/>
      <c r="D2" s="62"/>
      <c r="E2" s="62"/>
      <c r="F2" s="62"/>
      <c r="G2" s="62"/>
      <c r="H2" s="62"/>
      <c r="I2" s="28"/>
    </row>
    <row r="3" spans="1:16" s="216" customFormat="1" x14ac:dyDescent="0.25">
      <c r="A3" s="215"/>
      <c r="B3" s="316" t="s">
        <v>1647</v>
      </c>
      <c r="C3" s="316"/>
      <c r="D3" s="316"/>
      <c r="E3" s="316"/>
      <c r="F3" s="316"/>
      <c r="G3" s="316"/>
      <c r="H3" s="316"/>
      <c r="I3" s="215"/>
    </row>
    <row r="4" spans="1:16" s="26" customFormat="1" ht="17.100000000000001" customHeight="1" x14ac:dyDescent="0.25">
      <c r="A4" s="28"/>
      <c r="B4" s="323" t="s">
        <v>1643</v>
      </c>
      <c r="C4" s="323"/>
      <c r="D4" s="323"/>
      <c r="E4" s="323"/>
      <c r="F4" s="323"/>
      <c r="G4" s="323"/>
      <c r="H4" s="323"/>
      <c r="I4" s="28"/>
    </row>
    <row r="5" spans="1:16" s="26" customFormat="1" ht="15.75" x14ac:dyDescent="0.25">
      <c r="A5" s="28"/>
      <c r="B5" s="318" t="s">
        <v>1886</v>
      </c>
      <c r="C5" s="318"/>
      <c r="D5" s="318"/>
      <c r="E5" s="318"/>
      <c r="F5" s="318"/>
      <c r="G5" s="318"/>
      <c r="H5" s="318"/>
      <c r="I5" s="28"/>
    </row>
    <row r="6" spans="1:16" s="26" customFormat="1" ht="15.75" x14ac:dyDescent="0.3">
      <c r="A6" s="28"/>
      <c r="B6" s="318" t="s">
        <v>1644</v>
      </c>
      <c r="C6" s="318"/>
      <c r="D6" s="318"/>
      <c r="E6" s="318"/>
      <c r="F6" s="318"/>
      <c r="G6" s="318"/>
      <c r="H6" s="318"/>
      <c r="I6" s="28"/>
      <c r="P6" s="23"/>
    </row>
    <row r="7" spans="1:16" s="26" customFormat="1" ht="15.75" x14ac:dyDescent="0.25">
      <c r="A7" s="28"/>
      <c r="B7" s="318" t="s">
        <v>1887</v>
      </c>
      <c r="C7" s="318"/>
      <c r="D7" s="318"/>
      <c r="E7" s="318"/>
      <c r="F7" s="318"/>
      <c r="G7" s="318"/>
      <c r="H7" s="318"/>
      <c r="I7" s="28"/>
    </row>
    <row r="8" spans="1:16" s="26" customFormat="1" ht="17.100000000000001" customHeight="1" x14ac:dyDescent="0.25">
      <c r="A8" s="28"/>
      <c r="B8" s="318" t="s">
        <v>1888</v>
      </c>
      <c r="C8" s="318"/>
      <c r="D8" s="318"/>
      <c r="E8" s="318"/>
      <c r="F8" s="318"/>
      <c r="G8" s="318"/>
      <c r="H8" s="318"/>
      <c r="I8" s="28"/>
    </row>
    <row r="9" spans="1:16" s="26" customFormat="1" ht="15" customHeight="1" x14ac:dyDescent="0.3">
      <c r="A9" s="28"/>
      <c r="B9" s="328" t="s">
        <v>1889</v>
      </c>
      <c r="C9" s="328"/>
      <c r="D9" s="328"/>
      <c r="E9" s="328"/>
      <c r="F9" s="328"/>
      <c r="G9" s="328"/>
      <c r="H9" s="328"/>
      <c r="I9" s="28"/>
    </row>
    <row r="10" spans="1:16" s="26" customFormat="1" ht="15" customHeight="1" x14ac:dyDescent="0.3">
      <c r="A10" s="28"/>
      <c r="E10" s="134"/>
      <c r="F10" s="134"/>
      <c r="G10" s="134"/>
      <c r="H10" s="134"/>
      <c r="I10" s="28"/>
    </row>
    <row r="11" spans="1:16" s="26" customFormat="1" ht="16.5" x14ac:dyDescent="0.25">
      <c r="A11" s="28"/>
      <c r="B11" s="66" t="s">
        <v>1954</v>
      </c>
      <c r="C11" s="30"/>
      <c r="D11" s="34" t="s">
        <v>1953</v>
      </c>
      <c r="E11" s="30"/>
      <c r="F11" s="35" t="s">
        <v>1653</v>
      </c>
      <c r="G11" s="13"/>
      <c r="H11" s="28"/>
      <c r="I11" s="28"/>
      <c r="P11" s="221"/>
    </row>
    <row r="12" spans="1:16" s="26" customFormat="1" ht="15.75" x14ac:dyDescent="0.25">
      <c r="A12" s="28"/>
      <c r="I12" s="28"/>
    </row>
    <row r="13" spans="1:16" s="216" customFormat="1" x14ac:dyDescent="0.25">
      <c r="A13" s="215"/>
      <c r="B13" s="24" t="s">
        <v>1641</v>
      </c>
      <c r="C13" s="215"/>
      <c r="D13" s="217"/>
      <c r="E13" s="215"/>
      <c r="F13" s="217"/>
      <c r="G13" s="215"/>
      <c r="H13" s="215"/>
      <c r="I13" s="215"/>
    </row>
    <row r="14" spans="1:16" s="26" customFormat="1" ht="15.75" x14ac:dyDescent="0.25">
      <c r="A14" s="28"/>
      <c r="B14" s="45" t="s">
        <v>1890</v>
      </c>
      <c r="C14" s="28"/>
      <c r="D14" s="45"/>
      <c r="E14" s="28"/>
      <c r="F14" s="45"/>
      <c r="G14" s="28"/>
      <c r="H14" s="28"/>
      <c r="I14" s="28"/>
    </row>
    <row r="15" spans="1:16" s="26" customFormat="1" ht="15.75" x14ac:dyDescent="0.25">
      <c r="A15" s="28"/>
      <c r="B15" s="48"/>
      <c r="C15" s="28"/>
      <c r="D15" s="135"/>
      <c r="E15" s="28"/>
      <c r="F15" s="135"/>
      <c r="G15" s="28"/>
      <c r="H15" s="28"/>
      <c r="I15" s="28"/>
    </row>
    <row r="16" spans="1:16" s="239" customFormat="1" ht="19.5" x14ac:dyDescent="0.25">
      <c r="A16" s="236"/>
      <c r="B16" s="237" t="s">
        <v>3</v>
      </c>
      <c r="C16" s="236"/>
      <c r="D16" s="237" t="s">
        <v>4</v>
      </c>
      <c r="E16" s="236"/>
      <c r="F16" s="237" t="s">
        <v>1612</v>
      </c>
      <c r="G16" s="236"/>
      <c r="H16" s="238" t="s">
        <v>2</v>
      </c>
      <c r="I16" s="236"/>
    </row>
    <row r="17" spans="1:16" s="26" customFormat="1" ht="32.25" customHeight="1" x14ac:dyDescent="0.25">
      <c r="A17" s="28"/>
      <c r="B17" s="136" t="s">
        <v>1891</v>
      </c>
      <c r="C17" s="28"/>
      <c r="D17" s="137"/>
      <c r="E17" s="28"/>
      <c r="F17" s="137"/>
      <c r="G17" s="28"/>
      <c r="H17" s="138"/>
      <c r="I17" s="28"/>
    </row>
    <row r="18" spans="1:16" s="26" customFormat="1" ht="15.75" x14ac:dyDescent="0.25">
      <c r="A18" s="28"/>
      <c r="B18" s="139" t="s">
        <v>1516</v>
      </c>
      <c r="C18" s="28"/>
      <c r="D18" s="140"/>
      <c r="E18" s="28"/>
      <c r="F18" s="140"/>
      <c r="G18" s="28"/>
      <c r="H18" s="141"/>
      <c r="I18" s="28"/>
    </row>
    <row r="19" spans="1:16" s="26" customFormat="1" ht="31.5" x14ac:dyDescent="0.25">
      <c r="A19" s="28"/>
      <c r="B19" s="142" t="s">
        <v>1517</v>
      </c>
      <c r="C19" s="28"/>
      <c r="D19" s="174" t="s">
        <v>1585</v>
      </c>
      <c r="E19" s="28"/>
      <c r="F19" s="174" t="s">
        <v>1977</v>
      </c>
      <c r="G19" s="28"/>
      <c r="H19" s="141"/>
      <c r="I19" s="28"/>
    </row>
    <row r="20" spans="1:16" s="26" customFormat="1" ht="31.5" x14ac:dyDescent="0.25">
      <c r="A20" s="28"/>
      <c r="B20" s="142" t="s">
        <v>1587</v>
      </c>
      <c r="C20" s="28"/>
      <c r="D20" s="174" t="s">
        <v>1585</v>
      </c>
      <c r="E20" s="28"/>
      <c r="F20" s="174" t="s">
        <v>1975</v>
      </c>
      <c r="G20" s="28"/>
      <c r="H20" s="141"/>
      <c r="I20" s="28"/>
    </row>
    <row r="21" spans="1:16" s="26" customFormat="1" ht="31.5" x14ac:dyDescent="0.25">
      <c r="A21" s="28"/>
      <c r="B21" s="142" t="s">
        <v>1955</v>
      </c>
      <c r="C21" s="28"/>
      <c r="D21" s="174" t="s">
        <v>1585</v>
      </c>
      <c r="E21" s="28"/>
      <c r="F21" s="174" t="s">
        <v>1978</v>
      </c>
      <c r="G21" s="28"/>
      <c r="H21" s="141"/>
      <c r="I21" s="28"/>
      <c r="O21" s="221"/>
      <c r="P21" s="242"/>
    </row>
    <row r="22" spans="1:16" s="26" customFormat="1" ht="31.5" x14ac:dyDescent="0.25">
      <c r="A22" s="28"/>
      <c r="B22" s="143" t="s">
        <v>1518</v>
      </c>
      <c r="C22" s="28"/>
      <c r="D22" s="175" t="s">
        <v>1585</v>
      </c>
      <c r="E22" s="28"/>
      <c r="F22" s="174" t="s">
        <v>1974</v>
      </c>
      <c r="G22" s="28"/>
      <c r="H22" s="144"/>
      <c r="I22" s="28"/>
    </row>
    <row r="23" spans="1:16" s="26" customFormat="1" ht="15.75" x14ac:dyDescent="0.25">
      <c r="A23" s="28"/>
      <c r="B23" s="48"/>
      <c r="C23" s="28"/>
      <c r="D23" s="135"/>
      <c r="E23" s="28"/>
      <c r="F23" s="135"/>
      <c r="G23" s="28"/>
      <c r="H23" s="28"/>
      <c r="I23" s="28"/>
    </row>
    <row r="24" spans="1:16" s="26" customFormat="1" ht="31.5" x14ac:dyDescent="0.25">
      <c r="A24" s="28"/>
      <c r="B24" s="136" t="s">
        <v>1892</v>
      </c>
      <c r="C24" s="28"/>
      <c r="D24" s="137"/>
      <c r="E24" s="28"/>
      <c r="F24" s="137"/>
      <c r="G24" s="28"/>
      <c r="H24" s="138"/>
      <c r="I24" s="28"/>
    </row>
    <row r="25" spans="1:16" s="26" customFormat="1" ht="15.75" x14ac:dyDescent="0.25">
      <c r="A25" s="28"/>
      <c r="B25" s="139" t="s">
        <v>1516</v>
      </c>
      <c r="C25" s="28"/>
      <c r="D25" s="140"/>
      <c r="E25" s="28"/>
      <c r="F25" s="140"/>
      <c r="G25" s="28"/>
      <c r="H25" s="141"/>
      <c r="I25" s="28"/>
    </row>
    <row r="26" spans="1:16" s="26" customFormat="1" ht="36" customHeight="1" x14ac:dyDescent="0.25">
      <c r="A26" s="28"/>
      <c r="B26" s="142" t="s">
        <v>1589</v>
      </c>
      <c r="C26" s="28"/>
      <c r="D26" s="174" t="s">
        <v>1668</v>
      </c>
      <c r="E26" s="28"/>
      <c r="F26" s="174" t="s">
        <v>1976</v>
      </c>
      <c r="G26" s="28"/>
      <c r="H26" s="141"/>
      <c r="I26" s="28"/>
    </row>
    <row r="27" spans="1:16" s="26" customFormat="1" ht="31.5" customHeight="1" x14ac:dyDescent="0.25">
      <c r="A27" s="145"/>
      <c r="B27" s="146" t="s">
        <v>1671</v>
      </c>
      <c r="C27" s="147"/>
      <c r="D27" s="174" t="s">
        <v>1668</v>
      </c>
      <c r="E27" s="28"/>
      <c r="F27" s="174" t="s">
        <v>1976</v>
      </c>
      <c r="G27" s="28"/>
      <c r="H27" s="141"/>
      <c r="I27" s="28"/>
    </row>
    <row r="28" spans="1:16" s="26" customFormat="1" ht="32.25" customHeight="1" x14ac:dyDescent="0.25">
      <c r="A28" s="28"/>
      <c r="B28" s="142" t="s">
        <v>1588</v>
      </c>
      <c r="C28" s="28"/>
      <c r="D28" s="174" t="s">
        <v>1668</v>
      </c>
      <c r="E28" s="28"/>
      <c r="F28" s="174" t="s">
        <v>1976</v>
      </c>
      <c r="G28" s="28"/>
      <c r="H28" s="141"/>
      <c r="I28" s="28"/>
    </row>
    <row r="29" spans="1:16" s="26" customFormat="1" ht="30" customHeight="1" x14ac:dyDescent="0.25">
      <c r="A29" s="28"/>
      <c r="B29" s="148" t="s">
        <v>1671</v>
      </c>
      <c r="C29" s="147"/>
      <c r="D29" s="174" t="s">
        <v>1668</v>
      </c>
      <c r="E29" s="28"/>
      <c r="F29" s="174" t="s">
        <v>1976</v>
      </c>
      <c r="G29" s="28"/>
      <c r="H29" s="141"/>
      <c r="I29" s="28"/>
    </row>
    <row r="30" spans="1:16" s="26" customFormat="1" ht="36" customHeight="1" x14ac:dyDescent="0.25">
      <c r="A30" s="28"/>
      <c r="B30" s="142" t="s">
        <v>1590</v>
      </c>
      <c r="C30" s="28"/>
      <c r="D30" s="174" t="s">
        <v>1668</v>
      </c>
      <c r="E30" s="28"/>
      <c r="F30" s="174" t="s">
        <v>1976</v>
      </c>
      <c r="G30" s="28"/>
      <c r="H30" s="141"/>
      <c r="I30" s="28"/>
    </row>
    <row r="31" spans="1:16" s="26" customFormat="1" ht="15.75" x14ac:dyDescent="0.25">
      <c r="A31" s="28"/>
      <c r="B31" s="149" t="s">
        <v>1670</v>
      </c>
      <c r="C31" s="147"/>
      <c r="D31" s="175">
        <f>243+9</f>
        <v>252</v>
      </c>
      <c r="E31" s="28"/>
      <c r="F31" s="174" t="s">
        <v>1980</v>
      </c>
      <c r="G31" s="28"/>
      <c r="H31" s="141" t="s">
        <v>1979</v>
      </c>
      <c r="I31" s="28"/>
    </row>
    <row r="32" spans="1:16" s="26" customFormat="1" ht="15.75" x14ac:dyDescent="0.25">
      <c r="A32" s="28"/>
      <c r="B32" s="150"/>
      <c r="C32" s="28"/>
      <c r="D32" s="135"/>
      <c r="E32" s="28"/>
      <c r="F32" s="135"/>
      <c r="G32" s="28"/>
      <c r="H32" s="151"/>
      <c r="I32" s="28"/>
    </row>
    <row r="33" spans="1:15" s="26" customFormat="1" ht="15.75" x14ac:dyDescent="0.25">
      <c r="A33" s="28"/>
      <c r="B33" s="136" t="s">
        <v>1893</v>
      </c>
      <c r="C33" s="28"/>
      <c r="D33" s="152"/>
      <c r="E33" s="28"/>
      <c r="F33" s="152"/>
      <c r="G33" s="28"/>
      <c r="H33" s="138"/>
      <c r="I33" s="28"/>
    </row>
    <row r="34" spans="1:15" s="26" customFormat="1" ht="21.75" customHeight="1" x14ac:dyDescent="0.25">
      <c r="A34" s="28"/>
      <c r="B34" s="139" t="s">
        <v>1341</v>
      </c>
      <c r="C34" s="28"/>
      <c r="D34" s="174" t="s">
        <v>1668</v>
      </c>
      <c r="E34" s="28"/>
      <c r="F34" s="174" t="s">
        <v>1982</v>
      </c>
      <c r="G34" s="28"/>
      <c r="H34" s="141"/>
      <c r="I34" s="28"/>
    </row>
    <row r="35" spans="1:15" s="26" customFormat="1" ht="15.75" x14ac:dyDescent="0.25">
      <c r="A35" s="28"/>
      <c r="B35" s="139" t="s">
        <v>1342</v>
      </c>
      <c r="C35" s="28"/>
      <c r="D35" s="174" t="s">
        <v>1668</v>
      </c>
      <c r="E35" s="28"/>
      <c r="F35" s="174" t="s">
        <v>1981</v>
      </c>
      <c r="G35" s="28"/>
      <c r="H35" s="141"/>
      <c r="I35" s="28"/>
    </row>
    <row r="36" spans="1:15" s="26" customFormat="1" ht="15.75" x14ac:dyDescent="0.25">
      <c r="A36" s="28"/>
      <c r="B36" s="153" t="s">
        <v>1343</v>
      </c>
      <c r="C36" s="28"/>
      <c r="D36" s="174" t="s">
        <v>1000</v>
      </c>
      <c r="E36" s="28"/>
      <c r="F36" s="174" t="str">
        <f>IF(D36=Lists!$K$4,"&lt; Input URL to data source &gt;",IF(D36=Lists!$K$5,"&lt; Reference section in EITI Report or URL &gt;",IF(D36=Lists!$K$6,"&lt; Reference evidence of non-applicability &gt;","")))</f>
        <v>&lt; Reference evidence of non-applicability &gt;</v>
      </c>
      <c r="G36" s="28"/>
      <c r="H36" s="144"/>
      <c r="I36" s="28"/>
    </row>
    <row r="37" spans="1:15" s="26" customFormat="1" ht="15.75" x14ac:dyDescent="0.25">
      <c r="A37" s="28"/>
      <c r="B37" s="48"/>
      <c r="C37" s="28"/>
      <c r="D37" s="135"/>
      <c r="E37" s="28"/>
      <c r="F37" s="135"/>
      <c r="G37" s="28"/>
      <c r="H37" s="28"/>
      <c r="I37" s="28"/>
    </row>
    <row r="38" spans="1:15" s="26" customFormat="1" ht="15.75" x14ac:dyDescent="0.25">
      <c r="A38" s="28"/>
      <c r="B38" s="136" t="s">
        <v>1894</v>
      </c>
      <c r="C38" s="28"/>
      <c r="D38" s="152"/>
      <c r="E38" s="28"/>
      <c r="F38" s="152"/>
      <c r="G38" s="28"/>
      <c r="H38" s="138"/>
      <c r="I38" s="28"/>
    </row>
    <row r="39" spans="1:15" s="26" customFormat="1" ht="52.5" customHeight="1" x14ac:dyDescent="0.25">
      <c r="A39" s="28"/>
      <c r="B39" s="139" t="s">
        <v>1344</v>
      </c>
      <c r="C39" s="28"/>
      <c r="D39" s="174" t="s">
        <v>1586</v>
      </c>
      <c r="E39" s="28"/>
      <c r="F39" s="174" t="s">
        <v>1983</v>
      </c>
      <c r="G39" s="28"/>
      <c r="H39" s="141"/>
      <c r="I39" s="28"/>
    </row>
    <row r="40" spans="1:15" s="26" customFormat="1" ht="48.75" customHeight="1" x14ac:dyDescent="0.25">
      <c r="A40" s="28"/>
      <c r="B40" s="142" t="s">
        <v>1942</v>
      </c>
      <c r="C40" s="28"/>
      <c r="D40" s="174" t="s">
        <v>1586</v>
      </c>
      <c r="E40" s="28"/>
      <c r="F40" s="174" t="s">
        <v>1983</v>
      </c>
      <c r="G40" s="28"/>
      <c r="H40" s="141"/>
      <c r="I40" s="28"/>
      <c r="O40" s="221"/>
    </row>
    <row r="41" spans="1:15" s="26" customFormat="1" ht="49.5" customHeight="1" x14ac:dyDescent="0.25">
      <c r="A41" s="28"/>
      <c r="B41" s="139" t="s">
        <v>1591</v>
      </c>
      <c r="C41" s="28"/>
      <c r="D41" s="174" t="s">
        <v>1586</v>
      </c>
      <c r="E41" s="28"/>
      <c r="F41" s="174" t="s">
        <v>1983</v>
      </c>
      <c r="G41" s="28"/>
      <c r="H41" s="141"/>
      <c r="I41" s="28"/>
    </row>
    <row r="42" spans="1:15" s="26" customFormat="1" ht="47.25" customHeight="1" x14ac:dyDescent="0.25">
      <c r="A42" s="28"/>
      <c r="B42" s="139" t="s">
        <v>1592</v>
      </c>
      <c r="C42" s="28"/>
      <c r="D42" s="174" t="s">
        <v>1586</v>
      </c>
      <c r="E42" s="28"/>
      <c r="F42" s="174" t="s">
        <v>1983</v>
      </c>
      <c r="G42" s="28"/>
      <c r="H42" s="141"/>
      <c r="I42" s="28"/>
    </row>
    <row r="43" spans="1:15" s="26" customFormat="1" ht="15.75" x14ac:dyDescent="0.25">
      <c r="A43" s="28"/>
      <c r="B43" s="153" t="s">
        <v>1593</v>
      </c>
      <c r="C43" s="28"/>
      <c r="D43" s="175" t="s">
        <v>1000</v>
      </c>
      <c r="E43" s="28"/>
      <c r="F43" s="174" t="str">
        <f>IF(D43=Lists!$K$4,"&lt; Input URL to data source &gt;",IF(D43=Lists!$K$5,"&lt; Reference section in EITI Report or URL &gt;",IF(D43=Lists!$K$6,"&lt; Reference evidence of non-applicability &gt;","")))</f>
        <v>&lt; Reference evidence of non-applicability &gt;</v>
      </c>
      <c r="G43" s="28"/>
      <c r="H43" s="144"/>
      <c r="I43" s="28"/>
    </row>
    <row r="44" spans="1:15" s="26" customFormat="1" ht="15.75" x14ac:dyDescent="0.25">
      <c r="A44" s="28"/>
      <c r="B44" s="48"/>
      <c r="C44" s="28"/>
      <c r="D44" s="135"/>
      <c r="E44" s="28"/>
      <c r="F44" s="135"/>
      <c r="G44" s="28"/>
      <c r="H44" s="28"/>
      <c r="I44" s="28"/>
    </row>
    <row r="45" spans="1:15" s="26" customFormat="1" ht="15.75" x14ac:dyDescent="0.25">
      <c r="A45" s="28"/>
      <c r="B45" s="136" t="s">
        <v>1895</v>
      </c>
      <c r="C45" s="28"/>
      <c r="D45" s="154"/>
      <c r="E45" s="28"/>
      <c r="F45" s="154"/>
      <c r="G45" s="28"/>
      <c r="H45" s="138"/>
      <c r="I45" s="28"/>
    </row>
    <row r="46" spans="1:15" s="26" customFormat="1" ht="15.75" x14ac:dyDescent="0.25">
      <c r="A46" s="28"/>
      <c r="B46" s="139" t="s">
        <v>1345</v>
      </c>
      <c r="C46" s="28"/>
      <c r="D46" s="174" t="s">
        <v>1585</v>
      </c>
      <c r="E46" s="28"/>
      <c r="F46" s="274" t="s">
        <v>1984</v>
      </c>
      <c r="G46" s="28"/>
      <c r="H46" s="141"/>
      <c r="I46" s="28"/>
    </row>
    <row r="47" spans="1:15" s="26" customFormat="1" ht="15.75" x14ac:dyDescent="0.25">
      <c r="A47" s="28"/>
      <c r="B47" s="142" t="s">
        <v>1660</v>
      </c>
      <c r="C47" s="28"/>
      <c r="D47" s="174" t="s">
        <v>1585</v>
      </c>
      <c r="E47" s="28"/>
      <c r="F47" s="174" t="s">
        <v>1985</v>
      </c>
      <c r="G47" s="28"/>
      <c r="H47" s="275" t="s">
        <v>1987</v>
      </c>
      <c r="I47" s="28"/>
    </row>
    <row r="48" spans="1:15" s="26" customFormat="1" ht="15.75" x14ac:dyDescent="0.25">
      <c r="A48" s="28"/>
      <c r="B48" s="153" t="s">
        <v>1346</v>
      </c>
      <c r="C48" s="28"/>
      <c r="D48" s="176" t="s">
        <v>1585</v>
      </c>
      <c r="E48" s="28"/>
      <c r="F48" s="276" t="s">
        <v>1986</v>
      </c>
      <c r="G48" s="28"/>
      <c r="H48" s="144"/>
      <c r="I48" s="28"/>
    </row>
    <row r="49" spans="1:9" s="26" customFormat="1" ht="15.75" x14ac:dyDescent="0.25">
      <c r="A49" s="28"/>
      <c r="B49" s="48"/>
      <c r="C49" s="28"/>
      <c r="D49" s="135"/>
      <c r="E49" s="28"/>
      <c r="F49" s="135"/>
      <c r="G49" s="28"/>
      <c r="H49" s="28"/>
      <c r="I49" s="28"/>
    </row>
    <row r="50" spans="1:9" s="26" customFormat="1" ht="15.75" x14ac:dyDescent="0.25">
      <c r="A50" s="28"/>
      <c r="B50" s="136" t="s">
        <v>1896</v>
      </c>
      <c r="C50" s="28"/>
      <c r="D50" s="154"/>
      <c r="E50" s="28"/>
      <c r="F50" s="154"/>
      <c r="G50" s="28"/>
      <c r="H50" s="138"/>
      <c r="I50" s="28"/>
    </row>
    <row r="51" spans="1:9" s="26" customFormat="1" ht="49.5" customHeight="1" x14ac:dyDescent="0.25">
      <c r="A51" s="28"/>
      <c r="B51" s="155" t="s">
        <v>1347</v>
      </c>
      <c r="C51" s="28"/>
      <c r="D51" s="174" t="s">
        <v>1668</v>
      </c>
      <c r="E51" s="28"/>
      <c r="F51" s="174" t="s">
        <v>1988</v>
      </c>
      <c r="G51" s="28"/>
      <c r="H51" s="141"/>
      <c r="I51" s="28"/>
    </row>
    <row r="52" spans="1:9" s="26" customFormat="1" ht="43.5" customHeight="1" x14ac:dyDescent="0.25">
      <c r="A52" s="28"/>
      <c r="B52" s="156" t="s">
        <v>1941</v>
      </c>
      <c r="C52" s="28"/>
      <c r="D52" s="174" t="s">
        <v>1668</v>
      </c>
      <c r="E52" s="28"/>
      <c r="F52" s="174" t="s">
        <v>1988</v>
      </c>
      <c r="G52" s="28"/>
      <c r="H52" s="141"/>
      <c r="I52" s="28"/>
    </row>
    <row r="53" spans="1:9" s="26" customFormat="1" ht="36" customHeight="1" x14ac:dyDescent="0.25">
      <c r="A53" s="28"/>
      <c r="B53" s="157" t="s">
        <v>1940</v>
      </c>
      <c r="C53" s="28"/>
      <c r="D53" s="175" t="s">
        <v>1668</v>
      </c>
      <c r="E53" s="28"/>
      <c r="F53" s="174" t="s">
        <v>1988</v>
      </c>
      <c r="G53" s="28"/>
      <c r="H53" s="144"/>
      <c r="I53" s="28"/>
    </row>
    <row r="54" spans="1:9" s="26" customFormat="1" ht="15.75" x14ac:dyDescent="0.25">
      <c r="A54" s="28"/>
      <c r="B54" s="48"/>
      <c r="C54" s="28"/>
      <c r="D54" s="135"/>
      <c r="E54" s="28"/>
      <c r="F54" s="135"/>
      <c r="G54" s="28"/>
      <c r="H54" s="28"/>
      <c r="I54" s="28"/>
    </row>
    <row r="55" spans="1:9" s="26" customFormat="1" ht="15.75" x14ac:dyDescent="0.25">
      <c r="A55" s="28"/>
      <c r="B55" s="136" t="s">
        <v>1897</v>
      </c>
      <c r="C55" s="28"/>
      <c r="D55" s="154"/>
      <c r="E55" s="28"/>
      <c r="F55" s="154"/>
      <c r="G55" s="28"/>
      <c r="H55" s="138"/>
      <c r="I55" s="28"/>
    </row>
    <row r="56" spans="1:9" s="26" customFormat="1" ht="33" customHeight="1" x14ac:dyDescent="0.25">
      <c r="A56" s="28"/>
      <c r="B56" s="158" t="s">
        <v>1594</v>
      </c>
      <c r="C56" s="28"/>
      <c r="D56" s="174" t="s">
        <v>1668</v>
      </c>
      <c r="E56" s="28"/>
      <c r="F56" s="174" t="s">
        <v>1989</v>
      </c>
      <c r="G56" s="28"/>
      <c r="H56" s="144"/>
      <c r="I56" s="28"/>
    </row>
    <row r="57" spans="1:9" s="26" customFormat="1" ht="15.75" x14ac:dyDescent="0.25">
      <c r="A57" s="28"/>
      <c r="B57" s="48"/>
      <c r="C57" s="28"/>
      <c r="D57" s="135"/>
      <c r="E57" s="28"/>
      <c r="F57" s="135"/>
      <c r="G57" s="28"/>
      <c r="H57" s="28"/>
      <c r="I57" s="28"/>
    </row>
    <row r="58" spans="1:9" s="26" customFormat="1" ht="15.75" x14ac:dyDescent="0.25">
      <c r="A58" s="28"/>
      <c r="B58" s="136" t="s">
        <v>1944</v>
      </c>
      <c r="C58" s="28"/>
      <c r="D58" s="154"/>
      <c r="E58" s="28"/>
      <c r="F58" s="154"/>
      <c r="G58" s="28"/>
      <c r="H58" s="138"/>
      <c r="I58" s="28"/>
    </row>
    <row r="59" spans="1:9" s="26" customFormat="1" ht="15.75" x14ac:dyDescent="0.25">
      <c r="A59" s="28"/>
      <c r="B59" s="243" t="s">
        <v>1943</v>
      </c>
      <c r="C59" s="28"/>
      <c r="D59" s="222"/>
      <c r="E59" s="28"/>
      <c r="F59" s="222"/>
      <c r="G59" s="28"/>
      <c r="H59" s="141"/>
      <c r="I59" s="28"/>
    </row>
    <row r="60" spans="1:9" s="26" customFormat="1" ht="63" x14ac:dyDescent="0.25">
      <c r="A60" s="28"/>
      <c r="B60" s="155" t="s">
        <v>1349</v>
      </c>
      <c r="C60" s="28"/>
      <c r="D60" s="174" t="s">
        <v>1668</v>
      </c>
      <c r="E60" s="28"/>
      <c r="F60" s="174" t="s">
        <v>1995</v>
      </c>
      <c r="G60" s="28"/>
      <c r="H60" s="141"/>
      <c r="I60" s="28"/>
    </row>
    <row r="61" spans="1:9" s="26" customFormat="1" ht="63" x14ac:dyDescent="0.25">
      <c r="A61" s="28"/>
      <c r="B61" s="155" t="s">
        <v>1350</v>
      </c>
      <c r="C61" s="28"/>
      <c r="D61" s="174" t="s">
        <v>1668</v>
      </c>
      <c r="E61" s="28"/>
      <c r="F61" s="174" t="s">
        <v>1995</v>
      </c>
      <c r="G61" s="28"/>
      <c r="H61" s="141"/>
      <c r="I61" s="28"/>
    </row>
    <row r="62" spans="1:9" s="26" customFormat="1" ht="15.75" x14ac:dyDescent="0.25">
      <c r="A62" s="28"/>
      <c r="B62" s="177" t="s">
        <v>1698</v>
      </c>
      <c r="C62" s="28"/>
      <c r="D62" s="277">
        <v>2920822</v>
      </c>
      <c r="E62" s="28"/>
      <c r="F62" s="174" t="s">
        <v>1990</v>
      </c>
      <c r="G62" s="28"/>
      <c r="H62" s="141"/>
      <c r="I62" s="28"/>
    </row>
    <row r="63" spans="1:9" s="26" customFormat="1" ht="15.75" x14ac:dyDescent="0.25">
      <c r="A63" s="28"/>
      <c r="B63" s="156" t="str">
        <f>LEFT(B62,SEARCH(",",B62))&amp;" value"</f>
        <v>Crude oil (2709), value</v>
      </c>
      <c r="C63" s="28"/>
      <c r="D63" s="277">
        <v>223932000000</v>
      </c>
      <c r="E63" s="28"/>
      <c r="F63" s="174" t="s">
        <v>1136</v>
      </c>
      <c r="G63" s="28"/>
      <c r="H63" s="141" t="s">
        <v>1759</v>
      </c>
      <c r="I63" s="28"/>
    </row>
    <row r="64" spans="1:9" s="26" customFormat="1" ht="15.75" x14ac:dyDescent="0.25">
      <c r="A64" s="28"/>
      <c r="B64" s="177" t="s">
        <v>1722</v>
      </c>
      <c r="C64" s="28"/>
      <c r="D64" s="277">
        <v>650411000000</v>
      </c>
      <c r="E64" s="28"/>
      <c r="F64" s="174" t="s">
        <v>1991</v>
      </c>
      <c r="G64" s="28"/>
      <c r="H64" s="141"/>
      <c r="I64" s="28"/>
    </row>
    <row r="65" spans="1:9" s="26" customFormat="1" ht="15.75" x14ac:dyDescent="0.25">
      <c r="A65" s="28"/>
      <c r="B65" s="156" t="str">
        <f>LEFT(B64,SEARCH(",",B64))&amp;" value"</f>
        <v>Natural gas (2711), value</v>
      </c>
      <c r="C65" s="28"/>
      <c r="D65" s="277">
        <v>51538425000000</v>
      </c>
      <c r="E65" s="28"/>
      <c r="F65" s="174" t="s">
        <v>1136</v>
      </c>
      <c r="G65" s="28"/>
      <c r="H65" s="141" t="s">
        <v>1759</v>
      </c>
      <c r="I65" s="28"/>
    </row>
    <row r="66" spans="1:9" s="26" customFormat="1" ht="15.75" x14ac:dyDescent="0.25">
      <c r="A66" s="28"/>
      <c r="B66" s="177" t="s">
        <v>1703</v>
      </c>
      <c r="C66" s="28"/>
      <c r="D66" s="277">
        <v>51940.03</v>
      </c>
      <c r="E66" s="28"/>
      <c r="F66" s="174" t="s">
        <v>1429</v>
      </c>
      <c r="G66" s="28"/>
      <c r="H66" s="141"/>
      <c r="I66" s="28"/>
    </row>
    <row r="67" spans="1:9" s="26" customFormat="1" ht="15.75" x14ac:dyDescent="0.25">
      <c r="A67" s="28"/>
      <c r="B67" s="156" t="str">
        <f>LEFT(B66,SEARCH(",",B66))&amp;" value"</f>
        <v>Gold (7108), value</v>
      </c>
      <c r="C67" s="28"/>
      <c r="D67" s="277">
        <v>82535540000</v>
      </c>
      <c r="E67" s="28"/>
      <c r="F67" s="174" t="s">
        <v>1136</v>
      </c>
      <c r="G67" s="28"/>
      <c r="H67" s="275" t="s">
        <v>2003</v>
      </c>
      <c r="I67" s="28"/>
    </row>
    <row r="68" spans="1:9" s="26" customFormat="1" ht="15.75" x14ac:dyDescent="0.25">
      <c r="A68" s="28"/>
      <c r="B68" s="177" t="s">
        <v>1751</v>
      </c>
      <c r="C68" s="28"/>
      <c r="D68" s="174">
        <v>358.49</v>
      </c>
      <c r="E68" s="28"/>
      <c r="F68" s="174" t="s">
        <v>1428</v>
      </c>
      <c r="G68" s="28"/>
      <c r="H68" s="141"/>
      <c r="I68" s="28"/>
    </row>
    <row r="69" spans="1:9" s="26" customFormat="1" ht="15.75" x14ac:dyDescent="0.25">
      <c r="A69" s="28"/>
      <c r="B69" s="156" t="str">
        <f>LEFT(B68,SEARCH(",",B68))&amp;" value"</f>
        <v>Tin (2609), value</v>
      </c>
      <c r="C69" s="28"/>
      <c r="D69" s="277">
        <v>2740500000</v>
      </c>
      <c r="E69" s="28"/>
      <c r="F69" s="174" t="s">
        <v>1136</v>
      </c>
      <c r="G69" s="28"/>
      <c r="H69" s="275" t="s">
        <v>2003</v>
      </c>
      <c r="I69" s="28"/>
    </row>
    <row r="70" spans="1:9" s="26" customFormat="1" ht="15.75" x14ac:dyDescent="0.25">
      <c r="A70" s="28"/>
      <c r="B70" s="177" t="s">
        <v>1753</v>
      </c>
      <c r="C70" s="28"/>
      <c r="D70" s="174">
        <v>956.57</v>
      </c>
      <c r="E70" s="28"/>
      <c r="F70" s="174" t="s">
        <v>1428</v>
      </c>
      <c r="G70" s="28"/>
      <c r="H70" s="141"/>
      <c r="I70" s="28"/>
    </row>
    <row r="71" spans="1:9" s="26" customFormat="1" ht="15.75" x14ac:dyDescent="0.25">
      <c r="A71" s="28"/>
      <c r="B71" s="156" t="str">
        <f>LEFT(B70,SEARCH(",",B70))&amp;" value"</f>
        <v>Tungsten (2611), value</v>
      </c>
      <c r="C71" s="28"/>
      <c r="D71" s="277">
        <v>7241800000</v>
      </c>
      <c r="E71" s="28"/>
      <c r="F71" s="174" t="s">
        <v>1136</v>
      </c>
      <c r="G71" s="28"/>
      <c r="H71" s="275" t="s">
        <v>2003</v>
      </c>
      <c r="I71" s="28"/>
    </row>
    <row r="72" spans="1:9" s="26" customFormat="1" ht="31.5" x14ac:dyDescent="0.25">
      <c r="A72" s="28"/>
      <c r="B72" s="177" t="s">
        <v>1716</v>
      </c>
      <c r="C72" s="28"/>
      <c r="D72" s="174">
        <v>5.14</v>
      </c>
      <c r="E72" s="28"/>
      <c r="F72" s="174" t="s">
        <v>1428</v>
      </c>
      <c r="G72" s="28"/>
      <c r="H72" s="278" t="s">
        <v>1997</v>
      </c>
      <c r="I72" s="28"/>
    </row>
    <row r="73" spans="1:9" s="26" customFormat="1" ht="31.5" x14ac:dyDescent="0.25">
      <c r="A73" s="28"/>
      <c r="B73" s="156" t="str">
        <f>LEFT(B72,SEARCH(",",B72))&amp;" value"</f>
        <v>Mineral substances not elsewhere specified (2530), value</v>
      </c>
      <c r="C73" s="28"/>
      <c r="D73" s="277">
        <v>64040000</v>
      </c>
      <c r="E73" s="28"/>
      <c r="F73" s="174" t="s">
        <v>1136</v>
      </c>
      <c r="G73" s="28"/>
      <c r="H73" s="275" t="s">
        <v>2003</v>
      </c>
      <c r="I73" s="28"/>
    </row>
    <row r="74" spans="1:9" s="256" customFormat="1" ht="15.75" x14ac:dyDescent="0.25">
      <c r="A74" s="28"/>
      <c r="B74" s="177" t="s">
        <v>1710</v>
      </c>
      <c r="C74" s="28"/>
      <c r="D74" s="277">
        <v>49892.05</v>
      </c>
      <c r="E74" s="28"/>
      <c r="F74" s="174" t="s">
        <v>1428</v>
      </c>
      <c r="G74" s="28"/>
      <c r="H74" s="141"/>
      <c r="I74" s="28"/>
    </row>
    <row r="75" spans="1:9" s="256" customFormat="1" ht="15.75" x14ac:dyDescent="0.25">
      <c r="A75" s="28"/>
      <c r="B75" s="156" t="str">
        <f>LEFT(B74,SEARCH(",",B74))&amp;" value"</f>
        <v>Lead (2607), value</v>
      </c>
      <c r="C75" s="28"/>
      <c r="D75" s="277">
        <v>2772080000</v>
      </c>
      <c r="E75" s="28"/>
      <c r="F75" s="174" t="s">
        <v>1136</v>
      </c>
      <c r="G75" s="28"/>
      <c r="H75" s="275" t="s">
        <v>2003</v>
      </c>
      <c r="I75" s="28"/>
    </row>
    <row r="76" spans="1:9" s="256" customFormat="1" ht="15.75" x14ac:dyDescent="0.25">
      <c r="A76" s="28"/>
      <c r="B76" s="177" t="s">
        <v>1755</v>
      </c>
      <c r="C76" s="28"/>
      <c r="D76" s="277">
        <v>13384.95</v>
      </c>
      <c r="E76" s="28"/>
      <c r="F76" s="174" t="s">
        <v>1428</v>
      </c>
      <c r="G76" s="28"/>
      <c r="H76" s="141"/>
      <c r="I76" s="28"/>
    </row>
    <row r="77" spans="1:9" s="256" customFormat="1" ht="15.75" x14ac:dyDescent="0.25">
      <c r="A77" s="28"/>
      <c r="B77" s="156" t="str">
        <f>LEFT(B76,SEARCH(",",B76))&amp;" value"</f>
        <v>Zinc (2608), value</v>
      </c>
      <c r="C77" s="28"/>
      <c r="D77" s="277">
        <v>1128530000</v>
      </c>
      <c r="E77" s="28"/>
      <c r="F77" s="174" t="s">
        <v>1136</v>
      </c>
      <c r="G77" s="28"/>
      <c r="H77" s="275" t="s">
        <v>2003</v>
      </c>
      <c r="I77" s="28"/>
    </row>
    <row r="78" spans="1:9" s="256" customFormat="1" ht="15.75" x14ac:dyDescent="0.25">
      <c r="A78" s="28"/>
      <c r="B78" s="177" t="s">
        <v>1697</v>
      </c>
      <c r="C78" s="28"/>
      <c r="D78" s="277">
        <v>5389</v>
      </c>
      <c r="E78" s="28"/>
      <c r="F78" s="174" t="s">
        <v>1428</v>
      </c>
      <c r="G78" s="28"/>
      <c r="H78" s="141"/>
      <c r="I78" s="28"/>
    </row>
    <row r="79" spans="1:9" s="256" customFormat="1" ht="15.75" x14ac:dyDescent="0.25">
      <c r="A79" s="28"/>
      <c r="B79" s="156" t="str">
        <f>LEFT(B78,SEARCH(",",B78))&amp;" value"</f>
        <v>Copper (2603), value</v>
      </c>
      <c r="C79" s="28"/>
      <c r="D79" s="277">
        <v>269450000</v>
      </c>
      <c r="E79" s="28"/>
      <c r="F79" s="174" t="s">
        <v>1136</v>
      </c>
      <c r="G79" s="28"/>
      <c r="H79" s="275" t="s">
        <v>2003</v>
      </c>
      <c r="I79" s="28"/>
    </row>
    <row r="80" spans="1:9" s="256" customFormat="1" ht="15.75" x14ac:dyDescent="0.25">
      <c r="A80" s="28"/>
      <c r="B80" s="177" t="s">
        <v>1707</v>
      </c>
      <c r="C80" s="28"/>
      <c r="D80" s="277">
        <v>5300</v>
      </c>
      <c r="E80" s="28"/>
      <c r="F80" s="174" t="s">
        <v>1428</v>
      </c>
      <c r="G80" s="28"/>
      <c r="H80" s="141"/>
      <c r="I80" s="28"/>
    </row>
    <row r="81" spans="1:9" s="256" customFormat="1" ht="15.75" x14ac:dyDescent="0.25">
      <c r="A81" s="28"/>
      <c r="B81" s="156" t="str">
        <f>LEFT(B80,SEARCH(",",B80))&amp;" value"</f>
        <v>Iron (2601), value</v>
      </c>
      <c r="C81" s="28"/>
      <c r="D81" s="277">
        <v>371000000</v>
      </c>
      <c r="E81" s="28"/>
      <c r="F81" s="174" t="s">
        <v>1136</v>
      </c>
      <c r="G81" s="28"/>
      <c r="H81" s="275" t="s">
        <v>2003</v>
      </c>
      <c r="I81" s="28"/>
    </row>
    <row r="82" spans="1:9" s="256" customFormat="1" ht="31.5" x14ac:dyDescent="0.25">
      <c r="A82" s="28"/>
      <c r="B82" s="177" t="s">
        <v>1716</v>
      </c>
      <c r="C82" s="28"/>
      <c r="D82" s="277">
        <v>3180</v>
      </c>
      <c r="E82" s="28"/>
      <c r="F82" s="174" t="s">
        <v>1428</v>
      </c>
      <c r="G82" s="28"/>
      <c r="H82" s="275" t="s">
        <v>1996</v>
      </c>
      <c r="I82" s="28"/>
    </row>
    <row r="83" spans="1:9" s="256" customFormat="1" ht="31.5" x14ac:dyDescent="0.25">
      <c r="A83" s="28"/>
      <c r="B83" s="156" t="str">
        <f>LEFT(B82,SEARCH(",",B82))&amp;" value"</f>
        <v>Mineral substances not elsewhere specified (2530), value</v>
      </c>
      <c r="C83" s="28"/>
      <c r="D83" s="277">
        <v>1131000000</v>
      </c>
      <c r="E83" s="28"/>
      <c r="F83" s="174" t="s">
        <v>1136</v>
      </c>
      <c r="G83" s="28"/>
      <c r="H83" s="275" t="s">
        <v>2003</v>
      </c>
      <c r="I83" s="28"/>
    </row>
    <row r="84" spans="1:9" s="256" customFormat="1" ht="15.75" x14ac:dyDescent="0.25">
      <c r="A84" s="28"/>
      <c r="B84" s="177" t="s">
        <v>1692</v>
      </c>
      <c r="C84" s="28"/>
      <c r="D84" s="277">
        <v>4100</v>
      </c>
      <c r="E84" s="28"/>
      <c r="F84" s="174" t="s">
        <v>1428</v>
      </c>
      <c r="G84" s="28"/>
      <c r="H84" s="141"/>
      <c r="I84" s="28"/>
    </row>
    <row r="85" spans="1:9" s="256" customFormat="1" ht="15.75" x14ac:dyDescent="0.25">
      <c r="A85" s="28"/>
      <c r="B85" s="156" t="str">
        <f>LEFT(B84,SEARCH(",",B84))&amp;" value"</f>
        <v>Chromium (2610), value</v>
      </c>
      <c r="C85" s="28"/>
      <c r="D85" s="277">
        <v>328000000</v>
      </c>
      <c r="E85" s="28"/>
      <c r="F85" s="174" t="s">
        <v>1136</v>
      </c>
      <c r="G85" s="28"/>
      <c r="H85" s="275" t="s">
        <v>2003</v>
      </c>
      <c r="I85" s="28"/>
    </row>
    <row r="86" spans="1:9" s="256" customFormat="1" ht="15.75" x14ac:dyDescent="0.25">
      <c r="A86" s="28"/>
      <c r="B86" s="177" t="s">
        <v>1697</v>
      </c>
      <c r="C86" s="28"/>
      <c r="D86" s="277">
        <v>70755.839999999997</v>
      </c>
      <c r="E86" s="28"/>
      <c r="F86" s="174" t="s">
        <v>1428</v>
      </c>
      <c r="G86" s="28"/>
      <c r="H86" s="141"/>
      <c r="I86" s="28"/>
    </row>
    <row r="87" spans="1:9" s="256" customFormat="1" ht="15.75" x14ac:dyDescent="0.25">
      <c r="A87" s="28"/>
      <c r="B87" s="156" t="str">
        <f>LEFT(B86,SEARCH(",",B86))&amp;" value"</f>
        <v>Copper (2603), value</v>
      </c>
      <c r="C87" s="28"/>
      <c r="D87" s="277">
        <v>92573290000</v>
      </c>
      <c r="E87" s="28"/>
      <c r="F87" s="174" t="s">
        <v>1136</v>
      </c>
      <c r="G87" s="28"/>
      <c r="H87" s="275" t="s">
        <v>2003</v>
      </c>
      <c r="I87" s="28"/>
    </row>
    <row r="88" spans="1:9" s="256" customFormat="1" ht="15.75" x14ac:dyDescent="0.25">
      <c r="A88" s="28"/>
      <c r="B88" s="177" t="s">
        <v>1693</v>
      </c>
      <c r="C88" s="28"/>
      <c r="D88" s="277">
        <v>736947.7</v>
      </c>
      <c r="E88" s="28"/>
      <c r="F88" s="174" t="s">
        <v>1428</v>
      </c>
      <c r="G88" s="28"/>
      <c r="H88" s="141"/>
      <c r="I88" s="28"/>
    </row>
    <row r="89" spans="1:9" s="256" customFormat="1" ht="15.75" x14ac:dyDescent="0.25">
      <c r="A89" s="28"/>
      <c r="B89" s="156" t="str">
        <f>LEFT(B88,SEARCH(",",B88))&amp;" value"</f>
        <v>Coal (2701), value</v>
      </c>
      <c r="C89" s="28"/>
      <c r="D89" s="277">
        <v>16675530000</v>
      </c>
      <c r="E89" s="28"/>
      <c r="F89" s="174" t="s">
        <v>1136</v>
      </c>
      <c r="G89" s="28"/>
      <c r="H89" s="275" t="s">
        <v>2003</v>
      </c>
      <c r="I89" s="28"/>
    </row>
    <row r="90" spans="1:9" s="256" customFormat="1" ht="15.75" x14ac:dyDescent="0.25">
      <c r="A90" s="28"/>
      <c r="B90" s="177" t="s">
        <v>1712</v>
      </c>
      <c r="C90" s="28"/>
      <c r="D90" s="277">
        <v>7984629.0300000003</v>
      </c>
      <c r="E90" s="28"/>
      <c r="F90" s="174" t="s">
        <v>1428</v>
      </c>
      <c r="G90" s="28"/>
      <c r="H90" s="141"/>
      <c r="I90" s="28"/>
    </row>
    <row r="91" spans="1:9" s="256" customFormat="1" ht="15.75" x14ac:dyDescent="0.25">
      <c r="A91" s="28"/>
      <c r="B91" s="156" t="str">
        <f>LEFT(B90,SEARCH(",",B90))&amp;" value"</f>
        <v>Limestone (2521), value</v>
      </c>
      <c r="C91" s="28"/>
      <c r="D91" s="277">
        <v>9581550000</v>
      </c>
      <c r="E91" s="28"/>
      <c r="F91" s="174" t="s">
        <v>1136</v>
      </c>
      <c r="G91" s="28"/>
      <c r="H91" s="275" t="s">
        <v>2003</v>
      </c>
      <c r="I91" s="28"/>
    </row>
    <row r="92" spans="1:9" s="256" customFormat="1" ht="15.75" x14ac:dyDescent="0.25">
      <c r="A92" s="28"/>
      <c r="B92" s="177" t="s">
        <v>1713</v>
      </c>
      <c r="C92" s="28"/>
      <c r="D92" s="277">
        <v>26628</v>
      </c>
      <c r="E92" s="28"/>
      <c r="F92" s="174" t="s">
        <v>1428</v>
      </c>
      <c r="G92" s="28"/>
      <c r="H92" s="141"/>
      <c r="I92" s="28"/>
    </row>
    <row r="93" spans="1:9" s="256" customFormat="1" ht="15.75" x14ac:dyDescent="0.25">
      <c r="A93" s="28"/>
      <c r="B93" s="156" t="str">
        <f>LEFT(B92,SEARCH(",",B92))&amp;" value"</f>
        <v>Manganese (2602), value</v>
      </c>
      <c r="C93" s="28"/>
      <c r="D93" s="277">
        <v>772210000</v>
      </c>
      <c r="E93" s="28"/>
      <c r="F93" s="174" t="s">
        <v>1136</v>
      </c>
      <c r="G93" s="28"/>
      <c r="H93" s="275" t="s">
        <v>2003</v>
      </c>
      <c r="I93" s="28"/>
    </row>
    <row r="94" spans="1:9" s="256" customFormat="1" ht="15.75" x14ac:dyDescent="0.25">
      <c r="A94" s="28"/>
      <c r="B94" s="177" t="s">
        <v>1714</v>
      </c>
      <c r="C94" s="28"/>
      <c r="D94" s="277">
        <v>14677.17</v>
      </c>
      <c r="E94" s="28"/>
      <c r="F94" s="174" t="s">
        <v>1428</v>
      </c>
      <c r="G94" s="28"/>
      <c r="H94" s="141"/>
      <c r="I94" s="28"/>
    </row>
    <row r="95" spans="1:9" s="256" customFormat="1" ht="15.75" x14ac:dyDescent="0.25">
      <c r="A95" s="28"/>
      <c r="B95" s="156" t="str">
        <f>LEFT(B94,SEARCH(",",B94))&amp;" value"</f>
        <v>Marble (2515), value</v>
      </c>
      <c r="C95" s="28"/>
      <c r="D95" s="277">
        <v>440320000</v>
      </c>
      <c r="E95" s="28"/>
      <c r="F95" s="174" t="s">
        <v>1136</v>
      </c>
      <c r="G95" s="28"/>
      <c r="H95" s="275" t="s">
        <v>2003</v>
      </c>
      <c r="I95" s="28"/>
    </row>
    <row r="96" spans="1:9" s="256" customFormat="1" ht="15.75" x14ac:dyDescent="0.25">
      <c r="A96" s="28"/>
      <c r="B96" s="177" t="s">
        <v>1704</v>
      </c>
      <c r="C96" s="28"/>
      <c r="D96" s="277">
        <v>330</v>
      </c>
      <c r="E96" s="28"/>
      <c r="F96" s="174" t="s">
        <v>1428</v>
      </c>
      <c r="G96" s="28"/>
      <c r="H96" s="141"/>
      <c r="I96" s="28"/>
    </row>
    <row r="97" spans="1:9" s="256" customFormat="1" ht="15.75" x14ac:dyDescent="0.25">
      <c r="A97" s="28"/>
      <c r="B97" s="156" t="str">
        <f>LEFT(B96,SEARCH(",",B96))&amp;" value"</f>
        <v>Granite (2516), value</v>
      </c>
      <c r="C97" s="28"/>
      <c r="D97" s="277">
        <v>4950000</v>
      </c>
      <c r="E97" s="28"/>
      <c r="F97" s="174" t="s">
        <v>1136</v>
      </c>
      <c r="G97" s="28"/>
      <c r="H97" s="275" t="s">
        <v>2003</v>
      </c>
      <c r="I97" s="28"/>
    </row>
    <row r="98" spans="1:9" s="256" customFormat="1" ht="15.75" x14ac:dyDescent="0.25">
      <c r="A98" s="28"/>
      <c r="B98" s="177" t="s">
        <v>1706</v>
      </c>
      <c r="C98" s="28"/>
      <c r="D98" s="277">
        <v>297339</v>
      </c>
      <c r="E98" s="28"/>
      <c r="F98" s="174" t="s">
        <v>1428</v>
      </c>
      <c r="G98" s="28"/>
      <c r="H98" s="141"/>
      <c r="I98" s="28"/>
    </row>
    <row r="99" spans="1:9" s="256" customFormat="1" ht="15.75" x14ac:dyDescent="0.25">
      <c r="A99" s="28"/>
      <c r="B99" s="156" t="str">
        <f>LEFT(B98,SEARCH(",",B98))&amp;" value"</f>
        <v>Gypsum (2520), value</v>
      </c>
      <c r="C99" s="28"/>
      <c r="D99" s="277">
        <v>3568060000</v>
      </c>
      <c r="E99" s="28"/>
      <c r="F99" s="174" t="s">
        <v>1136</v>
      </c>
      <c r="G99" s="28"/>
      <c r="H99" s="275" t="s">
        <v>2003</v>
      </c>
      <c r="I99" s="28"/>
    </row>
    <row r="100" spans="1:9" s="256" customFormat="1" ht="15.75" x14ac:dyDescent="0.25">
      <c r="A100" s="28"/>
      <c r="B100" s="177" t="s">
        <v>1742</v>
      </c>
      <c r="C100" s="28"/>
      <c r="D100" s="277">
        <v>4100</v>
      </c>
      <c r="E100" s="28"/>
      <c r="F100" s="174" t="s">
        <v>1428</v>
      </c>
      <c r="G100" s="28"/>
      <c r="H100" s="141"/>
      <c r="I100" s="28"/>
    </row>
    <row r="101" spans="1:9" s="256" customFormat="1" ht="15.75" x14ac:dyDescent="0.25">
      <c r="A101" s="28"/>
      <c r="B101" s="156" t="str">
        <f>LEFT(B100,SEARCH(",",B100))&amp;" value"</f>
        <v>Quartz (2506), value</v>
      </c>
      <c r="C101" s="28"/>
      <c r="D101" s="277">
        <v>79950000</v>
      </c>
      <c r="E101" s="28"/>
      <c r="F101" s="174" t="s">
        <v>1136</v>
      </c>
      <c r="G101" s="28"/>
      <c r="H101" s="275" t="s">
        <v>2003</v>
      </c>
      <c r="I101" s="28"/>
    </row>
    <row r="102" spans="1:9" s="256" customFormat="1" ht="31.5" x14ac:dyDescent="0.25">
      <c r="A102" s="28"/>
      <c r="B102" s="177" t="s">
        <v>1716</v>
      </c>
      <c r="C102" s="28"/>
      <c r="D102" s="277">
        <v>134437.42000000001</v>
      </c>
      <c r="E102" s="28"/>
      <c r="F102" s="174" t="s">
        <v>1428</v>
      </c>
      <c r="G102" s="28"/>
      <c r="H102" s="278" t="s">
        <v>1998</v>
      </c>
      <c r="I102" s="28"/>
    </row>
    <row r="103" spans="1:9" s="256" customFormat="1" ht="31.5" x14ac:dyDescent="0.25">
      <c r="A103" s="28"/>
      <c r="B103" s="156" t="str">
        <f>LEFT(B102,SEARCH(",",B102))&amp;" value"</f>
        <v>Mineral substances not elsewhere specified (2530), value</v>
      </c>
      <c r="C103" s="28"/>
      <c r="D103" s="277">
        <v>1077500000</v>
      </c>
      <c r="E103" s="28"/>
      <c r="F103" s="174" t="s">
        <v>1136</v>
      </c>
      <c r="G103" s="28"/>
      <c r="H103" s="275" t="s">
        <v>2003</v>
      </c>
      <c r="I103" s="28"/>
    </row>
    <row r="104" spans="1:9" s="256" customFormat="1" ht="15.75" x14ac:dyDescent="0.25">
      <c r="A104" s="28"/>
      <c r="B104" s="177" t="s">
        <v>1712</v>
      </c>
      <c r="C104" s="28"/>
      <c r="D104" s="277">
        <v>4930</v>
      </c>
      <c r="E104" s="28"/>
      <c r="F104" s="174" t="s">
        <v>1428</v>
      </c>
      <c r="G104" s="28"/>
      <c r="H104" s="141"/>
      <c r="I104" s="28"/>
    </row>
    <row r="105" spans="1:9" s="256" customFormat="1" ht="15.75" x14ac:dyDescent="0.25">
      <c r="A105" s="28"/>
      <c r="B105" s="156" t="str">
        <f>LEFT(B104,SEARCH(",",B104))&amp;" value"</f>
        <v>Limestone (2521), value</v>
      </c>
      <c r="C105" s="28"/>
      <c r="D105" s="277">
        <v>131100000</v>
      </c>
      <c r="E105" s="28"/>
      <c r="F105" s="174" t="s">
        <v>1136</v>
      </c>
      <c r="G105" s="28"/>
      <c r="H105" s="275" t="s">
        <v>2003</v>
      </c>
      <c r="I105" s="28"/>
    </row>
    <row r="106" spans="1:9" s="256" customFormat="1" ht="31.5" x14ac:dyDescent="0.25">
      <c r="A106" s="28"/>
      <c r="B106" s="177" t="s">
        <v>1716</v>
      </c>
      <c r="C106" s="28"/>
      <c r="D106" s="277">
        <v>4136</v>
      </c>
      <c r="E106" s="28"/>
      <c r="F106" s="174" t="s">
        <v>1428</v>
      </c>
      <c r="G106" s="28"/>
      <c r="H106" s="278" t="s">
        <v>2000</v>
      </c>
      <c r="I106" s="28"/>
    </row>
    <row r="107" spans="1:9" s="256" customFormat="1" ht="31.5" x14ac:dyDescent="0.25">
      <c r="A107" s="28"/>
      <c r="B107" s="156" t="str">
        <f>LEFT(B106,SEARCH(",",B106))&amp;" value"</f>
        <v>Mineral substances not elsewhere specified (2530), value</v>
      </c>
      <c r="C107" s="28"/>
      <c r="D107" s="277">
        <v>221230000</v>
      </c>
      <c r="E107" s="28"/>
      <c r="F107" s="174" t="s">
        <v>1136</v>
      </c>
      <c r="G107" s="28"/>
      <c r="H107" s="275" t="s">
        <v>2003</v>
      </c>
      <c r="I107" s="28"/>
    </row>
    <row r="108" spans="1:9" s="256" customFormat="1" ht="31.5" x14ac:dyDescent="0.25">
      <c r="A108" s="28"/>
      <c r="B108" s="177" t="s">
        <v>1716</v>
      </c>
      <c r="C108" s="28"/>
      <c r="D108" s="277">
        <v>100440.26</v>
      </c>
      <c r="E108" s="28"/>
      <c r="F108" s="174" t="s">
        <v>1428</v>
      </c>
      <c r="G108" s="28"/>
      <c r="H108" s="278" t="s">
        <v>1999</v>
      </c>
      <c r="I108" s="28"/>
    </row>
    <row r="109" spans="1:9" s="256" customFormat="1" ht="31.5" x14ac:dyDescent="0.25">
      <c r="A109" s="28"/>
      <c r="B109" s="156" t="str">
        <f>LEFT(B108,SEARCH(",",B108))&amp;" value"</f>
        <v>Mineral substances not elsewhere specified (2530), value</v>
      </c>
      <c r="C109" s="28"/>
      <c r="D109" s="277">
        <v>138790000</v>
      </c>
      <c r="E109" s="28"/>
      <c r="F109" s="174" t="s">
        <v>1136</v>
      </c>
      <c r="G109" s="28"/>
      <c r="H109" s="275" t="s">
        <v>2003</v>
      </c>
      <c r="I109" s="28"/>
    </row>
    <row r="110" spans="1:9" s="256" customFormat="1" ht="15.75" x14ac:dyDescent="0.25">
      <c r="A110" s="28"/>
      <c r="B110" s="177" t="s">
        <v>1727</v>
      </c>
      <c r="C110" s="28"/>
      <c r="D110" s="277">
        <v>62366.8</v>
      </c>
      <c r="E110" s="28"/>
      <c r="F110" s="174" t="s">
        <v>1428</v>
      </c>
      <c r="G110" s="28"/>
      <c r="H110" s="278"/>
      <c r="I110" s="28"/>
    </row>
    <row r="111" spans="1:9" s="256" customFormat="1" ht="15.75" x14ac:dyDescent="0.25">
      <c r="A111" s="28"/>
      <c r="B111" s="156" t="str">
        <f>LEFT(B110,SEARCH(",",B110))&amp;" value"</f>
        <v>Nickel (2604), value</v>
      </c>
      <c r="C111" s="28"/>
      <c r="D111" s="277">
        <v>266805190000</v>
      </c>
      <c r="E111" s="28"/>
      <c r="F111" s="174" t="s">
        <v>1136</v>
      </c>
      <c r="G111" s="28"/>
      <c r="H111" s="275" t="s">
        <v>2003</v>
      </c>
      <c r="I111" s="28"/>
    </row>
    <row r="112" spans="1:9" s="256" customFormat="1" ht="31.5" x14ac:dyDescent="0.25">
      <c r="A112" s="28"/>
      <c r="B112" s="177" t="s">
        <v>1716</v>
      </c>
      <c r="C112" s="28"/>
      <c r="D112" s="277">
        <v>600</v>
      </c>
      <c r="E112" s="28"/>
      <c r="F112" s="174" t="s">
        <v>1428</v>
      </c>
      <c r="G112" s="28"/>
      <c r="H112" s="278" t="s">
        <v>2001</v>
      </c>
      <c r="I112" s="28"/>
    </row>
    <row r="113" spans="1:9" s="256" customFormat="1" ht="31.5" x14ac:dyDescent="0.25">
      <c r="A113" s="28"/>
      <c r="B113" s="156" t="str">
        <f>LEFT(B112,SEARCH(",",B112))&amp;" value"</f>
        <v>Mineral substances not elsewhere specified (2530), value</v>
      </c>
      <c r="C113" s="28"/>
      <c r="D113" s="277">
        <v>5100000</v>
      </c>
      <c r="E113" s="28"/>
      <c r="F113" s="174" t="s">
        <v>1136</v>
      </c>
      <c r="G113" s="28"/>
      <c r="H113" s="275" t="s">
        <v>2003</v>
      </c>
      <c r="I113" s="28"/>
    </row>
    <row r="114" spans="1:9" s="256" customFormat="1" ht="15.75" x14ac:dyDescent="0.25">
      <c r="A114" s="28"/>
      <c r="B114" s="177" t="s">
        <v>1700</v>
      </c>
      <c r="C114" s="28"/>
      <c r="D114" s="277">
        <v>2200</v>
      </c>
      <c r="E114" s="28"/>
      <c r="F114" s="174" t="s">
        <v>1428</v>
      </c>
      <c r="G114" s="28"/>
      <c r="H114" s="141"/>
      <c r="I114" s="28"/>
    </row>
    <row r="115" spans="1:9" s="256" customFormat="1" ht="15.75" x14ac:dyDescent="0.25">
      <c r="A115" s="28"/>
      <c r="B115" s="156" t="str">
        <f>LEFT(B114,SEARCH(",",B114))&amp;" value"</f>
        <v>Dolomite (2518), value</v>
      </c>
      <c r="C115" s="28"/>
      <c r="D115" s="277">
        <v>9900000</v>
      </c>
      <c r="E115" s="28"/>
      <c r="F115" s="174" t="s">
        <v>1136</v>
      </c>
      <c r="G115" s="28"/>
      <c r="H115" s="275" t="s">
        <v>2003</v>
      </c>
      <c r="I115" s="28"/>
    </row>
    <row r="116" spans="1:9" s="256" customFormat="1" ht="31.5" x14ac:dyDescent="0.25">
      <c r="A116" s="28"/>
      <c r="B116" s="177" t="s">
        <v>1716</v>
      </c>
      <c r="C116" s="28"/>
      <c r="D116" s="277">
        <v>4801.53</v>
      </c>
      <c r="E116" s="28"/>
      <c r="F116" s="174" t="s">
        <v>1428</v>
      </c>
      <c r="G116" s="28"/>
      <c r="H116" s="278" t="s">
        <v>2002</v>
      </c>
      <c r="I116" s="28"/>
    </row>
    <row r="117" spans="1:9" s="256" customFormat="1" ht="31.5" x14ac:dyDescent="0.25">
      <c r="A117" s="28"/>
      <c r="B117" s="156" t="str">
        <f>LEFT(B116,SEARCH(",",B116))&amp;" value"</f>
        <v>Mineral substances not elsewhere specified (2530), value</v>
      </c>
      <c r="C117" s="28"/>
      <c r="D117" s="277">
        <v>96030000</v>
      </c>
      <c r="E117" s="28"/>
      <c r="F117" s="174" t="s">
        <v>1136</v>
      </c>
      <c r="G117" s="28"/>
      <c r="H117" s="275" t="s">
        <v>2003</v>
      </c>
      <c r="I117" s="28"/>
    </row>
    <row r="118" spans="1:9" s="256" customFormat="1" ht="15.75" x14ac:dyDescent="0.25">
      <c r="A118" s="28"/>
      <c r="B118" s="177" t="s">
        <v>1702</v>
      </c>
      <c r="C118" s="28"/>
      <c r="D118" s="277">
        <v>242.27</v>
      </c>
      <c r="E118" s="28"/>
      <c r="F118" s="174" t="s">
        <v>1428</v>
      </c>
      <c r="G118" s="28"/>
      <c r="H118" s="141"/>
      <c r="I118" s="28"/>
    </row>
    <row r="119" spans="1:9" s="256" customFormat="1" ht="15.75" x14ac:dyDescent="0.25">
      <c r="A119" s="28"/>
      <c r="B119" s="156" t="str">
        <f>LEFT(B118,SEARCH(",",B118))&amp;" value"</f>
        <v>Felspar (2529), value</v>
      </c>
      <c r="C119" s="28"/>
      <c r="D119" s="277">
        <v>18170000</v>
      </c>
      <c r="E119" s="28"/>
      <c r="F119" s="174" t="s">
        <v>1136</v>
      </c>
      <c r="G119" s="28"/>
      <c r="H119" s="275" t="s">
        <v>2003</v>
      </c>
      <c r="I119" s="28"/>
    </row>
    <row r="120" spans="1:9" s="26" customFormat="1" ht="31.5" x14ac:dyDescent="0.25">
      <c r="A120" s="28"/>
      <c r="B120" s="177" t="s">
        <v>1729</v>
      </c>
      <c r="C120" s="28"/>
      <c r="D120" s="174">
        <v>6.3049999999999997</v>
      </c>
      <c r="E120" s="28"/>
      <c r="F120" s="174" t="s">
        <v>1428</v>
      </c>
      <c r="G120" s="28"/>
      <c r="H120" s="278" t="s">
        <v>1992</v>
      </c>
      <c r="I120" s="28"/>
    </row>
    <row r="121" spans="1:9" s="26" customFormat="1" ht="15.75" x14ac:dyDescent="0.25">
      <c r="A121" s="28"/>
      <c r="B121" s="156" t="str">
        <f>LEFT(B120,SEARCH(",",B120))&amp;" value"</f>
        <v>Other (2617), value</v>
      </c>
      <c r="C121" s="28"/>
      <c r="D121" s="277">
        <v>1583500000</v>
      </c>
      <c r="E121" s="28"/>
      <c r="F121" s="174" t="s">
        <v>1136</v>
      </c>
      <c r="G121" s="28"/>
      <c r="H121" s="275" t="s">
        <v>2003</v>
      </c>
      <c r="I121" s="28"/>
    </row>
    <row r="122" spans="1:9" s="256" customFormat="1" ht="15.75" x14ac:dyDescent="0.25">
      <c r="A122" s="28"/>
      <c r="B122" s="177" t="s">
        <v>1729</v>
      </c>
      <c r="C122" s="28"/>
      <c r="D122" s="277">
        <v>31677.773000000001</v>
      </c>
      <c r="E122" s="28"/>
      <c r="F122" s="174" t="s">
        <v>1428</v>
      </c>
      <c r="G122" s="28"/>
      <c r="H122" s="275" t="s">
        <v>1993</v>
      </c>
      <c r="I122" s="28"/>
    </row>
    <row r="123" spans="1:9" s="256" customFormat="1" ht="15.75" x14ac:dyDescent="0.25">
      <c r="A123" s="28"/>
      <c r="B123" s="156" t="str">
        <f>LEFT(B122,SEARCH(",",B122))&amp;" value"</f>
        <v>Other (2617), value</v>
      </c>
      <c r="C123" s="28"/>
      <c r="D123" s="277">
        <v>118090000000</v>
      </c>
      <c r="E123" s="28"/>
      <c r="F123" s="174" t="s">
        <v>1136</v>
      </c>
      <c r="G123" s="28"/>
      <c r="H123" s="275" t="s">
        <v>2003</v>
      </c>
      <c r="I123" s="28"/>
    </row>
    <row r="124" spans="1:9" s="26" customFormat="1" ht="15.75" x14ac:dyDescent="0.25">
      <c r="A124" s="28"/>
      <c r="B124" s="177" t="s">
        <v>1729</v>
      </c>
      <c r="C124" s="28"/>
      <c r="D124" s="277">
        <v>443136</v>
      </c>
      <c r="E124" s="28"/>
      <c r="F124" s="174" t="s">
        <v>1682</v>
      </c>
      <c r="G124" s="28"/>
      <c r="H124" s="275" t="s">
        <v>1994</v>
      </c>
      <c r="I124" s="28"/>
    </row>
    <row r="125" spans="1:9" s="26" customFormat="1" ht="15.75" x14ac:dyDescent="0.25">
      <c r="A125" s="28"/>
      <c r="B125" s="157" t="str">
        <f>LEFT(B124,SEARCH(",",B124))&amp;" value"</f>
        <v>Other (2617), value</v>
      </c>
      <c r="C125" s="28"/>
      <c r="D125" s="279">
        <v>26345000000</v>
      </c>
      <c r="E125" s="28"/>
      <c r="F125" s="175" t="s">
        <v>1136</v>
      </c>
      <c r="G125" s="28"/>
      <c r="H125" s="280" t="s">
        <v>2003</v>
      </c>
      <c r="I125" s="28"/>
    </row>
    <row r="126" spans="1:9" s="26" customFormat="1" ht="15.75" x14ac:dyDescent="0.25">
      <c r="A126" s="28"/>
      <c r="B126" s="48"/>
      <c r="C126" s="28"/>
      <c r="D126" s="135"/>
      <c r="E126" s="28"/>
      <c r="F126" s="135"/>
      <c r="G126" s="28"/>
      <c r="H126" s="28"/>
      <c r="I126" s="28"/>
    </row>
    <row r="127" spans="1:9" s="26" customFormat="1" ht="15.75" x14ac:dyDescent="0.25">
      <c r="A127" s="28"/>
      <c r="B127" s="136" t="s">
        <v>1898</v>
      </c>
      <c r="C127" s="28"/>
      <c r="D127" s="154"/>
      <c r="E127" s="28"/>
      <c r="F127" s="154"/>
      <c r="G127" s="28"/>
      <c r="H127" s="138"/>
      <c r="I127" s="28"/>
    </row>
    <row r="128" spans="1:9" s="26" customFormat="1" ht="47.25" x14ac:dyDescent="0.25">
      <c r="A128" s="28"/>
      <c r="B128" s="155" t="s">
        <v>1348</v>
      </c>
      <c r="C128" s="28"/>
      <c r="D128" s="174" t="s">
        <v>1668</v>
      </c>
      <c r="E128" s="28"/>
      <c r="F128" s="174" t="s">
        <v>2004</v>
      </c>
      <c r="G128" s="28"/>
      <c r="H128" s="141"/>
      <c r="I128" s="28"/>
    </row>
    <row r="129" spans="1:9" s="26" customFormat="1" ht="47.25" x14ac:dyDescent="0.25">
      <c r="A129" s="28"/>
      <c r="B129" s="155" t="s">
        <v>1351</v>
      </c>
      <c r="C129" s="28"/>
      <c r="D129" s="174" t="s">
        <v>1668</v>
      </c>
      <c r="E129" s="28"/>
      <c r="F129" s="174" t="s">
        <v>2004</v>
      </c>
      <c r="G129" s="28"/>
      <c r="H129" s="141"/>
      <c r="I129" s="28"/>
    </row>
    <row r="130" spans="1:9" s="26" customFormat="1" ht="15.75" x14ac:dyDescent="0.25">
      <c r="A130" s="28"/>
      <c r="B130" s="177" t="s">
        <v>1698</v>
      </c>
      <c r="C130" s="28"/>
      <c r="D130" s="277">
        <v>1824806</v>
      </c>
      <c r="E130" s="28"/>
      <c r="F130" s="174" t="s">
        <v>1990</v>
      </c>
      <c r="G130" s="28"/>
      <c r="H130" s="141"/>
      <c r="I130" s="28"/>
    </row>
    <row r="131" spans="1:9" s="26" customFormat="1" ht="15.75" x14ac:dyDescent="0.25">
      <c r="A131" s="28"/>
      <c r="B131" s="156" t="str">
        <f>LEFT(B130,SEARCH(",",B130))&amp;" value"</f>
        <v>Crude oil (2709), value</v>
      </c>
      <c r="C131" s="28"/>
      <c r="D131" s="277">
        <v>144719000000</v>
      </c>
      <c r="E131" s="28"/>
      <c r="F131" s="174" t="s">
        <v>1136</v>
      </c>
      <c r="G131" s="28"/>
      <c r="H131" s="141" t="s">
        <v>1759</v>
      </c>
      <c r="I131" s="28"/>
    </row>
    <row r="132" spans="1:9" s="26" customFormat="1" ht="15.75" x14ac:dyDescent="0.25">
      <c r="A132" s="28"/>
      <c r="B132" s="177" t="s">
        <v>1722</v>
      </c>
      <c r="C132" s="28"/>
      <c r="D132" s="277">
        <v>512490000000</v>
      </c>
      <c r="E132" s="28"/>
      <c r="F132" s="174" t="s">
        <v>1991</v>
      </c>
      <c r="G132" s="28"/>
      <c r="H132" s="141"/>
      <c r="I132" s="28"/>
    </row>
    <row r="133" spans="1:9" s="26" customFormat="1" ht="15.75" x14ac:dyDescent="0.25">
      <c r="A133" s="28"/>
      <c r="B133" s="156" t="str">
        <f>LEFT(B132,SEARCH(",",B132))&amp;" value"</f>
        <v>Natural gas (2711), value</v>
      </c>
      <c r="C133" s="28"/>
      <c r="D133" s="277">
        <v>4065380000000</v>
      </c>
      <c r="E133" s="28"/>
      <c r="F133" s="174" t="s">
        <v>1136</v>
      </c>
      <c r="G133" s="28"/>
      <c r="H133" s="141" t="s">
        <v>1759</v>
      </c>
      <c r="I133" s="28"/>
    </row>
    <row r="134" spans="1:9" s="26" customFormat="1" ht="15.75" x14ac:dyDescent="0.25">
      <c r="A134" s="28"/>
      <c r="B134" s="177" t="s">
        <v>1710</v>
      </c>
      <c r="C134" s="28"/>
      <c r="D134" s="277">
        <v>47667</v>
      </c>
      <c r="E134" s="28"/>
      <c r="F134" s="174" t="s">
        <v>1428</v>
      </c>
      <c r="G134" s="28"/>
      <c r="H134" s="141"/>
      <c r="I134" s="28"/>
    </row>
    <row r="135" spans="1:9" s="26" customFormat="1" ht="15.75" x14ac:dyDescent="0.25">
      <c r="A135" s="28"/>
      <c r="B135" s="156" t="str">
        <f>LEFT(B134,SEARCH(",",B134))&amp;" value"</f>
        <v>Lead (2607), value</v>
      </c>
      <c r="C135" s="28"/>
      <c r="D135" s="277">
        <v>9982730000</v>
      </c>
      <c r="E135" s="28"/>
      <c r="F135" s="174" t="s">
        <v>1136</v>
      </c>
      <c r="G135" s="28"/>
      <c r="H135" s="141" t="s">
        <v>1759</v>
      </c>
      <c r="I135" s="28"/>
    </row>
    <row r="136" spans="1:9" s="26" customFormat="1" ht="15.75" x14ac:dyDescent="0.25">
      <c r="A136" s="28"/>
      <c r="B136" s="177" t="s">
        <v>1755</v>
      </c>
      <c r="C136" s="28"/>
      <c r="D136" s="277">
        <v>6505</v>
      </c>
      <c r="E136" s="28"/>
      <c r="F136" s="174" t="s">
        <v>1428</v>
      </c>
      <c r="G136" s="28"/>
      <c r="H136" s="141"/>
      <c r="I136" s="28"/>
    </row>
    <row r="137" spans="1:9" s="26" customFormat="1" ht="15.75" x14ac:dyDescent="0.25">
      <c r="A137" s="28"/>
      <c r="B137" s="156" t="str">
        <f>LEFT(B136,SEARCH(",",B136))&amp;" value"</f>
        <v>Zinc (2608), value</v>
      </c>
      <c r="C137" s="28"/>
      <c r="D137" s="277">
        <v>1121790000</v>
      </c>
      <c r="E137" s="28"/>
      <c r="F137" s="174" t="s">
        <v>1136</v>
      </c>
      <c r="G137" s="28"/>
      <c r="H137" s="141" t="s">
        <v>1759</v>
      </c>
      <c r="I137" s="28"/>
    </row>
    <row r="138" spans="1:9" s="26" customFormat="1" ht="15.75" x14ac:dyDescent="0.25">
      <c r="A138" s="28"/>
      <c r="B138" s="177" t="s">
        <v>1697</v>
      </c>
      <c r="C138" s="28"/>
      <c r="D138" s="277">
        <v>904</v>
      </c>
      <c r="E138" s="28"/>
      <c r="F138" s="174" t="s">
        <v>1428</v>
      </c>
      <c r="G138" s="28"/>
      <c r="H138" s="141"/>
      <c r="I138" s="28"/>
    </row>
    <row r="139" spans="1:9" s="26" customFormat="1" ht="15.75" x14ac:dyDescent="0.25">
      <c r="A139" s="28"/>
      <c r="B139" s="156" t="str">
        <f>LEFT(B138,SEARCH(",",B138))&amp;" value"</f>
        <v>Copper (2603), value</v>
      </c>
      <c r="C139" s="28"/>
      <c r="D139" s="277">
        <v>79600000</v>
      </c>
      <c r="E139" s="28"/>
      <c r="F139" s="174" t="s">
        <v>1136</v>
      </c>
      <c r="G139" s="28"/>
      <c r="H139" s="141" t="s">
        <v>1759</v>
      </c>
      <c r="I139" s="28"/>
    </row>
    <row r="140" spans="1:9" s="26" customFormat="1" ht="15.75" x14ac:dyDescent="0.25">
      <c r="A140" s="28"/>
      <c r="B140" s="177" t="s">
        <v>1707</v>
      </c>
      <c r="C140" s="28"/>
      <c r="D140" s="277">
        <v>15263</v>
      </c>
      <c r="E140" s="28"/>
      <c r="F140" s="174" t="s">
        <v>1428</v>
      </c>
      <c r="G140" s="28"/>
      <c r="H140" s="141"/>
      <c r="I140" s="28"/>
    </row>
    <row r="141" spans="1:9" s="26" customFormat="1" ht="15.75" x14ac:dyDescent="0.25">
      <c r="A141" s="28"/>
      <c r="B141" s="156" t="str">
        <f>LEFT(B140,SEARCH(",",B140))&amp;" value"</f>
        <v>Iron (2601), value</v>
      </c>
      <c r="C141" s="28"/>
      <c r="D141" s="277">
        <v>954120000</v>
      </c>
      <c r="E141" s="28"/>
      <c r="F141" s="174" t="s">
        <v>1136</v>
      </c>
      <c r="G141" s="28"/>
      <c r="H141" s="141" t="s">
        <v>1759</v>
      </c>
      <c r="I141" s="28"/>
    </row>
    <row r="142" spans="1:9" s="26" customFormat="1" ht="31.5" x14ac:dyDescent="0.25">
      <c r="A142" s="28"/>
      <c r="B142" s="177" t="s">
        <v>1716</v>
      </c>
      <c r="C142" s="28"/>
      <c r="D142" s="174">
        <v>813</v>
      </c>
      <c r="E142" s="28"/>
      <c r="F142" s="174" t="s">
        <v>1428</v>
      </c>
      <c r="G142" s="28"/>
      <c r="H142" s="275" t="s">
        <v>1996</v>
      </c>
      <c r="I142" s="28"/>
    </row>
    <row r="143" spans="1:9" s="26" customFormat="1" ht="31.5" x14ac:dyDescent="0.25">
      <c r="A143" s="28"/>
      <c r="B143" s="156" t="str">
        <f>LEFT(B142,SEARCH(",",B142))&amp;" value"</f>
        <v>Mineral substances not elsewhere specified (2530), value</v>
      </c>
      <c r="C143" s="28"/>
      <c r="D143" s="277">
        <v>855380000</v>
      </c>
      <c r="E143" s="28"/>
      <c r="F143" s="174" t="s">
        <v>1136</v>
      </c>
      <c r="G143" s="28"/>
      <c r="H143" s="141" t="s">
        <v>1759</v>
      </c>
      <c r="I143" s="28"/>
    </row>
    <row r="144" spans="1:9" s="256" customFormat="1" ht="15.75" x14ac:dyDescent="0.25">
      <c r="A144" s="28"/>
      <c r="B144" s="177" t="s">
        <v>1692</v>
      </c>
      <c r="C144" s="28"/>
      <c r="D144" s="277">
        <v>1050</v>
      </c>
      <c r="E144" s="28"/>
      <c r="F144" s="174" t="s">
        <v>1428</v>
      </c>
      <c r="G144" s="28"/>
      <c r="H144" s="141"/>
      <c r="I144" s="28"/>
    </row>
    <row r="145" spans="1:9" s="256" customFormat="1" ht="15.75" x14ac:dyDescent="0.25">
      <c r="A145" s="28"/>
      <c r="B145" s="156" t="str">
        <f>LEFT(B144,SEARCH(",",B144))&amp;" value"</f>
        <v>Chromium (2610), value</v>
      </c>
      <c r="C145" s="28"/>
      <c r="D145" s="277">
        <v>125280000</v>
      </c>
      <c r="E145" s="28"/>
      <c r="F145" s="174" t="s">
        <v>1136</v>
      </c>
      <c r="G145" s="28"/>
      <c r="H145" s="141" t="s">
        <v>1759</v>
      </c>
      <c r="I145" s="28"/>
    </row>
    <row r="146" spans="1:9" s="256" customFormat="1" ht="15.75" x14ac:dyDescent="0.25">
      <c r="A146" s="28"/>
      <c r="B146" s="177" t="s">
        <v>1713</v>
      </c>
      <c r="C146" s="28"/>
      <c r="D146" s="277">
        <v>3000</v>
      </c>
      <c r="E146" s="28"/>
      <c r="F146" s="174" t="s">
        <v>1428</v>
      </c>
      <c r="G146" s="28"/>
      <c r="H146" s="141"/>
      <c r="I146" s="28"/>
    </row>
    <row r="147" spans="1:9" s="256" customFormat="1" ht="15.75" x14ac:dyDescent="0.25">
      <c r="A147" s="28"/>
      <c r="B147" s="156" t="str">
        <f>LEFT(B146,SEARCH(",",B146))&amp;" value"</f>
        <v>Manganese (2602), value</v>
      </c>
      <c r="C147" s="28"/>
      <c r="D147" s="277">
        <v>130000000</v>
      </c>
      <c r="E147" s="28"/>
      <c r="F147" s="174" t="s">
        <v>1136</v>
      </c>
      <c r="G147" s="28"/>
      <c r="H147" s="141" t="s">
        <v>1759</v>
      </c>
      <c r="I147" s="28"/>
    </row>
    <row r="148" spans="1:9" s="256" customFormat="1" ht="15.75" x14ac:dyDescent="0.25">
      <c r="A148" s="28"/>
      <c r="B148" s="177" t="s">
        <v>1712</v>
      </c>
      <c r="C148" s="28"/>
      <c r="D148" s="277">
        <v>4000</v>
      </c>
      <c r="E148" s="28"/>
      <c r="F148" s="174" t="s">
        <v>1428</v>
      </c>
      <c r="G148" s="28"/>
      <c r="H148" s="141"/>
      <c r="I148" s="28"/>
    </row>
    <row r="149" spans="1:9" s="256" customFormat="1" ht="15.75" x14ac:dyDescent="0.25">
      <c r="A149" s="28"/>
      <c r="B149" s="156" t="str">
        <f>LEFT(B148,SEARCH(",",B148))&amp;" value"</f>
        <v>Limestone (2521), value</v>
      </c>
      <c r="C149" s="28"/>
      <c r="D149" s="277">
        <v>648520000</v>
      </c>
      <c r="E149" s="28"/>
      <c r="F149" s="174" t="s">
        <v>1136</v>
      </c>
      <c r="G149" s="28"/>
      <c r="H149" s="141" t="s">
        <v>1759</v>
      </c>
      <c r="I149" s="28"/>
    </row>
    <row r="150" spans="1:9" s="256" customFormat="1" ht="15.75" x14ac:dyDescent="0.25">
      <c r="A150" s="28"/>
      <c r="B150" s="177" t="s">
        <v>1714</v>
      </c>
      <c r="C150" s="28"/>
      <c r="D150" s="174">
        <v>1567</v>
      </c>
      <c r="E150" s="28"/>
      <c r="F150" s="174" t="s">
        <v>1428</v>
      </c>
      <c r="G150" s="28"/>
      <c r="H150" s="141"/>
      <c r="I150" s="28"/>
    </row>
    <row r="151" spans="1:9" s="256" customFormat="1" ht="15.75" x14ac:dyDescent="0.25">
      <c r="A151" s="28"/>
      <c r="B151" s="156" t="str">
        <f>LEFT(B150,SEARCH(",",B150))&amp;" value"</f>
        <v>Marble (2515), value</v>
      </c>
      <c r="C151" s="28"/>
      <c r="D151" s="277">
        <v>1094900000</v>
      </c>
      <c r="E151" s="28"/>
      <c r="F151" s="174" t="s">
        <v>1136</v>
      </c>
      <c r="G151" s="28"/>
      <c r="H151" s="141" t="s">
        <v>1759</v>
      </c>
      <c r="I151" s="28"/>
    </row>
    <row r="152" spans="1:9" s="256" customFormat="1" ht="15.75" x14ac:dyDescent="0.25">
      <c r="A152" s="28"/>
      <c r="B152" s="177" t="s">
        <v>1751</v>
      </c>
      <c r="C152" s="28"/>
      <c r="D152" s="174">
        <v>399.64</v>
      </c>
      <c r="E152" s="28"/>
      <c r="F152" s="174" t="s">
        <v>1428</v>
      </c>
      <c r="G152" s="28"/>
      <c r="H152" s="141"/>
      <c r="I152" s="28"/>
    </row>
    <row r="153" spans="1:9" s="256" customFormat="1" ht="15.75" x14ac:dyDescent="0.25">
      <c r="A153" s="28"/>
      <c r="B153" s="156" t="str">
        <f>LEFT(B152,SEARCH(",",B152))&amp;" value"</f>
        <v>Tin (2609), value</v>
      </c>
      <c r="C153" s="28"/>
      <c r="D153" s="277">
        <v>3409980.4219999998</v>
      </c>
      <c r="E153" s="28"/>
      <c r="F153" s="174" t="s">
        <v>1199</v>
      </c>
      <c r="G153" s="28"/>
      <c r="H153" s="141" t="s">
        <v>1759</v>
      </c>
      <c r="I153" s="28"/>
    </row>
    <row r="154" spans="1:9" s="256" customFormat="1" ht="31.5" x14ac:dyDescent="0.25">
      <c r="A154" s="28"/>
      <c r="B154" s="177" t="s">
        <v>1716</v>
      </c>
      <c r="C154" s="28"/>
      <c r="D154" s="174">
        <v>21.483000000000001</v>
      </c>
      <c r="E154" s="28"/>
      <c r="F154" s="174" t="s">
        <v>1428</v>
      </c>
      <c r="G154" s="28"/>
      <c r="H154" s="278" t="s">
        <v>2008</v>
      </c>
      <c r="I154" s="28"/>
    </row>
    <row r="155" spans="1:9" s="256" customFormat="1" ht="31.5" x14ac:dyDescent="0.25">
      <c r="A155" s="28"/>
      <c r="B155" s="156" t="str">
        <f>LEFT(B154,SEARCH(",",B154))&amp;" value"</f>
        <v>Mineral substances not elsewhere specified (2530), value</v>
      </c>
      <c r="C155" s="28"/>
      <c r="D155" s="277">
        <v>154479.478</v>
      </c>
      <c r="E155" s="28"/>
      <c r="F155" s="174" t="s">
        <v>1199</v>
      </c>
      <c r="G155" s="28"/>
      <c r="H155" s="141" t="s">
        <v>1759</v>
      </c>
      <c r="I155" s="28"/>
    </row>
    <row r="156" spans="1:9" s="256" customFormat="1" ht="31.5" x14ac:dyDescent="0.25">
      <c r="A156" s="28"/>
      <c r="B156" s="177" t="s">
        <v>1716</v>
      </c>
      <c r="C156" s="28"/>
      <c r="D156" s="174">
        <v>157.61199999999999</v>
      </c>
      <c r="E156" s="28"/>
      <c r="F156" s="174" t="s">
        <v>1428</v>
      </c>
      <c r="G156" s="28"/>
      <c r="H156" s="278" t="s">
        <v>2009</v>
      </c>
      <c r="I156" s="28"/>
    </row>
    <row r="157" spans="1:9" s="256" customFormat="1" ht="31.5" x14ac:dyDescent="0.25">
      <c r="A157" s="28"/>
      <c r="B157" s="156" t="str">
        <f>LEFT(B156,SEARCH(",",B156))&amp;" value"</f>
        <v>Mineral substances not elsewhere specified (2530), value</v>
      </c>
      <c r="C157" s="28"/>
      <c r="D157" s="277">
        <v>1410627.4</v>
      </c>
      <c r="E157" s="28"/>
      <c r="F157" s="174" t="s">
        <v>1199</v>
      </c>
      <c r="G157" s="28"/>
      <c r="H157" s="141" t="s">
        <v>1759</v>
      </c>
      <c r="I157" s="28"/>
    </row>
    <row r="158" spans="1:9" s="256" customFormat="1" ht="15.75" x14ac:dyDescent="0.25">
      <c r="A158" s="28"/>
      <c r="B158" s="177" t="s">
        <v>1753</v>
      </c>
      <c r="C158" s="28"/>
      <c r="D158" s="174">
        <v>291.12200000000001</v>
      </c>
      <c r="E158" s="28"/>
      <c r="F158" s="174" t="s">
        <v>1428</v>
      </c>
      <c r="G158" s="28"/>
      <c r="H158" s="141"/>
      <c r="I158" s="28"/>
    </row>
    <row r="159" spans="1:9" s="256" customFormat="1" ht="15.75" x14ac:dyDescent="0.25">
      <c r="A159" s="28"/>
      <c r="B159" s="156" t="str">
        <f>LEFT(B158,SEARCH(",",B158))&amp;" value"</f>
        <v>Tungsten (2611), value</v>
      </c>
      <c r="C159" s="28"/>
      <c r="D159" s="277">
        <v>2163704.58</v>
      </c>
      <c r="E159" s="28"/>
      <c r="F159" s="174" t="s">
        <v>1199</v>
      </c>
      <c r="G159" s="28"/>
      <c r="H159" s="141" t="s">
        <v>1759</v>
      </c>
      <c r="I159" s="28"/>
    </row>
    <row r="160" spans="1:9" s="256" customFormat="1" ht="31.5" x14ac:dyDescent="0.25">
      <c r="A160" s="28"/>
      <c r="B160" s="177" t="s">
        <v>1729</v>
      </c>
      <c r="C160" s="28"/>
      <c r="D160" s="174">
        <v>9.7000000000000003E-2</v>
      </c>
      <c r="E160" s="28"/>
      <c r="F160" s="174" t="s">
        <v>1428</v>
      </c>
      <c r="G160" s="28"/>
      <c r="H160" s="278" t="s">
        <v>2006</v>
      </c>
      <c r="I160" s="28"/>
    </row>
    <row r="161" spans="1:16" s="256" customFormat="1" ht="15.75" x14ac:dyDescent="0.25">
      <c r="A161" s="28"/>
      <c r="B161" s="156" t="str">
        <f>LEFT(B160,SEARCH(",",B160))&amp;" value"</f>
        <v>Other (2617), value</v>
      </c>
      <c r="C161" s="28"/>
      <c r="D161" s="277">
        <v>933091</v>
      </c>
      <c r="E161" s="28"/>
      <c r="F161" s="174" t="s">
        <v>1080</v>
      </c>
      <c r="G161" s="28"/>
      <c r="H161" s="141" t="s">
        <v>1759</v>
      </c>
      <c r="I161" s="28"/>
    </row>
    <row r="162" spans="1:16" s="256" customFormat="1" ht="15.75" x14ac:dyDescent="0.25">
      <c r="A162" s="28"/>
      <c r="B162" s="177" t="s">
        <v>1729</v>
      </c>
      <c r="C162" s="28"/>
      <c r="D162" s="277">
        <v>3738294</v>
      </c>
      <c r="E162" s="28"/>
      <c r="F162" s="174" t="s">
        <v>1428</v>
      </c>
      <c r="G162" s="28"/>
      <c r="H162" s="275" t="s">
        <v>2007</v>
      </c>
      <c r="I162" s="28"/>
    </row>
    <row r="163" spans="1:16" s="256" customFormat="1" ht="15.75" x14ac:dyDescent="0.25">
      <c r="A163" s="28"/>
      <c r="B163" s="156" t="str">
        <f>LEFT(B162,SEARCH(",",B162))&amp;" value"</f>
        <v>Other (2617), value</v>
      </c>
      <c r="C163" s="28"/>
      <c r="D163" s="277">
        <v>734316575</v>
      </c>
      <c r="E163" s="28"/>
      <c r="F163" s="174" t="s">
        <v>1080</v>
      </c>
      <c r="G163" s="28"/>
      <c r="H163" s="141" t="s">
        <v>1759</v>
      </c>
      <c r="I163" s="28"/>
    </row>
    <row r="164" spans="1:16" s="26" customFormat="1" ht="15.75" x14ac:dyDescent="0.25">
      <c r="A164" s="28"/>
      <c r="B164" s="177" t="s">
        <v>1729</v>
      </c>
      <c r="C164" s="28"/>
      <c r="D164" s="277">
        <v>353815</v>
      </c>
      <c r="E164" s="28"/>
      <c r="F164" s="174" t="s">
        <v>1428</v>
      </c>
      <c r="G164" s="28"/>
      <c r="H164" s="275" t="s">
        <v>2005</v>
      </c>
      <c r="I164" s="28"/>
    </row>
    <row r="165" spans="1:16" s="26" customFormat="1" ht="15.75" x14ac:dyDescent="0.25">
      <c r="A165" s="28"/>
      <c r="B165" s="157" t="str">
        <f>LEFT(B164,SEARCH(",",B164))&amp;" value"</f>
        <v>Other (2617), value</v>
      </c>
      <c r="C165" s="28"/>
      <c r="D165" s="279">
        <v>21070660</v>
      </c>
      <c r="E165" s="28"/>
      <c r="F165" s="175" t="s">
        <v>1199</v>
      </c>
      <c r="G165" s="28"/>
      <c r="H165" s="280" t="s">
        <v>2003</v>
      </c>
      <c r="I165" s="28"/>
    </row>
    <row r="166" spans="1:16" s="26" customFormat="1" ht="15.75" x14ac:dyDescent="0.25">
      <c r="A166" s="28"/>
      <c r="B166" s="48"/>
      <c r="C166" s="28"/>
      <c r="D166" s="135"/>
      <c r="E166" s="28"/>
      <c r="F166" s="135"/>
      <c r="G166" s="28"/>
      <c r="H166" s="28"/>
      <c r="I166" s="28"/>
    </row>
    <row r="167" spans="1:16" s="26" customFormat="1" ht="15.75" x14ac:dyDescent="0.25">
      <c r="A167" s="28"/>
      <c r="B167" s="136" t="s">
        <v>1899</v>
      </c>
      <c r="C167" s="28"/>
      <c r="D167" s="154"/>
      <c r="E167" s="28"/>
      <c r="F167" s="159"/>
      <c r="G167" s="28"/>
      <c r="H167" s="138"/>
      <c r="I167" s="28"/>
    </row>
    <row r="168" spans="1:16" s="26" customFormat="1" ht="31.5" x14ac:dyDescent="0.25">
      <c r="A168" s="28"/>
      <c r="B168" s="155" t="s">
        <v>1595</v>
      </c>
      <c r="C168" s="28"/>
      <c r="D168" s="174" t="s">
        <v>1668</v>
      </c>
      <c r="E168" s="28"/>
      <c r="F168" s="174" t="s">
        <v>2010</v>
      </c>
      <c r="G168" s="28"/>
      <c r="H168" s="141"/>
      <c r="I168" s="28"/>
    </row>
    <row r="169" spans="1:16" s="26" customFormat="1" ht="31.5" x14ac:dyDescent="0.25">
      <c r="A169" s="28"/>
      <c r="B169" s="160" t="s">
        <v>1596</v>
      </c>
      <c r="C169" s="28"/>
      <c r="D169" s="174" t="s">
        <v>1668</v>
      </c>
      <c r="E169" s="28"/>
      <c r="F169" s="174" t="s">
        <v>2011</v>
      </c>
      <c r="G169" s="28"/>
      <c r="H169" s="141"/>
      <c r="I169" s="28"/>
    </row>
    <row r="170" spans="1:16" s="26" customFormat="1" ht="31.5" x14ac:dyDescent="0.25">
      <c r="A170" s="28"/>
      <c r="B170" s="161" t="s">
        <v>1609</v>
      </c>
      <c r="C170" s="28"/>
      <c r="D170" s="162">
        <f>SUM('Part 5 - Company data'!J1664/'Part 4 - Government revenues'!J76)</f>
        <v>0.96544529549445024</v>
      </c>
      <c r="E170" s="28"/>
      <c r="F170" s="163" t="s">
        <v>1945</v>
      </c>
      <c r="G170" s="28"/>
      <c r="H170" s="144"/>
      <c r="I170" s="28"/>
      <c r="P170" s="221"/>
    </row>
    <row r="171" spans="1:16" s="26" customFormat="1" ht="15.75" x14ac:dyDescent="0.25">
      <c r="A171" s="28"/>
      <c r="B171" s="48"/>
      <c r="C171" s="28"/>
      <c r="D171" s="135"/>
      <c r="E171" s="28"/>
      <c r="F171" s="135"/>
      <c r="G171" s="28"/>
      <c r="H171" s="28"/>
      <c r="I171" s="28"/>
    </row>
    <row r="172" spans="1:16" s="26" customFormat="1" ht="15.75" x14ac:dyDescent="0.25">
      <c r="A172" s="28"/>
      <c r="B172" s="136" t="s">
        <v>1900</v>
      </c>
      <c r="C172" s="28"/>
      <c r="D172" s="159"/>
      <c r="E172" s="28"/>
      <c r="F172" s="159"/>
      <c r="G172" s="28"/>
      <c r="H172" s="138"/>
      <c r="I172" s="28"/>
    </row>
    <row r="173" spans="1:16" s="26" customFormat="1" ht="31.5" x14ac:dyDescent="0.25">
      <c r="A173" s="28"/>
      <c r="B173" s="160" t="s">
        <v>1837</v>
      </c>
      <c r="C173" s="28"/>
      <c r="D173" s="174" t="s">
        <v>1668</v>
      </c>
      <c r="E173" s="28"/>
      <c r="F173" s="174" t="s">
        <v>2012</v>
      </c>
      <c r="G173" s="28"/>
      <c r="H173" s="141"/>
      <c r="I173" s="28"/>
    </row>
    <row r="174" spans="1:16" s="26" customFormat="1" ht="15.75" x14ac:dyDescent="0.25">
      <c r="A174" s="28"/>
      <c r="B174" s="224" t="s">
        <v>1844</v>
      </c>
      <c r="C174" s="225"/>
      <c r="D174" s="137"/>
      <c r="E174" s="225"/>
      <c r="F174" s="137"/>
      <c r="G174" s="28"/>
      <c r="H174" s="141"/>
      <c r="I174" s="28"/>
    </row>
    <row r="175" spans="1:16" s="26" customFormat="1" ht="15.75" x14ac:dyDescent="0.25">
      <c r="A175" s="28"/>
      <c r="B175" s="177" t="s">
        <v>1698</v>
      </c>
      <c r="C175" s="28"/>
      <c r="D175" s="277">
        <v>1085708</v>
      </c>
      <c r="E175" s="28"/>
      <c r="F175" s="174" t="s">
        <v>1990</v>
      </c>
      <c r="G175" s="28"/>
      <c r="H175" s="141"/>
      <c r="I175" s="28"/>
    </row>
    <row r="176" spans="1:16" s="26" customFormat="1" ht="15.75" x14ac:dyDescent="0.25">
      <c r="A176" s="28"/>
      <c r="B176" s="177" t="s">
        <v>1722</v>
      </c>
      <c r="C176" s="28"/>
      <c r="D176" s="277">
        <v>706853000</v>
      </c>
      <c r="E176" s="28"/>
      <c r="F176" s="174" t="s">
        <v>1991</v>
      </c>
      <c r="G176" s="28"/>
      <c r="H176" s="141"/>
      <c r="I176" s="28"/>
    </row>
    <row r="177" spans="1:9" s="256" customFormat="1" ht="31.5" x14ac:dyDescent="0.25">
      <c r="A177" s="28"/>
      <c r="B177" s="177" t="s">
        <v>1716</v>
      </c>
      <c r="C177" s="28"/>
      <c r="D177" s="277">
        <v>59.091999999999999</v>
      </c>
      <c r="E177" s="28"/>
      <c r="F177" s="174" t="s">
        <v>1428</v>
      </c>
      <c r="G177" s="28"/>
      <c r="H177" s="141"/>
      <c r="I177" s="28"/>
    </row>
    <row r="178" spans="1:9" s="256" customFormat="1" ht="15.75" x14ac:dyDescent="0.25">
      <c r="A178" s="28"/>
      <c r="B178" s="177" t="s">
        <v>1703</v>
      </c>
      <c r="C178" s="28"/>
      <c r="D178" s="277">
        <v>8371</v>
      </c>
      <c r="E178" s="28"/>
      <c r="F178" s="174" t="s">
        <v>1429</v>
      </c>
      <c r="G178" s="28"/>
      <c r="H178" s="141"/>
      <c r="I178" s="28"/>
    </row>
    <row r="179" spans="1:9" s="256" customFormat="1" ht="15.75" x14ac:dyDescent="0.25">
      <c r="A179" s="28"/>
      <c r="B179" s="177" t="s">
        <v>1751</v>
      </c>
      <c r="C179" s="28"/>
      <c r="D179" s="277">
        <v>400</v>
      </c>
      <c r="E179" s="28"/>
      <c r="F179" s="174" t="s">
        <v>1428</v>
      </c>
      <c r="G179" s="28"/>
      <c r="H179" s="141"/>
      <c r="I179" s="28"/>
    </row>
    <row r="180" spans="1:9" s="256" customFormat="1" ht="15.75" x14ac:dyDescent="0.25">
      <c r="A180" s="28"/>
      <c r="B180" s="177" t="s">
        <v>1697</v>
      </c>
      <c r="C180" s="28"/>
      <c r="D180" s="277">
        <v>14709</v>
      </c>
      <c r="E180" s="28"/>
      <c r="F180" s="174" t="s">
        <v>1428</v>
      </c>
      <c r="G180" s="28"/>
      <c r="H180" s="141"/>
      <c r="I180" s="28"/>
    </row>
    <row r="181" spans="1:9" s="256" customFormat="1" ht="15.75" x14ac:dyDescent="0.25">
      <c r="A181" s="28"/>
      <c r="B181" s="177" t="s">
        <v>1727</v>
      </c>
      <c r="C181" s="28"/>
      <c r="D181" s="277">
        <v>1398</v>
      </c>
      <c r="E181" s="28"/>
      <c r="F181" s="174" t="s">
        <v>1428</v>
      </c>
      <c r="G181" s="28"/>
      <c r="H181" s="141"/>
      <c r="I181" s="28"/>
    </row>
    <row r="182" spans="1:9" s="26" customFormat="1" ht="15.75" x14ac:dyDescent="0.25">
      <c r="A182" s="28"/>
      <c r="B182" s="226" t="s">
        <v>1729</v>
      </c>
      <c r="C182" s="166"/>
      <c r="D182" s="279">
        <v>62572</v>
      </c>
      <c r="E182" s="166"/>
      <c r="F182" s="175" t="s">
        <v>1764</v>
      </c>
      <c r="G182" s="28"/>
      <c r="H182" s="275" t="s">
        <v>2013</v>
      </c>
      <c r="I182" s="28"/>
    </row>
    <row r="183" spans="1:9" s="26" customFormat="1" ht="15.75" x14ac:dyDescent="0.25">
      <c r="A183" s="28"/>
      <c r="B183" s="224" t="s">
        <v>1845</v>
      </c>
      <c r="C183" s="225"/>
      <c r="D183" s="137"/>
      <c r="E183" s="225"/>
      <c r="F183" s="137"/>
      <c r="G183" s="28"/>
      <c r="H183" s="141"/>
      <c r="I183" s="28"/>
    </row>
    <row r="184" spans="1:9" s="26" customFormat="1" ht="15.75" x14ac:dyDescent="0.25">
      <c r="A184" s="28"/>
      <c r="B184" s="177" t="s">
        <v>1698</v>
      </c>
      <c r="C184" s="28"/>
      <c r="D184" s="174">
        <v>0</v>
      </c>
      <c r="E184" s="28"/>
      <c r="F184" s="174"/>
      <c r="G184" s="28"/>
      <c r="H184" s="141"/>
      <c r="I184" s="28"/>
    </row>
    <row r="185" spans="1:9" s="26" customFormat="1" ht="15.75" x14ac:dyDescent="0.25">
      <c r="A185" s="28"/>
      <c r="B185" s="156" t="str">
        <f>LEFT(B184,SEARCH(",",B184))&amp;" value"</f>
        <v>Crude oil (2709), value</v>
      </c>
      <c r="C185" s="28"/>
      <c r="D185" s="174">
        <v>0</v>
      </c>
      <c r="E185" s="28"/>
      <c r="F185" s="174"/>
      <c r="G185" s="28"/>
      <c r="H185" s="141" t="s">
        <v>1759</v>
      </c>
      <c r="I185" s="28"/>
    </row>
    <row r="186" spans="1:9" s="26" customFormat="1" ht="15.75" x14ac:dyDescent="0.25">
      <c r="A186" s="28"/>
      <c r="B186" s="177" t="s">
        <v>1722</v>
      </c>
      <c r="C186" s="28"/>
      <c r="D186" s="174">
        <v>0</v>
      </c>
      <c r="E186" s="28"/>
      <c r="F186" s="174"/>
      <c r="G186" s="28"/>
      <c r="H186" s="141"/>
      <c r="I186" s="28"/>
    </row>
    <row r="187" spans="1:9" s="26" customFormat="1" ht="15.75" x14ac:dyDescent="0.25">
      <c r="A187" s="28"/>
      <c r="B187" s="156" t="str">
        <f>LEFT(B186,SEARCH(",",B186))&amp;" value"</f>
        <v>Natural gas (2711), value</v>
      </c>
      <c r="C187" s="28"/>
      <c r="D187" s="174">
        <v>0</v>
      </c>
      <c r="E187" s="28"/>
      <c r="F187" s="174"/>
      <c r="G187" s="28"/>
      <c r="H187" s="141" t="s">
        <v>1759</v>
      </c>
      <c r="I187" s="28"/>
    </row>
    <row r="188" spans="1:9" s="26" customFormat="1" ht="15.75" x14ac:dyDescent="0.25">
      <c r="A188" s="28"/>
      <c r="B188" s="177" t="s">
        <v>1427</v>
      </c>
      <c r="C188" s="28"/>
      <c r="D188" s="174">
        <v>0</v>
      </c>
      <c r="E188" s="28"/>
      <c r="F188" s="174"/>
      <c r="G188" s="28"/>
      <c r="H188" s="141"/>
      <c r="I188" s="28"/>
    </row>
    <row r="189" spans="1:9" s="26" customFormat="1" ht="15.75" x14ac:dyDescent="0.25">
      <c r="A189" s="28"/>
      <c r="B189" s="156" t="str">
        <f>LEFT(B188,SEARCH(",",B188))&amp;" value"</f>
        <v>Add commodities here, value</v>
      </c>
      <c r="C189" s="28"/>
      <c r="D189" s="174">
        <v>0</v>
      </c>
      <c r="E189" s="28"/>
      <c r="F189" s="174"/>
      <c r="G189" s="28"/>
      <c r="H189" s="141" t="s">
        <v>1759</v>
      </c>
      <c r="I189" s="28"/>
    </row>
    <row r="190" spans="1:9" s="26" customFormat="1" ht="31.5" x14ac:dyDescent="0.25">
      <c r="A190" s="28"/>
      <c r="B190" s="223" t="s">
        <v>1846</v>
      </c>
      <c r="C190" s="166"/>
      <c r="D190" s="175">
        <v>0</v>
      </c>
      <c r="E190" s="166"/>
      <c r="F190" s="175" t="s">
        <v>1199</v>
      </c>
      <c r="G190" s="166"/>
      <c r="H190" s="144"/>
      <c r="I190" s="28"/>
    </row>
    <row r="191" spans="1:9" s="26" customFormat="1" ht="15.75" x14ac:dyDescent="0.25">
      <c r="A191" s="28"/>
      <c r="B191" s="48"/>
      <c r="C191" s="28"/>
      <c r="D191" s="28"/>
      <c r="E191" s="28"/>
      <c r="F191" s="37"/>
      <c r="G191" s="28"/>
      <c r="H191" s="28"/>
      <c r="I191" s="28"/>
    </row>
    <row r="192" spans="1:9" s="26" customFormat="1" ht="15.95" customHeight="1" x14ac:dyDescent="0.25">
      <c r="A192" s="28"/>
      <c r="B192" s="136" t="s">
        <v>1901</v>
      </c>
      <c r="C192" s="28"/>
      <c r="D192" s="159"/>
      <c r="E192" s="28"/>
      <c r="F192" s="159"/>
      <c r="G192" s="28"/>
      <c r="H192" s="138"/>
      <c r="I192" s="28"/>
    </row>
    <row r="193" spans="1:9" s="26" customFormat="1" ht="31.5" x14ac:dyDescent="0.25">
      <c r="A193" s="28"/>
      <c r="B193" s="160" t="s">
        <v>1600</v>
      </c>
      <c r="C193" s="28"/>
      <c r="D193" s="174" t="s">
        <v>1668</v>
      </c>
      <c r="E193" s="28"/>
      <c r="F193" s="174" t="s">
        <v>2014</v>
      </c>
      <c r="G193" s="28"/>
      <c r="H193" s="141"/>
      <c r="I193" s="28"/>
    </row>
    <row r="194" spans="1:9" s="26" customFormat="1" ht="30.75" customHeight="1" x14ac:dyDescent="0.25">
      <c r="A194" s="28"/>
      <c r="B194" s="165" t="s">
        <v>1597</v>
      </c>
      <c r="C194" s="28"/>
      <c r="D194" s="175">
        <v>0</v>
      </c>
      <c r="E194" s="28"/>
      <c r="F194" s="175" t="s">
        <v>1199</v>
      </c>
      <c r="G194" s="28"/>
      <c r="H194" s="144"/>
      <c r="I194" s="28"/>
    </row>
    <row r="195" spans="1:9" s="26" customFormat="1" ht="15.75" x14ac:dyDescent="0.25">
      <c r="A195" s="28"/>
      <c r="B195" s="48"/>
      <c r="C195" s="28"/>
      <c r="D195" s="135"/>
      <c r="E195" s="28"/>
      <c r="F195" s="37"/>
      <c r="G195" s="28"/>
      <c r="H195" s="28"/>
      <c r="I195" s="28"/>
    </row>
    <row r="196" spans="1:9" s="26" customFormat="1" ht="15.75" x14ac:dyDescent="0.25">
      <c r="A196" s="28"/>
      <c r="B196" s="136" t="s">
        <v>1902</v>
      </c>
      <c r="C196" s="28"/>
      <c r="D196" s="159"/>
      <c r="E196" s="28"/>
      <c r="F196" s="159"/>
      <c r="G196" s="28"/>
      <c r="H196" s="138"/>
      <c r="I196" s="28"/>
    </row>
    <row r="197" spans="1:9" s="26" customFormat="1" ht="31.5" x14ac:dyDescent="0.25">
      <c r="A197" s="28"/>
      <c r="B197" s="160" t="s">
        <v>1601</v>
      </c>
      <c r="C197" s="28"/>
      <c r="D197" s="174" t="s">
        <v>1668</v>
      </c>
      <c r="E197" s="28"/>
      <c r="F197" s="174" t="s">
        <v>2015</v>
      </c>
      <c r="G197" s="28"/>
      <c r="H197" s="141"/>
      <c r="I197" s="28"/>
    </row>
    <row r="198" spans="1:9" s="26" customFormat="1" ht="30.75" customHeight="1" x14ac:dyDescent="0.25">
      <c r="A198" s="28"/>
      <c r="B198" s="165" t="s">
        <v>1598</v>
      </c>
      <c r="C198" s="28"/>
      <c r="D198" s="279">
        <v>1295175867</v>
      </c>
      <c r="E198" s="28"/>
      <c r="F198" s="175" t="s">
        <v>1199</v>
      </c>
      <c r="G198" s="28"/>
      <c r="H198" s="144"/>
      <c r="I198" s="28"/>
    </row>
    <row r="199" spans="1:9" s="26" customFormat="1" ht="15.75" x14ac:dyDescent="0.25">
      <c r="A199" s="28"/>
      <c r="B199" s="48"/>
      <c r="C199" s="28"/>
      <c r="D199" s="135"/>
      <c r="E199" s="28"/>
      <c r="F199" s="37"/>
      <c r="G199" s="28"/>
      <c r="H199" s="28"/>
      <c r="I199" s="28"/>
    </row>
    <row r="200" spans="1:9" s="26" customFormat="1" ht="15.75" x14ac:dyDescent="0.25">
      <c r="A200" s="28"/>
      <c r="B200" s="136" t="s">
        <v>1903</v>
      </c>
      <c r="C200" s="28"/>
      <c r="D200" s="159"/>
      <c r="E200" s="28"/>
      <c r="F200" s="159"/>
      <c r="G200" s="28"/>
      <c r="H200" s="138"/>
      <c r="I200" s="28"/>
    </row>
    <row r="201" spans="1:9" s="26" customFormat="1" ht="31.5" x14ac:dyDescent="0.25">
      <c r="A201" s="28"/>
      <c r="B201" s="160" t="s">
        <v>1603</v>
      </c>
      <c r="C201" s="28"/>
      <c r="D201" s="174" t="s">
        <v>1668</v>
      </c>
      <c r="E201" s="28"/>
      <c r="F201" s="174" t="s">
        <v>2016</v>
      </c>
      <c r="G201" s="28"/>
      <c r="H201" s="141"/>
      <c r="I201" s="28"/>
    </row>
    <row r="202" spans="1:9" s="26" customFormat="1" ht="78.75" x14ac:dyDescent="0.25">
      <c r="A202" s="28"/>
      <c r="B202" s="165" t="s">
        <v>1599</v>
      </c>
      <c r="C202" s="28"/>
      <c r="D202" s="175" t="s">
        <v>1560</v>
      </c>
      <c r="E202" s="28"/>
      <c r="F202" s="175" t="s">
        <v>1136</v>
      </c>
      <c r="G202" s="28"/>
      <c r="H202" s="281" t="s">
        <v>2017</v>
      </c>
      <c r="I202" s="28"/>
    </row>
    <row r="203" spans="1:9" s="26" customFormat="1" ht="15.75" x14ac:dyDescent="0.25">
      <c r="A203" s="28"/>
      <c r="B203" s="48"/>
      <c r="C203" s="28"/>
      <c r="D203" s="135"/>
      <c r="E203" s="28"/>
      <c r="F203" s="37"/>
      <c r="G203" s="28"/>
      <c r="H203" s="28"/>
      <c r="I203" s="28"/>
    </row>
    <row r="204" spans="1:9" s="26" customFormat="1" ht="15.75" x14ac:dyDescent="0.25">
      <c r="A204" s="28"/>
      <c r="B204" s="136" t="s">
        <v>1904</v>
      </c>
      <c r="C204" s="28"/>
      <c r="D204" s="159"/>
      <c r="E204" s="28"/>
      <c r="F204" s="159"/>
      <c r="G204" s="28"/>
      <c r="H204" s="138"/>
      <c r="I204" s="28"/>
    </row>
    <row r="205" spans="1:9" s="26" customFormat="1" ht="31.5" x14ac:dyDescent="0.25">
      <c r="A205" s="28"/>
      <c r="B205" s="160" t="str">
        <f>"Does the government disclose information on"&amp;RIGHT(B204,LEN(B204)-SEARCH(":",B204,1))&amp;"?"</f>
        <v>Does the government disclose information on Direct subnational payments?</v>
      </c>
      <c r="C205" s="28"/>
      <c r="D205" s="174" t="s">
        <v>1668</v>
      </c>
      <c r="E205" s="28"/>
      <c r="F205" s="174" t="s">
        <v>2014</v>
      </c>
      <c r="G205" s="28"/>
      <c r="H205" s="141"/>
      <c r="I205" s="28"/>
    </row>
    <row r="206" spans="1:9" s="26" customFormat="1" ht="31.5" x14ac:dyDescent="0.25">
      <c r="A206" s="28"/>
      <c r="B206" s="165" t="s">
        <v>1602</v>
      </c>
      <c r="C206" s="28"/>
      <c r="D206" s="175">
        <v>0</v>
      </c>
      <c r="E206" s="28"/>
      <c r="F206" s="175" t="s">
        <v>1199</v>
      </c>
      <c r="G206" s="28"/>
      <c r="H206" s="144"/>
      <c r="I206" s="28"/>
    </row>
    <row r="207" spans="1:9" s="26" customFormat="1" ht="15.75" x14ac:dyDescent="0.25">
      <c r="A207" s="28"/>
      <c r="B207" s="48"/>
      <c r="C207" s="28"/>
      <c r="D207" s="135"/>
      <c r="E207" s="28"/>
      <c r="F207" s="37"/>
      <c r="G207" s="28"/>
      <c r="H207" s="28"/>
      <c r="I207" s="28"/>
    </row>
    <row r="208" spans="1:9" s="26" customFormat="1" ht="15.75" x14ac:dyDescent="0.25">
      <c r="A208" s="28"/>
      <c r="B208" s="136" t="s">
        <v>1905</v>
      </c>
      <c r="C208" s="28"/>
      <c r="D208" s="159"/>
      <c r="E208" s="28"/>
      <c r="F208" s="37"/>
      <c r="G208" s="28"/>
      <c r="H208" s="138"/>
      <c r="I208" s="28"/>
    </row>
    <row r="209" spans="1:9" s="26" customFormat="1" ht="31.5" x14ac:dyDescent="0.25">
      <c r="A209" s="28"/>
      <c r="B209" s="161" t="s">
        <v>1515</v>
      </c>
      <c r="C209" s="28"/>
      <c r="D209" s="246">
        <f>IFERROR(IF(_xlfn.DAYS('Part 1 - About'!$E$24,'Part 1 - About'!$E$20)/365&gt;0,_xlfn.DAYS('Part 1 - About'!$E$24,'Part 1 - About'!$E$20)/365,_xlfn.DAYS('Part 1 - About'!$E$27,'Part 1 - About'!$E$20)/365),"Automatically completed using the 1. About sheet")</f>
        <v>2</v>
      </c>
      <c r="E209" s="28"/>
      <c r="F209" s="37"/>
      <c r="G209" s="28"/>
      <c r="H209" s="144"/>
      <c r="I209" s="28"/>
    </row>
    <row r="210" spans="1:9" s="26" customFormat="1" ht="15.75" x14ac:dyDescent="0.25">
      <c r="A210" s="28"/>
      <c r="B210" s="48"/>
      <c r="C210" s="28"/>
      <c r="D210" s="135"/>
      <c r="E210" s="28"/>
      <c r="F210" s="37"/>
      <c r="G210" s="28"/>
      <c r="H210" s="28"/>
      <c r="I210" s="28"/>
    </row>
    <row r="211" spans="1:9" s="26" customFormat="1" ht="15.75" x14ac:dyDescent="0.25">
      <c r="A211" s="28"/>
      <c r="B211" s="136" t="s">
        <v>1906</v>
      </c>
      <c r="C211" s="28"/>
      <c r="D211" s="159"/>
      <c r="E211" s="28"/>
      <c r="F211" s="159"/>
      <c r="G211" s="28"/>
      <c r="H211" s="138"/>
      <c r="I211" s="28"/>
    </row>
    <row r="212" spans="1:9" s="26" customFormat="1" ht="63" x14ac:dyDescent="0.25">
      <c r="A212" s="28"/>
      <c r="B212" s="155" t="s">
        <v>1659</v>
      </c>
      <c r="C212" s="28"/>
      <c r="D212" s="174" t="s">
        <v>1668</v>
      </c>
      <c r="E212" s="28"/>
      <c r="F212" s="174" t="s">
        <v>2018</v>
      </c>
      <c r="G212" s="28"/>
      <c r="H212" s="141"/>
      <c r="I212" s="28"/>
    </row>
    <row r="213" spans="1:9" s="26" customFormat="1" ht="31.5" x14ac:dyDescent="0.25">
      <c r="A213" s="28"/>
      <c r="B213" s="156" t="s">
        <v>1606</v>
      </c>
      <c r="C213" s="28"/>
      <c r="D213" s="174" t="s">
        <v>1668</v>
      </c>
      <c r="E213" s="28"/>
      <c r="F213" s="174" t="s">
        <v>2018</v>
      </c>
      <c r="G213" s="28"/>
      <c r="H213" s="141"/>
      <c r="I213" s="28"/>
    </row>
    <row r="214" spans="1:9" s="26" customFormat="1" ht="15.75" x14ac:dyDescent="0.25">
      <c r="A214" s="28"/>
      <c r="B214" s="139" t="s">
        <v>1604</v>
      </c>
      <c r="C214" s="28"/>
      <c r="D214" s="174" t="s">
        <v>1668</v>
      </c>
      <c r="E214" s="28"/>
      <c r="F214" s="174" t="s">
        <v>2019</v>
      </c>
      <c r="G214" s="28"/>
      <c r="H214" s="141"/>
      <c r="I214" s="28"/>
    </row>
    <row r="215" spans="1:9" s="26" customFormat="1" ht="15.75" x14ac:dyDescent="0.25">
      <c r="A215" s="28"/>
      <c r="B215" s="142" t="s">
        <v>1605</v>
      </c>
      <c r="C215" s="28"/>
      <c r="D215" s="174" t="s">
        <v>1000</v>
      </c>
      <c r="E215" s="28"/>
      <c r="F215" s="174" t="str">
        <f>IF(D215=Lists!$K$4,"&lt; Input URL to data source &gt;",IF(D215=Lists!$K$5,"&lt; Reference section in EITI Report or URL &gt;",IF(D215=Lists!$K$6,"&lt; Reference evidence of non-applicability &gt;","")))</f>
        <v>&lt; Reference evidence of non-applicability &gt;</v>
      </c>
      <c r="G215" s="28"/>
      <c r="H215" s="141"/>
      <c r="I215" s="28"/>
    </row>
    <row r="216" spans="1:9" s="26" customFormat="1" ht="15.75" x14ac:dyDescent="0.25">
      <c r="A216" s="28"/>
      <c r="B216" s="139" t="s">
        <v>1607</v>
      </c>
      <c r="C216" s="28"/>
      <c r="D216" s="174" t="s">
        <v>1668</v>
      </c>
      <c r="E216" s="28"/>
      <c r="F216" s="174" t="s">
        <v>2020</v>
      </c>
      <c r="G216" s="28"/>
      <c r="H216" s="141"/>
      <c r="I216" s="28"/>
    </row>
    <row r="217" spans="1:9" s="26" customFormat="1" ht="15.75" x14ac:dyDescent="0.25">
      <c r="A217" s="28"/>
      <c r="B217" s="143" t="s">
        <v>1608</v>
      </c>
      <c r="C217" s="28"/>
      <c r="D217" s="175" t="s">
        <v>1000</v>
      </c>
      <c r="E217" s="28"/>
      <c r="F217" s="174" t="str">
        <f>IF(D217=Lists!$K$4,"&lt; Input URL to data source &gt;",IF(D217=Lists!$K$5,"&lt; Reference section in EITI Report or URL &gt;",IF(D217=Lists!$K$6,"&lt; Reference evidence of non-applicability &gt;","")))</f>
        <v>&lt; Reference evidence of non-applicability &gt;</v>
      </c>
      <c r="G217" s="28"/>
      <c r="H217" s="144"/>
      <c r="I217" s="28"/>
    </row>
    <row r="218" spans="1:9" s="26" customFormat="1" ht="15.75" x14ac:dyDescent="0.25">
      <c r="A218" s="28"/>
      <c r="B218" s="48"/>
      <c r="C218" s="28"/>
      <c r="D218" s="135"/>
      <c r="E218" s="28"/>
      <c r="F218" s="37"/>
      <c r="G218" s="28"/>
      <c r="H218" s="28"/>
      <c r="I218" s="28"/>
    </row>
    <row r="219" spans="1:9" s="26" customFormat="1" ht="31.5" x14ac:dyDescent="0.25">
      <c r="A219" s="28"/>
      <c r="B219" s="136" t="s">
        <v>1907</v>
      </c>
      <c r="C219" s="28"/>
      <c r="D219" s="159"/>
      <c r="E219" s="28"/>
      <c r="F219" s="159"/>
      <c r="G219" s="28"/>
      <c r="H219" s="138"/>
      <c r="I219" s="28"/>
    </row>
    <row r="220" spans="1:9" s="26" customFormat="1" ht="63" x14ac:dyDescent="0.25">
      <c r="A220" s="28"/>
      <c r="B220" s="160" t="s">
        <v>1610</v>
      </c>
      <c r="C220" s="28"/>
      <c r="D220" s="174" t="s">
        <v>1668</v>
      </c>
      <c r="E220" s="28"/>
      <c r="F220" s="174" t="s">
        <v>2021</v>
      </c>
      <c r="G220" s="28"/>
      <c r="H220" s="141"/>
      <c r="I220" s="28"/>
    </row>
    <row r="221" spans="1:9" s="26" customFormat="1" ht="31.5" x14ac:dyDescent="0.25">
      <c r="A221" s="28"/>
      <c r="B221" s="165" t="s">
        <v>1666</v>
      </c>
      <c r="C221" s="28"/>
      <c r="D221" s="175">
        <v>0</v>
      </c>
      <c r="E221" s="28"/>
      <c r="F221" s="178" t="str">
        <f>IF(D221=Lists!$K$4,"&lt; Input URL to data source &gt;",IF(D221=Lists!$K$5,"&lt; Reference section in EITI Report &gt;",IF(D221=Lists!$K$6,"&lt; Reference evidence of non-applicability &gt;","")))</f>
        <v/>
      </c>
      <c r="G221" s="28"/>
      <c r="H221" s="144"/>
      <c r="I221" s="28"/>
    </row>
    <row r="222" spans="1:9" s="26" customFormat="1" ht="15.75" x14ac:dyDescent="0.25">
      <c r="A222" s="28"/>
      <c r="B222" s="48"/>
      <c r="C222" s="28"/>
      <c r="D222" s="135"/>
      <c r="E222" s="28"/>
      <c r="F222" s="37"/>
      <c r="G222" s="28"/>
      <c r="H222" s="28"/>
      <c r="I222" s="28"/>
    </row>
    <row r="223" spans="1:9" s="26" customFormat="1" ht="15.75" x14ac:dyDescent="0.25">
      <c r="A223" s="28"/>
      <c r="B223" s="136" t="s">
        <v>1908</v>
      </c>
      <c r="C223" s="28"/>
      <c r="D223" s="159"/>
      <c r="E223" s="28"/>
      <c r="F223" s="159"/>
      <c r="G223" s="28"/>
      <c r="H223" s="138"/>
      <c r="I223" s="28"/>
    </row>
    <row r="224" spans="1:9" s="26" customFormat="1" ht="31.5" x14ac:dyDescent="0.25">
      <c r="A224" s="28"/>
      <c r="B224" s="160" t="s">
        <v>1611</v>
      </c>
      <c r="C224" s="28"/>
      <c r="D224" s="174" t="s">
        <v>1668</v>
      </c>
      <c r="E224" s="28"/>
      <c r="F224" s="174" t="s">
        <v>2014</v>
      </c>
      <c r="G224" s="28"/>
      <c r="H224" s="141"/>
      <c r="I224" s="28"/>
    </row>
    <row r="225" spans="1:16" s="26" customFormat="1" ht="47.25" x14ac:dyDescent="0.25">
      <c r="A225" s="28"/>
      <c r="B225" s="164" t="s">
        <v>1613</v>
      </c>
      <c r="C225" s="28"/>
      <c r="D225" s="174">
        <v>0</v>
      </c>
      <c r="E225" s="28"/>
      <c r="F225" s="174" t="s">
        <v>1199</v>
      </c>
      <c r="G225" s="28"/>
      <c r="H225" s="141"/>
      <c r="I225" s="28"/>
    </row>
    <row r="226" spans="1:16" s="26" customFormat="1" ht="31.5" x14ac:dyDescent="0.25">
      <c r="A226" s="28"/>
      <c r="B226" s="165" t="s">
        <v>1947</v>
      </c>
      <c r="C226" s="28"/>
      <c r="D226" s="175">
        <v>0</v>
      </c>
      <c r="E226" s="28"/>
      <c r="F226" s="175" t="s">
        <v>1199</v>
      </c>
      <c r="G226" s="28"/>
      <c r="H226" s="144"/>
      <c r="I226" s="28"/>
      <c r="P226" s="221"/>
    </row>
    <row r="227" spans="1:16" s="26" customFormat="1" ht="15.75" x14ac:dyDescent="0.25">
      <c r="A227" s="28"/>
      <c r="B227" s="48"/>
      <c r="C227" s="28"/>
      <c r="D227" s="135"/>
      <c r="E227" s="28"/>
      <c r="F227" s="37"/>
      <c r="G227" s="28"/>
      <c r="H227" s="28"/>
      <c r="I227" s="28"/>
    </row>
    <row r="228" spans="1:16" s="26" customFormat="1" ht="31.5" x14ac:dyDescent="0.25">
      <c r="A228" s="28"/>
      <c r="B228" s="136" t="s">
        <v>1909</v>
      </c>
      <c r="C228" s="28"/>
      <c r="D228" s="159"/>
      <c r="E228" s="28"/>
      <c r="F228" s="159"/>
      <c r="G228" s="28"/>
      <c r="H228" s="138"/>
      <c r="I228" s="28"/>
    </row>
    <row r="229" spans="1:16" s="26" customFormat="1" ht="47.25" x14ac:dyDescent="0.25">
      <c r="A229" s="28"/>
      <c r="B229" s="160" t="s">
        <v>1614</v>
      </c>
      <c r="C229" s="28"/>
      <c r="D229" s="174" t="s">
        <v>1668</v>
      </c>
      <c r="E229" s="28"/>
      <c r="F229" s="174" t="s">
        <v>2021</v>
      </c>
      <c r="G229" s="28"/>
      <c r="H229" s="141"/>
      <c r="I229" s="28"/>
    </row>
    <row r="230" spans="1:16" s="26" customFormat="1" ht="31.5" x14ac:dyDescent="0.25">
      <c r="A230" s="28"/>
      <c r="B230" s="160" t="s">
        <v>1615</v>
      </c>
      <c r="C230" s="28"/>
      <c r="D230" s="174" t="s">
        <v>1668</v>
      </c>
      <c r="E230" s="28"/>
      <c r="F230" s="174" t="s">
        <v>2022</v>
      </c>
      <c r="G230" s="28"/>
      <c r="H230" s="141"/>
      <c r="I230" s="28"/>
    </row>
    <row r="231" spans="1:16" s="26" customFormat="1" ht="47.25" x14ac:dyDescent="0.25">
      <c r="A231" s="28"/>
      <c r="B231" s="161" t="s">
        <v>1616</v>
      </c>
      <c r="C231" s="28"/>
      <c r="D231" s="175" t="s">
        <v>1668</v>
      </c>
      <c r="E231" s="28"/>
      <c r="F231" s="175" t="s">
        <v>2023</v>
      </c>
      <c r="G231" s="28"/>
      <c r="H231" s="144"/>
      <c r="I231" s="28"/>
    </row>
    <row r="232" spans="1:16" s="26" customFormat="1" ht="15.75" x14ac:dyDescent="0.25">
      <c r="A232" s="28"/>
      <c r="B232" s="48"/>
      <c r="C232" s="28"/>
      <c r="D232" s="135"/>
      <c r="E232" s="28"/>
      <c r="F232" s="37"/>
      <c r="G232" s="28"/>
      <c r="H232" s="28"/>
      <c r="I232" s="28"/>
    </row>
    <row r="233" spans="1:16" s="26" customFormat="1" ht="15.75" x14ac:dyDescent="0.25">
      <c r="A233" s="28"/>
      <c r="B233" s="136" t="s">
        <v>1910</v>
      </c>
      <c r="C233" s="28"/>
      <c r="D233" s="159"/>
      <c r="E233" s="28"/>
      <c r="F233" s="159"/>
      <c r="G233" s="28"/>
      <c r="H233" s="138"/>
      <c r="I233" s="28"/>
    </row>
    <row r="234" spans="1:16" s="26" customFormat="1" ht="31.5" x14ac:dyDescent="0.25">
      <c r="A234" s="28"/>
      <c r="B234" s="160" t="s">
        <v>1617</v>
      </c>
      <c r="C234" s="28"/>
      <c r="D234" s="174" t="s">
        <v>1000</v>
      </c>
      <c r="E234" s="28"/>
      <c r="F234" s="174"/>
      <c r="G234" s="28"/>
      <c r="H234" s="141"/>
      <c r="I234" s="28"/>
    </row>
    <row r="235" spans="1:16" s="26" customFormat="1" ht="31.5" x14ac:dyDescent="0.25">
      <c r="A235" s="28"/>
      <c r="B235" s="164" t="s">
        <v>1672</v>
      </c>
      <c r="C235" s="28"/>
      <c r="D235" s="277">
        <v>0</v>
      </c>
      <c r="E235" s="28"/>
      <c r="F235" s="174" t="s">
        <v>1199</v>
      </c>
      <c r="G235" s="28"/>
      <c r="H235" s="141"/>
      <c r="I235" s="28"/>
    </row>
    <row r="236" spans="1:16" s="26" customFormat="1" ht="31.5" x14ac:dyDescent="0.25">
      <c r="A236" s="28"/>
      <c r="B236" s="164" t="s">
        <v>1673</v>
      </c>
      <c r="C236" s="28"/>
      <c r="D236" s="277">
        <v>0</v>
      </c>
      <c r="E236" s="145"/>
      <c r="F236" s="174" t="s">
        <v>1199</v>
      </c>
      <c r="G236" s="28"/>
      <c r="H236" s="141"/>
      <c r="I236" s="28"/>
    </row>
    <row r="237" spans="1:16" s="26" customFormat="1" ht="31.5" x14ac:dyDescent="0.25">
      <c r="A237" s="28"/>
      <c r="B237" s="160" t="s">
        <v>1674</v>
      </c>
      <c r="C237" s="28"/>
      <c r="D237" s="174" t="s">
        <v>1668</v>
      </c>
      <c r="E237" s="28"/>
      <c r="F237" s="174" t="s">
        <v>2024</v>
      </c>
      <c r="G237" s="28"/>
      <c r="H237" s="141"/>
      <c r="I237" s="28"/>
    </row>
    <row r="238" spans="1:16" s="26" customFormat="1" ht="31.5" x14ac:dyDescent="0.25">
      <c r="A238" s="28"/>
      <c r="B238" s="164" t="s">
        <v>1675</v>
      </c>
      <c r="C238" s="28"/>
      <c r="D238" s="277">
        <v>1023712620</v>
      </c>
      <c r="E238" s="28"/>
      <c r="F238" s="174" t="s">
        <v>1136</v>
      </c>
      <c r="G238" s="28"/>
      <c r="H238" s="141"/>
      <c r="I238" s="28"/>
    </row>
    <row r="239" spans="1:16" s="26" customFormat="1" ht="31.5" x14ac:dyDescent="0.25">
      <c r="A239" s="28"/>
      <c r="B239" s="164" t="s">
        <v>1676</v>
      </c>
      <c r="C239" s="28"/>
      <c r="D239" s="277">
        <v>19204219716</v>
      </c>
      <c r="E239" s="28"/>
      <c r="F239" s="174" t="s">
        <v>1136</v>
      </c>
      <c r="G239" s="28"/>
      <c r="H239" s="141"/>
      <c r="I239" s="28"/>
    </row>
    <row r="240" spans="1:16" s="26" customFormat="1" ht="31.5" x14ac:dyDescent="0.25">
      <c r="A240" s="28"/>
      <c r="B240" s="160" t="s">
        <v>1847</v>
      </c>
      <c r="C240" s="28"/>
      <c r="D240" s="174" t="s">
        <v>1668</v>
      </c>
      <c r="E240" s="28"/>
      <c r="F240" s="174" t="s">
        <v>2025</v>
      </c>
      <c r="G240" s="28"/>
      <c r="H240" s="141"/>
      <c r="I240" s="28"/>
    </row>
    <row r="241" spans="1:9" s="26" customFormat="1" ht="31.5" x14ac:dyDescent="0.25">
      <c r="A241" s="28"/>
      <c r="B241" s="164" t="s">
        <v>1848</v>
      </c>
      <c r="C241" s="28"/>
      <c r="D241" s="174">
        <v>0</v>
      </c>
      <c r="E241" s="28"/>
      <c r="F241" s="174" t="s">
        <v>1199</v>
      </c>
      <c r="G241" s="28"/>
      <c r="H241" s="141"/>
      <c r="I241" s="28"/>
    </row>
    <row r="242" spans="1:9" s="26" customFormat="1" ht="31.5" x14ac:dyDescent="0.25">
      <c r="A242" s="28"/>
      <c r="B242" s="165" t="s">
        <v>1849</v>
      </c>
      <c r="C242" s="28"/>
      <c r="D242" s="174">
        <v>0</v>
      </c>
      <c r="E242" s="28"/>
      <c r="F242" s="174" t="s">
        <v>1199</v>
      </c>
      <c r="G242" s="28"/>
      <c r="H242" s="144"/>
      <c r="I242" s="28"/>
    </row>
    <row r="243" spans="1:9" s="26" customFormat="1" ht="15.75" x14ac:dyDescent="0.25">
      <c r="A243" s="28"/>
      <c r="B243" s="48"/>
      <c r="C243" s="28"/>
      <c r="D243" s="135"/>
      <c r="E243" s="28"/>
      <c r="F243" s="37"/>
      <c r="G243" s="28"/>
      <c r="H243" s="28"/>
      <c r="I243" s="28"/>
    </row>
    <row r="244" spans="1:9" s="26" customFormat="1" ht="15.75" x14ac:dyDescent="0.25">
      <c r="A244" s="28"/>
      <c r="B244" s="136" t="s">
        <v>1911</v>
      </c>
      <c r="C244" s="28"/>
      <c r="D244" s="159"/>
      <c r="E244" s="28"/>
      <c r="F244" s="159"/>
      <c r="G244" s="28"/>
      <c r="H244" s="138"/>
      <c r="I244" s="28"/>
    </row>
    <row r="245" spans="1:9" s="26" customFormat="1" ht="31.5" x14ac:dyDescent="0.25">
      <c r="A245" s="28"/>
      <c r="B245" s="160" t="s">
        <v>1677</v>
      </c>
      <c r="C245" s="28"/>
      <c r="D245" s="174" t="s">
        <v>1668</v>
      </c>
      <c r="E245" s="28"/>
      <c r="F245" s="174" t="s">
        <v>2026</v>
      </c>
      <c r="G245" s="28"/>
      <c r="H245" s="141"/>
      <c r="I245" s="28"/>
    </row>
    <row r="246" spans="1:9" s="26" customFormat="1" ht="31.5" x14ac:dyDescent="0.25">
      <c r="A246" s="28"/>
      <c r="B246" s="165" t="s">
        <v>1618</v>
      </c>
      <c r="C246" s="28"/>
      <c r="D246" s="175">
        <v>0</v>
      </c>
      <c r="E246" s="28"/>
      <c r="F246" s="175" t="s">
        <v>1199</v>
      </c>
      <c r="G246" s="28"/>
      <c r="H246" s="144"/>
      <c r="I246" s="28"/>
    </row>
    <row r="247" spans="1:9" s="26" customFormat="1" ht="15.75" x14ac:dyDescent="0.25">
      <c r="A247" s="28"/>
      <c r="B247" s="48"/>
      <c r="C247" s="28"/>
      <c r="D247" s="135"/>
      <c r="E247" s="28"/>
      <c r="F247" s="37"/>
      <c r="G247" s="28"/>
      <c r="H247" s="28"/>
      <c r="I247" s="28"/>
    </row>
    <row r="248" spans="1:9" s="26" customFormat="1" ht="15.75" x14ac:dyDescent="0.25">
      <c r="A248" s="28"/>
      <c r="B248" s="136" t="s">
        <v>1912</v>
      </c>
      <c r="C248" s="28"/>
      <c r="D248" s="167"/>
      <c r="E248" s="28"/>
      <c r="F248" s="168"/>
      <c r="G248" s="28"/>
      <c r="H248" s="138"/>
      <c r="I248" s="28"/>
    </row>
    <row r="249" spans="1:9" s="26" customFormat="1" ht="31.5" x14ac:dyDescent="0.25">
      <c r="A249" s="28"/>
      <c r="B249" s="169" t="s">
        <v>1657</v>
      </c>
      <c r="C249" s="28"/>
      <c r="D249" s="174" t="s">
        <v>1668</v>
      </c>
      <c r="E249" s="28"/>
      <c r="F249" s="174" t="s">
        <v>2027</v>
      </c>
      <c r="G249" s="28"/>
      <c r="H249" s="141"/>
      <c r="I249" s="28"/>
    </row>
    <row r="250" spans="1:9" s="26" customFormat="1" ht="31.5" x14ac:dyDescent="0.25">
      <c r="A250" s="28"/>
      <c r="B250" s="160" t="s">
        <v>1934</v>
      </c>
      <c r="C250" s="28"/>
      <c r="D250" s="277">
        <v>4324810000000</v>
      </c>
      <c r="E250" s="28"/>
      <c r="F250" s="174" t="s">
        <v>1136</v>
      </c>
      <c r="G250" s="28"/>
      <c r="H250" s="141"/>
      <c r="I250" s="28"/>
    </row>
    <row r="251" spans="1:9" s="26" customFormat="1" ht="15.75" x14ac:dyDescent="0.25">
      <c r="A251" s="28"/>
      <c r="B251" s="155" t="s">
        <v>1760</v>
      </c>
      <c r="C251" s="28"/>
      <c r="D251" s="174" t="s">
        <v>1560</v>
      </c>
      <c r="E251" s="28"/>
      <c r="F251" s="174" t="s">
        <v>1199</v>
      </c>
      <c r="G251" s="28"/>
      <c r="H251" s="141"/>
      <c r="I251" s="28"/>
    </row>
    <row r="252" spans="1:9" s="26" customFormat="1" ht="15.75" x14ac:dyDescent="0.25">
      <c r="A252" s="28"/>
      <c r="B252" s="139" t="s">
        <v>1619</v>
      </c>
      <c r="C252" s="28"/>
      <c r="D252" s="277">
        <v>90450949000000</v>
      </c>
      <c r="E252" s="28"/>
      <c r="F252" s="174" t="s">
        <v>1136</v>
      </c>
      <c r="G252" s="28"/>
      <c r="H252" s="141"/>
      <c r="I252" s="28"/>
    </row>
    <row r="253" spans="1:9" s="26" customFormat="1" ht="15.75" x14ac:dyDescent="0.25">
      <c r="A253" s="28"/>
      <c r="B253" s="139" t="s">
        <v>1620</v>
      </c>
      <c r="C253" s="28"/>
      <c r="D253" s="277">
        <v>383330300000</v>
      </c>
      <c r="E253" s="28"/>
      <c r="F253" s="174" t="s">
        <v>1136</v>
      </c>
      <c r="G253" s="28"/>
      <c r="H253" s="141"/>
      <c r="I253" s="28"/>
    </row>
    <row r="254" spans="1:9" s="26" customFormat="1" ht="15.75" x14ac:dyDescent="0.25">
      <c r="A254" s="28"/>
      <c r="B254" s="139" t="s">
        <v>1621</v>
      </c>
      <c r="C254" s="28"/>
      <c r="D254" s="277">
        <v>7423519600000</v>
      </c>
      <c r="E254" s="28"/>
      <c r="F254" s="174" t="s">
        <v>1136</v>
      </c>
      <c r="G254" s="28"/>
      <c r="H254" s="141"/>
      <c r="I254" s="28"/>
    </row>
    <row r="255" spans="1:9" s="26" customFormat="1" ht="15.75" x14ac:dyDescent="0.25">
      <c r="A255" s="28"/>
      <c r="B255" s="139" t="s">
        <v>1622</v>
      </c>
      <c r="C255" s="28"/>
      <c r="D255" s="282">
        <v>5271500000</v>
      </c>
      <c r="E255" s="28"/>
      <c r="F255" s="174" t="s">
        <v>1199</v>
      </c>
      <c r="G255" s="28"/>
      <c r="H255" s="141"/>
      <c r="I255" s="28"/>
    </row>
    <row r="256" spans="1:9" s="26" customFormat="1" ht="15.75" x14ac:dyDescent="0.25">
      <c r="A256" s="28"/>
      <c r="B256" s="139" t="s">
        <v>1623</v>
      </c>
      <c r="C256" s="28"/>
      <c r="D256" s="277">
        <v>14850700000</v>
      </c>
      <c r="E256" s="28"/>
      <c r="F256" s="174" t="s">
        <v>1199</v>
      </c>
      <c r="G256" s="28"/>
      <c r="H256" s="141"/>
      <c r="I256" s="28"/>
    </row>
    <row r="257" spans="1:9" s="26" customFormat="1" ht="15.75" x14ac:dyDescent="0.25">
      <c r="A257" s="28"/>
      <c r="B257" s="139" t="s">
        <v>1935</v>
      </c>
      <c r="C257" s="28"/>
      <c r="D257" s="277">
        <f>50013+499</f>
        <v>50512</v>
      </c>
      <c r="E257" s="28"/>
      <c r="F257" s="174" t="s">
        <v>1937</v>
      </c>
      <c r="G257" s="28"/>
      <c r="H257" s="141"/>
      <c r="I257" s="28"/>
    </row>
    <row r="258" spans="1:9" s="26" customFormat="1" ht="15.75" x14ac:dyDescent="0.25">
      <c r="A258" s="28"/>
      <c r="B258" s="139" t="s">
        <v>1936</v>
      </c>
      <c r="C258" s="28"/>
      <c r="D258" s="277">
        <f>6851+87</f>
        <v>6938</v>
      </c>
      <c r="E258" s="28"/>
      <c r="F258" s="174" t="s">
        <v>1937</v>
      </c>
      <c r="G258" s="28"/>
      <c r="H258" s="141"/>
      <c r="I258" s="28"/>
    </row>
    <row r="259" spans="1:9" s="26" customFormat="1" ht="15.75" x14ac:dyDescent="0.25">
      <c r="A259" s="28"/>
      <c r="B259" s="139" t="s">
        <v>1624</v>
      </c>
      <c r="C259" s="28"/>
      <c r="D259" s="277">
        <v>57928</v>
      </c>
      <c r="E259" s="28"/>
      <c r="F259" s="174" t="s">
        <v>1937</v>
      </c>
      <c r="G259" s="28"/>
      <c r="H259" s="141"/>
      <c r="I259" s="28"/>
    </row>
    <row r="260" spans="1:9" s="26" customFormat="1" ht="15.75" x14ac:dyDescent="0.25">
      <c r="A260" s="28"/>
      <c r="B260" s="139" t="s">
        <v>1625</v>
      </c>
      <c r="C260" s="28"/>
      <c r="D260" s="277">
        <v>22389000</v>
      </c>
      <c r="E260" s="28"/>
      <c r="F260" s="174" t="s">
        <v>1937</v>
      </c>
      <c r="G260" s="28"/>
      <c r="H260" s="141"/>
      <c r="I260" s="28"/>
    </row>
    <row r="261" spans="1:9" s="26" customFormat="1" ht="15.75" x14ac:dyDescent="0.25">
      <c r="A261" s="28"/>
      <c r="B261" s="139" t="s">
        <v>1636</v>
      </c>
      <c r="C261" s="28"/>
      <c r="D261" s="174">
        <v>0</v>
      </c>
      <c r="E261" s="28"/>
      <c r="F261" s="174" t="s">
        <v>1199</v>
      </c>
      <c r="G261" s="28"/>
      <c r="H261" s="141"/>
      <c r="I261" s="28"/>
    </row>
    <row r="262" spans="1:9" s="26" customFormat="1" ht="15.75" x14ac:dyDescent="0.25">
      <c r="A262" s="28"/>
      <c r="B262" s="153" t="s">
        <v>1637</v>
      </c>
      <c r="C262" s="28"/>
      <c r="D262" s="175">
        <v>0</v>
      </c>
      <c r="E262" s="28"/>
      <c r="F262" s="175" t="s">
        <v>1199</v>
      </c>
      <c r="G262" s="28"/>
      <c r="H262" s="144"/>
      <c r="I262" s="28"/>
    </row>
    <row r="263" spans="1:9" s="26" customFormat="1" ht="15.75" x14ac:dyDescent="0.25">
      <c r="A263" s="28"/>
      <c r="B263" s="173"/>
      <c r="C263" s="28"/>
      <c r="D263" s="170"/>
      <c r="E263" s="28"/>
      <c r="F263" s="173"/>
      <c r="G263" s="28"/>
      <c r="H263" s="28"/>
      <c r="I263" s="28"/>
    </row>
    <row r="264" spans="1:9" s="26" customFormat="1" ht="15.75" x14ac:dyDescent="0.25">
      <c r="A264" s="28"/>
      <c r="B264" s="136" t="s">
        <v>1952</v>
      </c>
      <c r="C264" s="28"/>
      <c r="D264" s="137"/>
      <c r="E264" s="28"/>
      <c r="F264" s="137"/>
      <c r="G264" s="28"/>
      <c r="H264" s="138"/>
      <c r="I264" s="28"/>
    </row>
    <row r="265" spans="1:9" s="26" customFormat="1" ht="15.75" x14ac:dyDescent="0.25">
      <c r="A265" s="28"/>
      <c r="B265" s="139" t="s">
        <v>1516</v>
      </c>
      <c r="C265" s="28"/>
      <c r="D265" s="140"/>
      <c r="E265" s="28"/>
      <c r="F265" s="140"/>
      <c r="G265" s="28"/>
      <c r="H265" s="141"/>
      <c r="I265" s="28"/>
    </row>
    <row r="266" spans="1:9" s="26" customFormat="1" ht="78.75" x14ac:dyDescent="0.25">
      <c r="A266" s="28"/>
      <c r="B266" s="156" t="s">
        <v>1949</v>
      </c>
      <c r="C266" s="28"/>
      <c r="D266" s="174" t="s">
        <v>1668</v>
      </c>
      <c r="E266" s="28"/>
      <c r="F266" s="174" t="s">
        <v>2028</v>
      </c>
      <c r="G266" s="28"/>
      <c r="H266" s="141"/>
      <c r="I266" s="28"/>
    </row>
    <row r="267" spans="1:9" s="26" customFormat="1" ht="47.25" x14ac:dyDescent="0.25">
      <c r="A267" s="145"/>
      <c r="B267" s="240" t="s">
        <v>1950</v>
      </c>
      <c r="C267" s="147"/>
      <c r="D267" s="174" t="s">
        <v>1586</v>
      </c>
      <c r="E267" s="28"/>
      <c r="F267" s="174" t="str">
        <f>IF(D267=Lists!$K$4,"&lt; Input URL to data source &gt;",IF(D267=Lists!$K$5,"&lt; Reference section in EITI Report or URL &gt;",IF(D267=Lists!$K$6,"&lt; Reference evidence of non-applicability &gt;","")))</f>
        <v/>
      </c>
      <c r="G267" s="28"/>
      <c r="H267" s="141"/>
      <c r="I267" s="28"/>
    </row>
    <row r="268" spans="1:9" s="26" customFormat="1" ht="31.5" x14ac:dyDescent="0.25">
      <c r="A268" s="28"/>
      <c r="B268" s="157" t="s">
        <v>1951</v>
      </c>
      <c r="C268" s="147"/>
      <c r="D268" s="175" t="s">
        <v>1000</v>
      </c>
      <c r="E268" s="28"/>
      <c r="F268" s="175" t="str">
        <f>IF(D268=Lists!$K$4,"&lt; Input URL to data source &gt;",IF(D268=Lists!$K$5,"&lt; Reference section in EITI Report or URL &gt;",IF(D268=Lists!$K$6,"&lt; Reference evidence of non-applicability &gt;","")))</f>
        <v>&lt; Reference evidence of non-applicability &gt;</v>
      </c>
      <c r="G268" s="28"/>
      <c r="H268" s="144"/>
      <c r="I268" s="28"/>
    </row>
    <row r="269" spans="1:9" s="26" customFormat="1" ht="16.5" thickBot="1" x14ac:dyDescent="0.3">
      <c r="A269" s="28"/>
      <c r="B269" s="171"/>
      <c r="C269" s="83"/>
      <c r="D269" s="172"/>
      <c r="E269" s="83"/>
      <c r="F269" s="171"/>
      <c r="G269" s="83"/>
      <c r="H269" s="83"/>
      <c r="I269" s="28"/>
    </row>
    <row r="270" spans="1:9" s="26" customFormat="1" ht="15.75" x14ac:dyDescent="0.25">
      <c r="A270" s="28"/>
      <c r="B270" s="173"/>
      <c r="C270" s="28"/>
      <c r="D270" s="170"/>
      <c r="E270" s="28"/>
      <c r="F270" s="173"/>
      <c r="G270" s="28"/>
      <c r="H270" s="28"/>
      <c r="I270" s="28"/>
    </row>
    <row r="271" spans="1:9" s="26" customFormat="1" ht="16.5" thickBot="1" x14ac:dyDescent="0.3">
      <c r="A271" s="28"/>
      <c r="B271" s="324" t="s">
        <v>1852</v>
      </c>
      <c r="C271" s="325"/>
      <c r="D271" s="325"/>
      <c r="E271" s="325"/>
      <c r="F271" s="325"/>
      <c r="G271" s="325"/>
      <c r="H271" s="325"/>
      <c r="I271" s="28"/>
    </row>
    <row r="272" spans="1:9" s="26" customFormat="1" ht="15.75" x14ac:dyDescent="0.25">
      <c r="A272" s="28"/>
      <c r="B272" s="326" t="s">
        <v>1871</v>
      </c>
      <c r="C272" s="327"/>
      <c r="D272" s="327"/>
      <c r="E272" s="327"/>
      <c r="F272" s="327"/>
      <c r="G272" s="327"/>
      <c r="H272" s="327"/>
      <c r="I272" s="28"/>
    </row>
    <row r="273" spans="1:9" s="26" customFormat="1" ht="16.5" thickBot="1" x14ac:dyDescent="0.3">
      <c r="A273" s="28"/>
      <c r="B273" s="245"/>
      <c r="C273" s="245"/>
      <c r="D273" s="245"/>
      <c r="E273" s="245"/>
      <c r="F273" s="245"/>
      <c r="G273" s="245"/>
      <c r="H273" s="245"/>
      <c r="I273" s="28"/>
    </row>
    <row r="274" spans="1:9" s="26" customFormat="1" ht="15.75" x14ac:dyDescent="0.25">
      <c r="A274" s="28"/>
      <c r="B274" s="314" t="s">
        <v>1851</v>
      </c>
      <c r="C274" s="314"/>
      <c r="D274" s="314"/>
      <c r="E274" s="314"/>
      <c r="F274" s="314"/>
      <c r="G274" s="314"/>
      <c r="H274" s="314"/>
      <c r="I274" s="28"/>
    </row>
    <row r="275" spans="1:9" s="26" customFormat="1" ht="15.75" customHeight="1" x14ac:dyDescent="0.25">
      <c r="A275" s="28"/>
      <c r="B275" s="303" t="s">
        <v>1872</v>
      </c>
      <c r="C275" s="303"/>
      <c r="D275" s="303"/>
      <c r="E275" s="303"/>
      <c r="F275" s="303"/>
      <c r="G275" s="303"/>
      <c r="H275" s="303"/>
      <c r="I275" s="28"/>
    </row>
    <row r="276" spans="1:9" s="26" customFormat="1" ht="15.75" x14ac:dyDescent="0.25">
      <c r="A276" s="28"/>
      <c r="B276" s="314" t="s">
        <v>1873</v>
      </c>
      <c r="C276" s="314"/>
      <c r="D276" s="314"/>
      <c r="E276" s="314"/>
      <c r="F276" s="314"/>
      <c r="G276" s="314"/>
      <c r="H276" s="314"/>
      <c r="I276" s="28"/>
    </row>
    <row r="277" spans="1:9" s="26" customFormat="1" ht="15.75" x14ac:dyDescent="0.25">
      <c r="A277" s="28"/>
      <c r="B277" s="37"/>
      <c r="C277" s="28"/>
      <c r="D277" s="170"/>
      <c r="E277" s="28"/>
      <c r="F277" s="37"/>
      <c r="G277" s="28"/>
      <c r="H277" s="28"/>
      <c r="I277" s="28"/>
    </row>
    <row r="278" spans="1:9" s="26" customFormat="1" ht="15.75" x14ac:dyDescent="0.25">
      <c r="A278" s="28"/>
      <c r="B278" s="37"/>
      <c r="C278" s="28"/>
      <c r="D278" s="170"/>
      <c r="E278" s="28"/>
      <c r="F278" s="37"/>
      <c r="G278" s="28"/>
      <c r="H278" s="28"/>
      <c r="I278" s="28"/>
    </row>
    <row r="279" spans="1:9" s="26" customFormat="1" ht="15.75" x14ac:dyDescent="0.25">
      <c r="A279" s="28"/>
      <c r="B279" s="37"/>
      <c r="C279" s="28"/>
      <c r="D279" s="170"/>
      <c r="E279" s="28"/>
      <c r="F279" s="37"/>
      <c r="G279" s="28"/>
      <c r="H279" s="28"/>
      <c r="I279" s="28"/>
    </row>
    <row r="280" spans="1:9" s="26" customFormat="1" ht="15.75" x14ac:dyDescent="0.25"/>
    <row r="281" spans="1:9" ht="16.5" x14ac:dyDescent="0.25"/>
    <row r="282" spans="1:9" ht="16.5" x14ac:dyDescent="0.25"/>
    <row r="283" spans="1:9" ht="16.5" x14ac:dyDescent="0.25"/>
    <row r="284" spans="1:9" ht="16.5" x14ac:dyDescent="0.25"/>
    <row r="285" spans="1:9" ht="16.5" x14ac:dyDescent="0.25"/>
    <row r="286" spans="1:9" ht="16.5" x14ac:dyDescent="0.25"/>
    <row r="287" spans="1:9" ht="16.5" x14ac:dyDescent="0.25"/>
    <row r="288" spans="1:9" ht="16.5" x14ac:dyDescent="0.25"/>
    <row r="289" ht="16.5" x14ac:dyDescent="0.25"/>
    <row r="290" ht="16.5" x14ac:dyDescent="0.25"/>
    <row r="291" ht="16.5" x14ac:dyDescent="0.25"/>
    <row r="292" ht="16.5" x14ac:dyDescent="0.25"/>
    <row r="293" ht="16.5" x14ac:dyDescent="0.25"/>
    <row r="294" ht="16.5" x14ac:dyDescent="0.25"/>
    <row r="295" ht="16.5" x14ac:dyDescent="0.25"/>
    <row r="296" ht="16.5" x14ac:dyDescent="0.25"/>
    <row r="297" ht="16.5" x14ac:dyDescent="0.25"/>
    <row r="298" ht="16.5" x14ac:dyDescent="0.25"/>
    <row r="299" ht="16.5" x14ac:dyDescent="0.25"/>
    <row r="300" ht="16.5" x14ac:dyDescent="0.25"/>
    <row r="301" ht="16.5" x14ac:dyDescent="0.25"/>
  </sheetData>
  <mergeCells count="12">
    <mergeCell ref="B276:H276"/>
    <mergeCell ref="B3:H3"/>
    <mergeCell ref="B4:H4"/>
    <mergeCell ref="B5:H5"/>
    <mergeCell ref="B6:H6"/>
    <mergeCell ref="B7:H7"/>
    <mergeCell ref="B8:H8"/>
    <mergeCell ref="B271:H271"/>
    <mergeCell ref="B272:H272"/>
    <mergeCell ref="B274:H274"/>
    <mergeCell ref="B275:H275"/>
    <mergeCell ref="B9:H9"/>
  </mergeCells>
  <dataValidations count="32">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30:D165 D62:D125 D184:D189 D175:D182" xr:uid="{00000000-0002-0000-0200-0000020000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64 F66 F120 F68 F70 F72 F124 F130 F132 F134 F142 F136 F138 F140 F164 F188 F62 F186 F184 F162 F122 F74 F76 F78 F80 F82 F84 F86 F88 F90 F92 F94 F96 F98 F100 F102 F104 F106 F108 F110 F112 F114 F116 F118 F144 F146 F148 F150 F152 F154 F156 F158 F160 F175:F182" xr:uid="{00000000-0002-0000-0200-000003000000}">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240 D19:D22 D34:D36 D39:D43 D46:D47 D173 D56 D60:D61 D128:D129 D168:D169 D249 D193 D197 D201 D205 D212:D217 D220 D224 D229:D231 D234 D237 D245 D51:D53 D26:D30 D265:D268" xr:uid="{E192EF1E-9B5F-4EB1-BF02-36F681E971D7}">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190" xr:uid="{7082261E-C7B1-4F74-81CF-A7794A2F9992}">
      <formula1>0</formula1>
    </dataValidation>
    <dataValidation type="textLength" allowBlank="1" showInputMessage="1" showErrorMessage="1" errorTitle="Please do not edit these cells" error="Please do not edit these cells" sqref="B208:B209 B211 B196:B198 B277:B279 B172 B192:B194 B200:B202 B204:B206 B167:B170 D170 D209" xr:uid="{D4F2C1B7-E8B6-42EE-B86F-A0243D6AFDD9}">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256" xr:uid="{7C642FB5-B843-4487-B063-21FFC47CF6AC}">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254" xr:uid="{CE675DBA-0644-4A5C-BBDA-6E6C8E2AD24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253" xr:uid="{924C8C9F-7671-436F-8D7A-DDAF8452F6F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252" xr:uid="{002CC625-2364-4D55-AFF0-819D0C50C826}">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250:D251" xr:uid="{7E85E72D-BA05-418F-9613-B3350052F8DF}">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255" xr:uid="{ED4DF579-1686-4281-AC50-CFFF2A86B79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94 D198 D202 D206 D221 D225:D226 D235:D236 D246 D241:D242 D238:D239" xr:uid="{F804F85A-1323-4293-B007-2F02CD36D823}">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259" xr:uid="{8629A22E-18D7-4AAD-9E2C-54ABE886391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260" xr:uid="{D32E1E08-44FE-43BA-868C-56404BB378B3}">
      <formula1>2</formula1>
    </dataValidation>
    <dataValidation type="list" operator="equal" showInputMessage="1" showErrorMessage="1" errorTitle="Invalid entry" error="Invalid entry" promptTitle="Please input unit" prompt="Please input currency according to 3-letter ISO currency code." sqref="F194 F198 F202 F206 F225:F226 F241:F242 F246 F235:F236 F238:F239 F261:F262 F250:F256" xr:uid="{AC31C3E7-FBB3-4643-8A12-05F034B46A91}">
      <formula1>Currency_code_list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 extractive sector" prompt="Please input the total investment in the extractive sector for the relevant Fiscal Year, in current USD or local currency._x000a__x000a_This could e.g. correspond to the total capital formation in the extractive sector." sqref="D261" xr:uid="{B6EA3FF2-B89F-4B2B-B945-54384AFBC68E}">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prompt="Please input the total investment in the economy for the relevant Fiscal Year, in current USD or local currency._x000a__x000a_This could e.g. correspond to the total capital formation in the economy." sqref="D262" xr:uid="{7832BB4F-2203-437C-94DA-63A7D7BCD388}">
      <formula1>2</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88 B66 B68 B70 B72 B120 B122 B142 B164 B62 B64 B134 B136 B138 B140 B130 B132 B186 B184 B162 B124 B74 B76 B78 B80 B116 B84 B86 B88 B90 B92 B94 B96 B98 B100 B102 B104 B106 B110 B108 B114 B112 B118 B82 B144 B146 B148 B150 B152 B154 B158 B156 B160 B175:B182" xr:uid="{8E4A7729-626F-4674-B975-3B334A3975DE}">
      <formula1>Commodities_list</formula1>
    </dataValidation>
    <dataValidation type="whole" allowBlank="1" showInputMessage="1" showErrorMessage="1" errorTitle="Please do not edit these cells" error="Please do not edit these cells" sqref="B233:B239 B212:B217 B219:B221 B223:B226 B228:B231 B244:B246 B264:B268" xr:uid="{286182BE-B58B-4B5D-8529-F453ED5F7915}">
      <formula1>10000</formula1>
      <formula2>50000</formula2>
    </dataValidation>
    <dataValidation type="whole" allowBlank="1" showInputMessage="1" showErrorMessage="1" errorTitle="Please do not edit these cells" error="Please do not edit these cells" sqref="B269:H270 B248:B262" xr:uid="{41BDBFD2-EE60-47A7-B7DF-916D7BB2FB21}">
      <formula1>4</formula1>
      <formula2>5</formula2>
    </dataValidation>
    <dataValidation allowBlank="1" showInputMessage="1" showErrorMessage="1" promptTitle="Name of the registry" prompt="Please input the name of the Beneficial Ownership Registry" sqref="D48" xr:uid="{3ACD06CC-881D-4ACF-957D-1D1389DCCC4F}"/>
    <dataValidation allowBlank="1" showInputMessage="1" showErrorMessage="1" promptTitle="Additional relevant files" prompt="If several files relevant to the report exist, please indicate as such here. If several, please copy this into several rows." sqref="D48" xr:uid="{ACF95B12-CE0D-4155-BB96-D3B1A0319ACF}"/>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257:F260" xr:uid="{541820E9-9F26-4712-A681-25A67BF16B28}">
      <formula1>0</formula1>
    </dataValidation>
    <dataValidation allowBlank="1" showInputMessage="1" showErrorMessage="1" errorTitle="Please do not edit these cells" error="Please do not edit these cells" sqref="B240:B242" xr:uid="{07FE9B1E-D8D5-4CDF-B4C7-CACFEBEDBF5D}"/>
    <dataValidation type="whole" allowBlank="1" showInputMessage="1" showErrorMessage="1" errorTitle="Do not edit these cells" error="Please do not edit these cells" sqref="B273" xr:uid="{E4F00D57-2632-4898-9727-4E3D1C975A91}">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258" xr:uid="{F0C2DEB4-D0E5-46BE-9B4C-57C232E2EF4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257" xr:uid="{D06DCB01-0C0E-444C-9C6D-1307A8C5A77D}">
      <formula1>2</formula1>
    </dataValidation>
    <dataValidation type="whole" showInputMessage="1" showErrorMessage="1" sqref="A67:C67 A69:C69 B60:B61 A65:C65 A66 A68 A70 F232:F233 B243:C243 D243:D244 F243:F244 B247:C247 D247:D248 F23:F25 D23:D25 F32:F33 D32:D33 F37:F38 D37:D38 F44:F45 D44:D45 F49:F50 D49:D50 F54:F55 D54:D55 B63 D126:D127 F126:F127 B166:C166 D166:D167 F166:F167 B171:C171 F170:F172 B174:G174 B183:G183 F247:F248 B165 B191:C191 D191:D192 F191:F192 B195:C195 D195:D196 F195:F196 B199:C199 D199:D200 F199:F200 B203:C203 D203:D204 F203:F204 B207:C207 B210:C210 B218:C218 D218:D219 F218:F219 B222:C222 D222:D223 F222:F223 B227:C227 D227:D228 F227:F228 B232:C232 D232:D233 C66 C68 C70 C72 C120 C167:C170 C172:C173 H195 C192:C194 C196:C198 C200:C202 C204:C206 C208:C209 C211:C217 C219:C221 C223:C226 C228:C231 C233:C242 C244:C246 D17:D18 F17:F18 B189:B190 D171:D172 F207:F211 C184:C190 H222 H218 H210 H207 H203 H199 H166 H171 H191 B163 I1:I16 H23 H126 B185 F57:F59 D57:D59 C12:H16 A1:A64 C17:C64 B121:C121 B131 B133 B135 B137 B139 B141 H247 H243 H232 H227 H57 H54 H49 H44 H37 H32 A264:A268 C264:C268 F263:F264 D263:D264 C248:C262 G184:G268 E184:E268 B263:C263 H263 B173 D207:D208 D210:D211 B10:H10 B11:F11 B12:B57 B1:H1 B187 B125:B129 B119:C119 C122 A71:C71 C74 B73:C73 C76 B75:C75 C78 B77:C77 C80 B79:C79 C82 C84 B83:C83 C86 B85:C85 C88 B87:C87 C90 B89:C89 C92 B91:C91 C94 B93:C93 C96 B95:C95 C98 B97:C97 C100 B99:C99 C102 B101:C101 C104 C106 B103:C103 C108 B105:C105 C110 B109:C109 C112 B107:C107 C114 B113:C113 C116 B111:C111 C118 B117:C117 B115:C115 B81:C81 A72:A129 B123:C123 B143 B145 B147 B149 B151 B153 B155 B157 B159 G17:G173 C124:C165 E17:E173 B161 C175:C182 E175:E182 G175:G182" xr:uid="{6A93E331-6DF3-4956-AEDE-9E6DEEE23BF9}">
      <formula1>999999</formula1>
      <formula2>99999999</formula2>
    </dataValidation>
    <dataValidation showInputMessage="1" showErrorMessage="1" sqref="B58:B59" xr:uid="{E96A8412-175F-4338-B466-F567B8680AE6}"/>
    <dataValidation type="textLength" allowBlank="1" showInputMessage="1" showErrorMessage="1" sqref="H17:H22 H24:H31 H33:H36 H38:H43 H45:H48 H50:H53 H55:H56 H264:H268 H58:H125 H167:H170 H192:H194 H196:H198 H200:H202 H204:H206 H208:H209 H211:H217 H219:H221 H223:H226 H228:H231 H233:H242 H244:H246 H248:H262 H127:H165 H172:H190" xr:uid="{ECF840E1-BECD-4B6A-B1FB-476E3B5C3F3A}">
      <formula1>0</formula1>
      <formula2>350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1" xr:uid="{B194A574-5B45-4E41-BDD2-3357019AB56D}">
      <formula1>0</formula1>
    </dataValidation>
    <dataValidation type="whole" showInputMessage="1" showErrorMessage="1" errorTitle="Do not edit these cells" error="Please do not edit these cells" sqref="B2:H9" xr:uid="{F30C273A-6525-4313-BF64-AEB86719648F}">
      <formula1>999999</formula1>
      <formula2>99999999</formula2>
    </dataValidation>
  </dataValidations>
  <hyperlinks>
    <hyperlink ref="B17" r:id="rId1" location="r2-1" display="EITI Requirement 2.1" xr:uid="{00000000-0004-0000-0200-000006000000}"/>
    <hyperlink ref="B24" r:id="rId2" location="r2-2" display="EITI Requirement 2.2" xr:uid="{00000000-0004-0000-0200-000007000000}"/>
    <hyperlink ref="B38" r:id="rId3" location="r2-4" display="EITI Requirement 2.4" xr:uid="{00000000-0004-0000-0200-000009000000}"/>
    <hyperlink ref="B45" r:id="rId4" location="r2-5" display="EITI Requirement 2.5" xr:uid="{00000000-0004-0000-0200-00000A000000}"/>
    <hyperlink ref="B50" r:id="rId5" location="r2-6" display="EITI Requirement 2.6" xr:uid="{00000000-0004-0000-0200-00000B000000}"/>
    <hyperlink ref="B55" r:id="rId6" location="r3-1" display="EITI Requirement 3.1" xr:uid="{00000000-0004-0000-0200-00000C000000}"/>
    <hyperlink ref="B59" r:id="rId7" xr:uid="{00000000-0004-0000-0200-00000D000000}"/>
    <hyperlink ref="B127" r:id="rId8" location="r3-3" display="EITI Requirement 3.3" xr:uid="{00000000-0004-0000-0200-00000E000000}"/>
    <hyperlink ref="B167" r:id="rId9" location="r4-1" display="EITI Requirement 4.1" xr:uid="{00000000-0004-0000-0200-00000F000000}"/>
    <hyperlink ref="B172" r:id="rId10" location="r4-2" display="EITI Requirement 4.2" xr:uid="{00000000-0004-0000-0200-000010000000}"/>
    <hyperlink ref="B192" r:id="rId11" location="r4-3" display="EITI Requirement 4.3" xr:uid="{00000000-0004-0000-0200-000011000000}"/>
    <hyperlink ref="B196" r:id="rId12" location="r4-4" display="EITI Requirement 4.4" xr:uid="{00000000-0004-0000-0200-000012000000}"/>
    <hyperlink ref="B200" r:id="rId13" location="r4-5" display="EITI Requirement 4.5" xr:uid="{00000000-0004-0000-0200-000013000000}"/>
    <hyperlink ref="B204" r:id="rId14" location="r4-6" display="EITI Requirement 4.6" xr:uid="{00000000-0004-0000-0200-000014000000}"/>
    <hyperlink ref="B208" r:id="rId15" location="r4-8" display="EITI Requirement 4.8" xr:uid="{00000000-0004-0000-0200-000016000000}"/>
    <hyperlink ref="B211" r:id="rId16" location="r4-9" display="EITI Requirement 4.9" xr:uid="{00000000-0004-0000-0200-000017000000}"/>
    <hyperlink ref="B219" r:id="rId17" location="r5-1" display="EITI Requirement 5.1" xr:uid="{00000000-0004-0000-0200-000018000000}"/>
    <hyperlink ref="B223" r:id="rId18" location="r5-2" display="EITI Requirement 5.2" xr:uid="{00000000-0004-0000-0200-000019000000}"/>
    <hyperlink ref="B228" r:id="rId19" location="r5-3" display="EITI Requirement 5.3" xr:uid="{00000000-0004-0000-0200-00001A000000}"/>
    <hyperlink ref="B244" r:id="rId20" location="r6-2" display="EITI Requirement 6.2" xr:uid="{00000000-0004-0000-0200-00001B000000}"/>
    <hyperlink ref="B248" r:id="rId21" location="r6-3" display="EITI Requirement 6.3" xr:uid="{00000000-0004-0000-0200-00001C000000}"/>
    <hyperlink ref="B233" r:id="rId22" location="r6-1" display="EITI Requirement 6.1" xr:uid="{00000000-0004-0000-0200-000027000000}"/>
    <hyperlink ref="B33" r:id="rId23" location="r2-3" xr:uid="{37B4EDC1-B71E-4913-8AFB-F12611AEFFD5}"/>
    <hyperlink ref="B250" r:id="rId24" xr:uid="{C617A177-3D20-4FE6-A273-853EDEC861A7}"/>
    <hyperlink ref="B272:F272" r:id="rId25" display="Give us your feedback or report a conflict in the data! Write to us at  data@eiti.org" xr:uid="{3FA22EFF-FF94-4799-88A3-B6E47F7EA5DF}"/>
    <hyperlink ref="B271:F271" r:id="rId26" display="For the latest version of Summary data templates, see  https://eiti.org/summary-data-template" xr:uid="{81D1286E-131F-487C-851A-0A200B3AD468}"/>
    <hyperlink ref="B58" r:id="rId27" location="r3-2" display="EITI Requirement 3.2" xr:uid="{CE111D86-D62A-4947-9C13-FF9656A3A753}"/>
    <hyperlink ref="B264" r:id="rId28" location="r6-4" xr:uid="{96BFE352-3017-4C6C-A4DE-1CEBE3EDBC7A}"/>
    <hyperlink ref="F46" r:id="rId29" xr:uid="{D371EE47-40FC-4971-BC35-37DB76EF3A4F}"/>
    <hyperlink ref="F48" r:id="rId30" xr:uid="{5CDEFB06-ADF1-4739-BACD-DA57ABE7CEAA}"/>
  </hyperlinks>
  <pageMargins left="0.25" right="0.25" top="0.75" bottom="0.75" header="0.3" footer="0.3"/>
  <pageSetup paperSize="8" fitToHeight="0" orientation="landscape" horizontalDpi="2400" verticalDpi="2400" r:id="rId3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Lists!$K$3:$K$7</xm:f>
          </x14:formula1>
          <xm:sqref>D277:D279</xm:sqref>
        </x14:dataValidation>
        <x14:dataValidation type="list" operator="equal" showInputMessage="1" showErrorMessage="1" errorTitle="Invalid entry" error="Invalid entry" promptTitle="Please input unit" prompt="Please input currency according to 3-letter ISO currency code." xr:uid="{46507AB1-60E8-4E9B-919E-721DEE57AC8F}">
          <x14:formula1>
            <xm:f>Lists!$I$11:$I$168</xm:f>
          </x14:formula1>
          <xm:sqref>F65 F125 F67 F69 F71 F189:F190 F123 F131 F119 F149 F135 F137 F139 F133 F165 F187 F63 F185 F121 F73 F75 F77 F79 F81 F83 F85 F87 F89 F91 F93 F95 F97 F99 F101 F103 F105 F107 F109 F111 F113 F115 F117 F141 F143 F145 F147 F151 F153 F157 F155 F159 F161 F163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C14C-B11A-42F8-AAFF-1AF3AAB0F4EE}">
  <sheetPr codeName="Sheet4"/>
  <dimension ref="B1:L469"/>
  <sheetViews>
    <sheetView showGridLines="0" topLeftCell="B409" zoomScale="70" zoomScaleNormal="70" workbookViewId="0">
      <selection activeCell="B409" sqref="B409"/>
    </sheetView>
  </sheetViews>
  <sheetFormatPr defaultColWidth="4" defaultRowHeight="24" customHeight="1" x14ac:dyDescent="0.25"/>
  <cols>
    <col min="1" max="1" width="4" style="26"/>
    <col min="2" max="2" width="48.7109375" style="26" customWidth="1"/>
    <col min="3" max="3" width="44.42578125" style="26" customWidth="1"/>
    <col min="4" max="4" width="38.85546875" style="26" customWidth="1"/>
    <col min="5" max="5" width="23" style="26" customWidth="1"/>
    <col min="6" max="10" width="26.42578125" style="26" customWidth="1"/>
    <col min="11" max="11" width="4" style="26" customWidth="1"/>
    <col min="12" max="33" width="4" style="26"/>
    <col min="34" max="34" width="12.140625" style="26" bestFit="1" customWidth="1"/>
    <col min="35" max="16384" width="4" style="26"/>
  </cols>
  <sheetData>
    <row r="1" spans="2:10" ht="15.75" x14ac:dyDescent="0.25"/>
    <row r="2" spans="2:10" ht="15.75" x14ac:dyDescent="0.25">
      <c r="B2" s="315" t="s">
        <v>1913</v>
      </c>
      <c r="C2" s="315"/>
      <c r="D2" s="315"/>
      <c r="E2" s="315"/>
      <c r="F2" s="315"/>
      <c r="G2" s="315"/>
      <c r="H2" s="315"/>
      <c r="I2" s="315"/>
      <c r="J2" s="315"/>
    </row>
    <row r="3" spans="2:10" x14ac:dyDescent="0.25">
      <c r="B3" s="316" t="s">
        <v>1647</v>
      </c>
      <c r="C3" s="316"/>
      <c r="D3" s="316"/>
      <c r="E3" s="316"/>
      <c r="F3" s="316"/>
      <c r="G3" s="316"/>
      <c r="H3" s="316"/>
      <c r="I3" s="316"/>
      <c r="J3" s="316"/>
    </row>
    <row r="4" spans="2:10" ht="15.75" x14ac:dyDescent="0.25">
      <c r="B4" s="318" t="s">
        <v>1914</v>
      </c>
      <c r="C4" s="318"/>
      <c r="D4" s="318"/>
      <c r="E4" s="318"/>
      <c r="F4" s="318"/>
      <c r="G4" s="318"/>
      <c r="H4" s="318"/>
      <c r="I4" s="318"/>
      <c r="J4" s="318"/>
    </row>
    <row r="5" spans="2:10" ht="15.75" x14ac:dyDescent="0.25">
      <c r="B5" s="318" t="s">
        <v>1915</v>
      </c>
      <c r="C5" s="318"/>
      <c r="D5" s="318"/>
      <c r="E5" s="318"/>
      <c r="F5" s="318"/>
      <c r="G5" s="318"/>
      <c r="H5" s="318"/>
      <c r="I5" s="318"/>
      <c r="J5" s="318"/>
    </row>
    <row r="6" spans="2:10" ht="15.75" x14ac:dyDescent="0.25">
      <c r="B6" s="318" t="s">
        <v>1916</v>
      </c>
      <c r="C6" s="318"/>
      <c r="D6" s="318"/>
      <c r="E6" s="318"/>
      <c r="F6" s="318"/>
      <c r="G6" s="318"/>
      <c r="H6" s="318"/>
      <c r="I6" s="318"/>
      <c r="J6" s="318"/>
    </row>
    <row r="7" spans="2:10" ht="15.6" customHeight="1" x14ac:dyDescent="0.25">
      <c r="B7" s="318" t="s">
        <v>1917</v>
      </c>
      <c r="C7" s="318"/>
      <c r="D7" s="318"/>
      <c r="E7" s="318"/>
      <c r="F7" s="318"/>
      <c r="G7" s="318"/>
      <c r="H7" s="318"/>
      <c r="I7" s="318"/>
      <c r="J7" s="318"/>
    </row>
    <row r="8" spans="2:10" ht="15.75" x14ac:dyDescent="0.3">
      <c r="B8" s="322" t="s">
        <v>1918</v>
      </c>
      <c r="C8" s="322"/>
      <c r="D8" s="322"/>
      <c r="E8" s="322"/>
      <c r="F8" s="322"/>
      <c r="G8" s="322"/>
      <c r="H8" s="322"/>
      <c r="I8" s="322"/>
      <c r="J8" s="322"/>
    </row>
    <row r="9" spans="2:10" ht="15.75" x14ac:dyDescent="0.25"/>
    <row r="10" spans="2:10" x14ac:dyDescent="0.25">
      <c r="B10" s="330" t="s">
        <v>1642</v>
      </c>
      <c r="C10" s="330"/>
      <c r="D10" s="330"/>
      <c r="E10" s="330"/>
      <c r="F10" s="330"/>
      <c r="G10" s="330"/>
      <c r="H10" s="330"/>
      <c r="I10" s="330"/>
      <c r="J10" s="330"/>
    </row>
    <row r="11" spans="2:10" s="213" customFormat="1" ht="25.5" customHeight="1" x14ac:dyDescent="0.25">
      <c r="B11" s="331" t="s">
        <v>1635</v>
      </c>
      <c r="C11" s="331"/>
      <c r="D11" s="331"/>
      <c r="E11" s="331"/>
      <c r="F11" s="331"/>
      <c r="G11" s="331"/>
      <c r="H11" s="331"/>
      <c r="I11" s="331"/>
      <c r="J11" s="331"/>
    </row>
    <row r="12" spans="2:10" s="49" customFormat="1" ht="15.75" x14ac:dyDescent="0.25">
      <c r="B12" s="332"/>
      <c r="C12" s="332"/>
      <c r="D12" s="332"/>
      <c r="E12" s="332"/>
      <c r="F12" s="332"/>
      <c r="G12" s="332"/>
      <c r="H12" s="332"/>
      <c r="I12" s="332"/>
      <c r="J12" s="332"/>
    </row>
    <row r="13" spans="2:10" s="49" customFormat="1" ht="19.5" x14ac:dyDescent="0.25">
      <c r="B13" s="333" t="s">
        <v>1569</v>
      </c>
      <c r="C13" s="333"/>
      <c r="D13" s="333"/>
      <c r="E13" s="333"/>
      <c r="F13" s="333"/>
      <c r="G13" s="333"/>
      <c r="H13" s="333"/>
      <c r="I13" s="333"/>
      <c r="J13" s="333"/>
    </row>
    <row r="14" spans="2:10" s="49" customFormat="1" ht="15.75" x14ac:dyDescent="0.25">
      <c r="B14" s="179" t="s">
        <v>1570</v>
      </c>
      <c r="C14" s="179" t="s">
        <v>1842</v>
      </c>
      <c r="D14" s="26" t="s">
        <v>1571</v>
      </c>
      <c r="E14" s="26" t="s">
        <v>1678</v>
      </c>
      <c r="F14" s="180"/>
      <c r="G14" s="181"/>
    </row>
    <row r="15" spans="2:10" s="49" customFormat="1" ht="15.75" x14ac:dyDescent="0.25">
      <c r="B15" s="242" t="s">
        <v>2492</v>
      </c>
      <c r="C15" s="26" t="s">
        <v>1850</v>
      </c>
      <c r="D15" s="26" t="s">
        <v>1000</v>
      </c>
      <c r="E15" s="241">
        <f>SUMIF(Government_revenues_table[Government entity],Government_agencies[[#This Row],[Full name of agency]],Government_revenues_table[Revenue value])</f>
        <v>1145387244121</v>
      </c>
      <c r="F15" s="181"/>
      <c r="G15" s="183"/>
    </row>
    <row r="16" spans="2:10" s="49" customFormat="1" ht="15.75" x14ac:dyDescent="0.25">
      <c r="B16" s="242" t="s">
        <v>2493</v>
      </c>
      <c r="C16" s="49" t="s">
        <v>1850</v>
      </c>
      <c r="D16" s="256" t="s">
        <v>1000</v>
      </c>
      <c r="E16" s="182">
        <f>SUMIF(Government_revenues_table[Government entity],Government_agencies[[#This Row],[Full name of agency]],Government_revenues_table[Revenue value])</f>
        <v>376156967920.05237</v>
      </c>
      <c r="F16" s="181"/>
      <c r="G16" s="183"/>
    </row>
    <row r="17" spans="2:12" s="49" customFormat="1" ht="15.75" x14ac:dyDescent="0.25">
      <c r="B17" s="242" t="s">
        <v>2494</v>
      </c>
      <c r="C17" s="49" t="s">
        <v>1850</v>
      </c>
      <c r="D17" s="256" t="s">
        <v>1000</v>
      </c>
      <c r="E17" s="182">
        <f>SUMIF(Government_revenues_table[Government entity],Government_agencies[[#This Row],[Full name of agency]],Government_revenues_table[Revenue value])</f>
        <v>45030000</v>
      </c>
      <c r="F17" s="181"/>
      <c r="G17" s="183"/>
    </row>
    <row r="18" spans="2:12" s="49" customFormat="1" ht="15.75" x14ac:dyDescent="0.25">
      <c r="B18" s="242" t="s">
        <v>2495</v>
      </c>
      <c r="C18" s="49" t="s">
        <v>1850</v>
      </c>
      <c r="D18" s="256" t="s">
        <v>1000</v>
      </c>
      <c r="E18" s="182">
        <f>SUMIF(Government_revenues_table[Government entity],Government_agencies[[#This Row],[Full name of agency]],Government_revenues_table[Revenue value])</f>
        <v>17742038531.574352</v>
      </c>
      <c r="F18" s="181"/>
      <c r="G18" s="183"/>
    </row>
    <row r="19" spans="2:12" s="49" customFormat="1" ht="15.75" x14ac:dyDescent="0.25">
      <c r="B19" s="49" t="s">
        <v>2029</v>
      </c>
      <c r="C19" s="26" t="s">
        <v>1839</v>
      </c>
      <c r="D19" s="26" t="s">
        <v>1000</v>
      </c>
      <c r="E19" s="241">
        <f>SUMIF(Government_revenues_table[Government entity],Government_agencies[[#This Row],[Full name of agency]],Government_revenues_table[Revenue value])</f>
        <v>353671807113.44348</v>
      </c>
      <c r="F19" s="183"/>
      <c r="G19" s="26"/>
      <c r="J19" s="180"/>
      <c r="K19" s="180"/>
      <c r="L19" s="180"/>
    </row>
    <row r="20" spans="2:12" s="49" customFormat="1" ht="15.75" x14ac:dyDescent="0.25">
      <c r="B20" s="49" t="s">
        <v>2030</v>
      </c>
      <c r="C20" s="26" t="s">
        <v>1839</v>
      </c>
      <c r="D20" s="26" t="s">
        <v>1000</v>
      </c>
      <c r="E20" s="241">
        <f>SUMIF(Government_revenues_table[Government entity],Government_agencies[[#This Row],[Full name of agency]],Government_revenues_table[Revenue value])</f>
        <v>11274258886.190849</v>
      </c>
      <c r="F20" s="181"/>
      <c r="G20" s="26"/>
      <c r="J20" s="181"/>
      <c r="K20" s="181"/>
      <c r="L20" s="181"/>
    </row>
    <row r="21" spans="2:12" s="49" customFormat="1" ht="15.75" x14ac:dyDescent="0.25">
      <c r="B21" s="49" t="s">
        <v>2031</v>
      </c>
      <c r="C21" s="26" t="s">
        <v>1839</v>
      </c>
      <c r="D21" s="26" t="s">
        <v>1000</v>
      </c>
      <c r="E21" s="241">
        <f>SUMIF(Government_revenues_table[Government entity],Government_agencies[[#This Row],[Full name of agency]],Government_revenues_table[Revenue value])</f>
        <v>6017598697.289999</v>
      </c>
      <c r="F21" s="43"/>
      <c r="J21" s="183"/>
      <c r="K21" s="183"/>
      <c r="L21" s="183"/>
    </row>
    <row r="22" spans="2:12" s="49" customFormat="1" ht="15.75" x14ac:dyDescent="0.25">
      <c r="B22" s="49" t="s">
        <v>2032</v>
      </c>
      <c r="C22" s="49" t="s">
        <v>1839</v>
      </c>
      <c r="D22" s="242" t="s">
        <v>1000</v>
      </c>
      <c r="E22" s="182">
        <f>SUMIF(Government_revenues_table[Government entity],Government_agencies[[#This Row],[Full name of agency]],Government_revenues_table[Revenue value])</f>
        <v>4559476231</v>
      </c>
      <c r="F22" s="257"/>
      <c r="J22" s="183"/>
      <c r="K22" s="183"/>
      <c r="L22" s="183"/>
    </row>
    <row r="23" spans="2:12" s="49" customFormat="1" ht="15.75" x14ac:dyDescent="0.25">
      <c r="B23" s="49" t="s">
        <v>2033</v>
      </c>
      <c r="C23" s="49" t="s">
        <v>1839</v>
      </c>
      <c r="D23" s="242" t="s">
        <v>1000</v>
      </c>
      <c r="E23" s="182">
        <f>SUMIF(Government_revenues_table[Government entity],Government_agencies[[#This Row],[Full name of agency]],Government_revenues_table[Revenue value])</f>
        <v>485383972</v>
      </c>
      <c r="F23" s="257"/>
      <c r="J23" s="183"/>
      <c r="K23" s="183"/>
      <c r="L23" s="183"/>
    </row>
    <row r="24" spans="2:12" s="49" customFormat="1" ht="15.75" x14ac:dyDescent="0.25">
      <c r="B24" s="49" t="s">
        <v>2034</v>
      </c>
      <c r="C24" s="49" t="s">
        <v>1839</v>
      </c>
      <c r="D24" s="242" t="s">
        <v>1000</v>
      </c>
      <c r="E24" s="182">
        <f>SUMIF(Government_revenues_table[Government entity],Government_agencies[[#This Row],[Full name of agency]],Government_revenues_table[Revenue value])</f>
        <v>5000000</v>
      </c>
      <c r="F24" s="285"/>
      <c r="J24" s="183"/>
      <c r="K24" s="183"/>
      <c r="L24" s="183"/>
    </row>
    <row r="25" spans="2:12" s="49" customFormat="1" ht="15.75" x14ac:dyDescent="0.25">
      <c r="B25" s="49" t="s">
        <v>2542</v>
      </c>
      <c r="C25" s="49" t="s">
        <v>989</v>
      </c>
      <c r="D25" s="242" t="s">
        <v>1000</v>
      </c>
      <c r="E25" s="182">
        <f>SUMIF(Government_revenues_table[Government entity],Government_agencies[[#This Row],[Full name of agency]],Government_revenues_table[Revenue value])</f>
        <v>20227932336.79887</v>
      </c>
      <c r="F25" s="285"/>
      <c r="J25" s="183"/>
      <c r="K25" s="183"/>
      <c r="L25" s="183"/>
    </row>
    <row r="26" spans="2:12" s="49" customFormat="1" ht="15.75" x14ac:dyDescent="0.25">
      <c r="B26" s="43"/>
      <c r="C26" s="26"/>
      <c r="D26" s="182"/>
      <c r="E26" s="43"/>
    </row>
    <row r="27" spans="2:12" s="49" customFormat="1" ht="19.5" x14ac:dyDescent="0.25">
      <c r="B27" s="333" t="s">
        <v>1567</v>
      </c>
      <c r="C27" s="333"/>
      <c r="D27" s="333"/>
      <c r="E27" s="333"/>
      <c r="F27" s="333"/>
      <c r="G27" s="333"/>
      <c r="H27" s="333"/>
      <c r="I27" s="333"/>
      <c r="J27" s="333"/>
    </row>
    <row r="28" spans="2:12" s="49" customFormat="1" ht="15.75" x14ac:dyDescent="0.25">
      <c r="B28" s="334" t="s">
        <v>1639</v>
      </c>
      <c r="C28" s="335"/>
      <c r="D28" s="336"/>
      <c r="E28" s="180"/>
    </row>
    <row r="29" spans="2:12" s="49" customFormat="1" ht="15.75" x14ac:dyDescent="0.25">
      <c r="B29" s="186" t="s">
        <v>1661</v>
      </c>
      <c r="C29" s="187" t="s">
        <v>1629</v>
      </c>
      <c r="D29" s="188" t="s">
        <v>1630</v>
      </c>
      <c r="E29" s="43"/>
    </row>
    <row r="30" spans="2:12" s="49" customFormat="1" ht="15.75" x14ac:dyDescent="0.25">
      <c r="B30" s="43"/>
    </row>
    <row r="31" spans="2:12" s="49" customFormat="1" ht="15.75" x14ac:dyDescent="0.25">
      <c r="B31" s="179" t="s">
        <v>1568</v>
      </c>
      <c r="C31" s="179" t="s">
        <v>1960</v>
      </c>
      <c r="D31" s="26" t="s">
        <v>1566</v>
      </c>
      <c r="E31" s="26" t="s">
        <v>1491</v>
      </c>
      <c r="F31" s="26" t="s">
        <v>1583</v>
      </c>
      <c r="G31" s="26" t="s">
        <v>1679</v>
      </c>
      <c r="H31" s="26" t="s">
        <v>2439</v>
      </c>
      <c r="I31" s="26" t="s">
        <v>1680</v>
      </c>
    </row>
    <row r="32" spans="2:12" s="49" customFormat="1" ht="15.75" x14ac:dyDescent="0.25">
      <c r="B32" s="26" t="s">
        <v>2035</v>
      </c>
      <c r="C32" s="248" t="s">
        <v>2090</v>
      </c>
      <c r="D32" s="26" t="s">
        <v>2091</v>
      </c>
      <c r="E32" s="26" t="s">
        <v>1494</v>
      </c>
      <c r="F32" s="26" t="s">
        <v>1584</v>
      </c>
      <c r="G32" s="184" t="s">
        <v>1658</v>
      </c>
      <c r="H32" s="184" t="s">
        <v>1658</v>
      </c>
      <c r="I32" s="182">
        <f>SUMIF(Table10[Company],Companies[[#This Row],[Full company name]],Table10[Revenue value])</f>
        <v>-14228653638</v>
      </c>
    </row>
    <row r="33" spans="2:9" s="49" customFormat="1" ht="15.75" x14ac:dyDescent="0.25">
      <c r="B33" s="26" t="s">
        <v>2036</v>
      </c>
      <c r="C33" s="256" t="s">
        <v>2090</v>
      </c>
      <c r="D33" s="26">
        <v>177811262</v>
      </c>
      <c r="E33" s="256" t="s">
        <v>1494</v>
      </c>
      <c r="F33" s="256" t="s">
        <v>1584</v>
      </c>
      <c r="G33" s="184" t="s">
        <v>1658</v>
      </c>
      <c r="H33" s="184" t="s">
        <v>1658</v>
      </c>
      <c r="I33" s="182">
        <f>SUMIF(Table10[Company],Companies[[#This Row],[Full company name]],Table10[Revenue value])</f>
        <v>-13942345789.714561</v>
      </c>
    </row>
    <row r="34" spans="2:9" s="49" customFormat="1" ht="15.75" x14ac:dyDescent="0.25">
      <c r="B34" s="49" t="s">
        <v>2037</v>
      </c>
      <c r="C34" s="256" t="s">
        <v>2090</v>
      </c>
      <c r="D34" s="26">
        <v>166259592</v>
      </c>
      <c r="E34" s="256" t="s">
        <v>1494</v>
      </c>
      <c r="F34" s="256" t="s">
        <v>1584</v>
      </c>
      <c r="G34" s="184" t="s">
        <v>1658</v>
      </c>
      <c r="H34" s="184" t="s">
        <v>1658</v>
      </c>
      <c r="I34" s="182">
        <f>SUMIF(Table10[Company],Companies[[#This Row],[Full company name]],Table10[Revenue value])</f>
        <v>281607495053</v>
      </c>
    </row>
    <row r="35" spans="2:9" s="49" customFormat="1" ht="15.75" x14ac:dyDescent="0.25">
      <c r="B35" s="49" t="s">
        <v>2038</v>
      </c>
      <c r="C35" s="256" t="s">
        <v>2090</v>
      </c>
      <c r="D35" s="26">
        <v>114730092</v>
      </c>
      <c r="E35" s="256" t="s">
        <v>1494</v>
      </c>
      <c r="F35" s="256" t="s">
        <v>1584</v>
      </c>
      <c r="G35" s="184" t="s">
        <v>1658</v>
      </c>
      <c r="H35" s="184" t="s">
        <v>1658</v>
      </c>
      <c r="I35" s="182">
        <f>SUMIF(Table10[Company],Companies[[#This Row],[Full company name]],Table10[Revenue value])</f>
        <v>264178693854</v>
      </c>
    </row>
    <row r="36" spans="2:9" s="49" customFormat="1" ht="15.75" x14ac:dyDescent="0.25">
      <c r="B36" s="49" t="s">
        <v>2039</v>
      </c>
      <c r="C36" s="256" t="s">
        <v>2090</v>
      </c>
      <c r="D36" s="26" t="s">
        <v>2440</v>
      </c>
      <c r="E36" s="256" t="s">
        <v>1494</v>
      </c>
      <c r="F36" s="256" t="s">
        <v>1584</v>
      </c>
      <c r="G36" s="184" t="s">
        <v>1658</v>
      </c>
      <c r="H36" s="184" t="s">
        <v>1658</v>
      </c>
      <c r="I36" s="182">
        <f>SUMIF(Table10[Company],Companies[[#This Row],[Full company name]],Table10[Revenue value])</f>
        <v>56293261929</v>
      </c>
    </row>
    <row r="37" spans="2:9" s="49" customFormat="1" ht="15.75" x14ac:dyDescent="0.25">
      <c r="B37" s="49" t="s">
        <v>2040</v>
      </c>
      <c r="C37" s="256" t="s">
        <v>2090</v>
      </c>
      <c r="D37" s="242">
        <v>186813227</v>
      </c>
      <c r="E37" s="256" t="s">
        <v>1494</v>
      </c>
      <c r="F37" s="256" t="s">
        <v>1584</v>
      </c>
      <c r="G37" s="184" t="s">
        <v>1658</v>
      </c>
      <c r="H37" s="184" t="s">
        <v>1658</v>
      </c>
      <c r="I37" s="182">
        <f>SUMIF(Table10[Company],Companies[[#This Row],[Full company name]],Table10[Revenue value])</f>
        <v>343683448906</v>
      </c>
    </row>
    <row r="38" spans="2:9" s="49" customFormat="1" ht="15.75" x14ac:dyDescent="0.25">
      <c r="B38" s="49" t="s">
        <v>2041</v>
      </c>
      <c r="C38" s="256" t="s">
        <v>2090</v>
      </c>
      <c r="D38" s="242"/>
      <c r="E38" s="256" t="s">
        <v>1494</v>
      </c>
      <c r="F38" s="256" t="s">
        <v>1584</v>
      </c>
      <c r="G38" s="184" t="s">
        <v>1658</v>
      </c>
      <c r="H38" s="184" t="s">
        <v>1658</v>
      </c>
      <c r="I38" s="182">
        <f>SUMIF(Table10[Company],Companies[[#This Row],[Full company name]],Table10[Revenue value])</f>
        <v>500853775</v>
      </c>
    </row>
    <row r="39" spans="2:9" s="49" customFormat="1" ht="15.75" x14ac:dyDescent="0.25">
      <c r="B39" s="49" t="s">
        <v>2042</v>
      </c>
      <c r="C39" s="256" t="s">
        <v>2090</v>
      </c>
      <c r="D39" s="242"/>
      <c r="E39" s="256" t="s">
        <v>1494</v>
      </c>
      <c r="F39" s="256" t="s">
        <v>1584</v>
      </c>
      <c r="G39" s="184" t="s">
        <v>1658</v>
      </c>
      <c r="H39" s="184" t="s">
        <v>1658</v>
      </c>
      <c r="I39" s="182">
        <f>SUMIF(Table10[Company],Companies[[#This Row],[Full company name]],Table10[Revenue value])</f>
        <v>0</v>
      </c>
    </row>
    <row r="40" spans="2:9" s="49" customFormat="1" ht="15.75" x14ac:dyDescent="0.25">
      <c r="B40" s="49" t="s">
        <v>2043</v>
      </c>
      <c r="C40" s="256" t="s">
        <v>2090</v>
      </c>
      <c r="D40" s="242"/>
      <c r="E40" s="256" t="s">
        <v>1494</v>
      </c>
      <c r="F40" s="256" t="s">
        <v>1584</v>
      </c>
      <c r="G40" s="184" t="s">
        <v>1658</v>
      </c>
      <c r="H40" s="184" t="s">
        <v>1658</v>
      </c>
      <c r="I40" s="182">
        <f>SUMIF(Table10[Company],Companies[[#This Row],[Full company name]],Table10[Revenue value])</f>
        <v>4307263379</v>
      </c>
    </row>
    <row r="41" spans="2:9" s="49" customFormat="1" ht="15.75" x14ac:dyDescent="0.25">
      <c r="B41" s="49" t="s">
        <v>2044</v>
      </c>
      <c r="C41" s="256" t="s">
        <v>2090</v>
      </c>
      <c r="D41" s="242"/>
      <c r="E41" s="256" t="s">
        <v>1494</v>
      </c>
      <c r="F41" s="256" t="s">
        <v>1584</v>
      </c>
      <c r="G41" s="184" t="s">
        <v>1658</v>
      </c>
      <c r="H41" s="184" t="s">
        <v>1658</v>
      </c>
      <c r="I41" s="182">
        <f>SUMIF(Table10[Company],Companies[[#This Row],[Full company name]],Table10[Revenue value])</f>
        <v>2030156</v>
      </c>
    </row>
    <row r="42" spans="2:9" s="49" customFormat="1" ht="15.75" x14ac:dyDescent="0.25">
      <c r="B42" s="49" t="s">
        <v>2045</v>
      </c>
      <c r="C42" s="256" t="s">
        <v>2090</v>
      </c>
      <c r="D42" s="242" t="s">
        <v>2092</v>
      </c>
      <c r="E42" s="256" t="s">
        <v>1494</v>
      </c>
      <c r="F42" s="256" t="s">
        <v>1584</v>
      </c>
      <c r="G42" s="184" t="s">
        <v>1658</v>
      </c>
      <c r="H42" s="184" t="s">
        <v>1658</v>
      </c>
      <c r="I42" s="182">
        <f>SUMIF(Table10[Company],Companies[[#This Row],[Full company name]],Table10[Revenue value])</f>
        <v>18150766115</v>
      </c>
    </row>
    <row r="43" spans="2:9" s="49" customFormat="1" ht="15.75" x14ac:dyDescent="0.25">
      <c r="B43" s="49" t="s">
        <v>2046</v>
      </c>
      <c r="C43" s="256" t="s">
        <v>2090</v>
      </c>
      <c r="D43" s="242"/>
      <c r="E43" s="256" t="s">
        <v>1494</v>
      </c>
      <c r="F43" s="256" t="s">
        <v>1584</v>
      </c>
      <c r="G43" s="184" t="s">
        <v>1658</v>
      </c>
      <c r="H43" s="184" t="s">
        <v>1658</v>
      </c>
      <c r="I43" s="182">
        <f>SUMIF(Table10[Company],Companies[[#This Row],[Full company name]],Table10[Revenue value])</f>
        <v>0</v>
      </c>
    </row>
    <row r="44" spans="2:9" s="49" customFormat="1" ht="15.75" x14ac:dyDescent="0.25">
      <c r="B44" s="49" t="s">
        <v>2047</v>
      </c>
      <c r="C44" s="256" t="s">
        <v>2090</v>
      </c>
      <c r="D44" s="242"/>
      <c r="E44" s="256" t="s">
        <v>1494</v>
      </c>
      <c r="F44" s="256" t="s">
        <v>1584</v>
      </c>
      <c r="G44" s="184" t="s">
        <v>1658</v>
      </c>
      <c r="H44" s="184" t="s">
        <v>1658</v>
      </c>
      <c r="I44" s="182">
        <f>SUMIF(Table10[Company],Companies[[#This Row],[Full company name]],Table10[Revenue value])</f>
        <v>0</v>
      </c>
    </row>
    <row r="45" spans="2:9" s="49" customFormat="1" ht="15.75" x14ac:dyDescent="0.25">
      <c r="B45" s="49" t="s">
        <v>2048</v>
      </c>
      <c r="C45" s="256" t="s">
        <v>2090</v>
      </c>
      <c r="D45" s="242">
        <v>155075031</v>
      </c>
      <c r="E45" s="256" t="s">
        <v>1494</v>
      </c>
      <c r="F45" s="256" t="s">
        <v>1584</v>
      </c>
      <c r="G45" s="184" t="s">
        <v>1658</v>
      </c>
      <c r="H45" s="184" t="s">
        <v>1658</v>
      </c>
      <c r="I45" s="182">
        <f>SUMIF(Table10[Company],Companies[[#This Row],[Full company name]],Table10[Revenue value])</f>
        <v>1386474472</v>
      </c>
    </row>
    <row r="46" spans="2:9" s="49" customFormat="1" ht="15.75" x14ac:dyDescent="0.25">
      <c r="B46" s="49" t="s">
        <v>2049</v>
      </c>
      <c r="C46" s="256" t="s">
        <v>2090</v>
      </c>
      <c r="D46" s="242">
        <v>107276645</v>
      </c>
      <c r="E46" s="256" t="s">
        <v>1494</v>
      </c>
      <c r="F46" s="256" t="s">
        <v>1584</v>
      </c>
      <c r="G46" s="184" t="s">
        <v>1658</v>
      </c>
      <c r="H46" s="184" t="s">
        <v>1658</v>
      </c>
      <c r="I46" s="182">
        <f>SUMIF(Table10[Company],Companies[[#This Row],[Full company name]],Table10[Revenue value])</f>
        <v>0</v>
      </c>
    </row>
    <row r="47" spans="2:9" s="49" customFormat="1" ht="15.75" x14ac:dyDescent="0.25">
      <c r="B47" s="49" t="s">
        <v>2050</v>
      </c>
      <c r="C47" s="256" t="s">
        <v>2090</v>
      </c>
      <c r="D47" s="242"/>
      <c r="E47" s="256" t="s">
        <v>1494</v>
      </c>
      <c r="F47" s="256" t="s">
        <v>1584</v>
      </c>
      <c r="G47" s="184" t="s">
        <v>1658</v>
      </c>
      <c r="H47" s="184" t="s">
        <v>1658</v>
      </c>
      <c r="I47" s="182">
        <f>SUMIF(Table10[Company],Companies[[#This Row],[Full company name]],Table10[Revenue value])</f>
        <v>0</v>
      </c>
    </row>
    <row r="48" spans="2:9" s="49" customFormat="1" ht="15.75" x14ac:dyDescent="0.25">
      <c r="B48" s="49" t="s">
        <v>2051</v>
      </c>
      <c r="C48" s="256" t="s">
        <v>2090</v>
      </c>
      <c r="D48" s="242">
        <v>108009233</v>
      </c>
      <c r="E48" s="256" t="s">
        <v>1494</v>
      </c>
      <c r="F48" s="256" t="s">
        <v>1584</v>
      </c>
      <c r="G48" s="184" t="s">
        <v>1658</v>
      </c>
      <c r="H48" s="184" t="s">
        <v>1658</v>
      </c>
      <c r="I48" s="182">
        <f>SUMIF(Table10[Company],Companies[[#This Row],[Full company name]],Table10[Revenue value])</f>
        <v>617079</v>
      </c>
    </row>
    <row r="49" spans="2:9" s="49" customFormat="1" ht="15.75" x14ac:dyDescent="0.25">
      <c r="B49" s="49" t="s">
        <v>2052</v>
      </c>
      <c r="C49" s="256" t="s">
        <v>2090</v>
      </c>
      <c r="D49" s="242">
        <v>116092360</v>
      </c>
      <c r="E49" s="256" t="s">
        <v>1494</v>
      </c>
      <c r="F49" s="256" t="s">
        <v>1584</v>
      </c>
      <c r="G49" s="184" t="s">
        <v>1658</v>
      </c>
      <c r="H49" s="184" t="s">
        <v>1658</v>
      </c>
      <c r="I49" s="182">
        <f>SUMIF(Table10[Company],Companies[[#This Row],[Full company name]],Table10[Revenue value])</f>
        <v>1355820000</v>
      </c>
    </row>
    <row r="50" spans="2:9" s="49" customFormat="1" ht="15.75" x14ac:dyDescent="0.25">
      <c r="B50" s="49" t="s">
        <v>2053</v>
      </c>
      <c r="C50" s="256" t="s">
        <v>2090</v>
      </c>
      <c r="D50" s="242">
        <v>134183292</v>
      </c>
      <c r="E50" s="256" t="s">
        <v>1494</v>
      </c>
      <c r="F50" s="256" t="s">
        <v>1584</v>
      </c>
      <c r="G50" s="184" t="s">
        <v>1658</v>
      </c>
      <c r="H50" s="184" t="s">
        <v>1658</v>
      </c>
      <c r="I50" s="182">
        <f>SUMIF(Table10[Company],Companies[[#This Row],[Full company name]],Table10[Revenue value])</f>
        <v>1537052621</v>
      </c>
    </row>
    <row r="51" spans="2:9" s="49" customFormat="1" ht="15.75" x14ac:dyDescent="0.25">
      <c r="B51" s="49" t="s">
        <v>2054</v>
      </c>
      <c r="C51" s="256" t="s">
        <v>2090</v>
      </c>
      <c r="D51" s="242">
        <v>105603525</v>
      </c>
      <c r="E51" s="256" t="s">
        <v>1494</v>
      </c>
      <c r="F51" s="256" t="s">
        <v>1584</v>
      </c>
      <c r="G51" s="184" t="s">
        <v>1658</v>
      </c>
      <c r="H51" s="184" t="s">
        <v>1658</v>
      </c>
      <c r="I51" s="182">
        <f>SUMIF(Table10[Company],Companies[[#This Row],[Full company name]],Table10[Revenue value])</f>
        <v>881340</v>
      </c>
    </row>
    <row r="52" spans="2:9" s="49" customFormat="1" ht="15.75" x14ac:dyDescent="0.25">
      <c r="B52" s="49" t="s">
        <v>2055</v>
      </c>
      <c r="C52" s="256" t="s">
        <v>2090</v>
      </c>
      <c r="D52" s="242"/>
      <c r="E52" s="256" t="s">
        <v>1494</v>
      </c>
      <c r="F52" s="256" t="s">
        <v>1584</v>
      </c>
      <c r="G52" s="184" t="s">
        <v>1658</v>
      </c>
      <c r="H52" s="184" t="s">
        <v>1658</v>
      </c>
      <c r="I52" s="182">
        <f>SUMIF(Table10[Company],Companies[[#This Row],[Full company name]],Table10[Revenue value])</f>
        <v>0</v>
      </c>
    </row>
    <row r="53" spans="2:9" s="49" customFormat="1" ht="15.75" x14ac:dyDescent="0.25">
      <c r="B53" s="49" t="s">
        <v>2056</v>
      </c>
      <c r="C53" s="256" t="s">
        <v>2090</v>
      </c>
      <c r="D53" s="242"/>
      <c r="E53" s="256" t="s">
        <v>1494</v>
      </c>
      <c r="F53" s="256" t="s">
        <v>1584</v>
      </c>
      <c r="G53" s="184" t="s">
        <v>1658</v>
      </c>
      <c r="H53" s="184" t="s">
        <v>1658</v>
      </c>
      <c r="I53" s="182">
        <f>SUMIF(Table10[Company],Companies[[#This Row],[Full company name]],Table10[Revenue value])</f>
        <v>0</v>
      </c>
    </row>
    <row r="54" spans="2:9" s="49" customFormat="1" ht="15.75" x14ac:dyDescent="0.25">
      <c r="B54" s="49" t="s">
        <v>2057</v>
      </c>
      <c r="C54" s="256" t="s">
        <v>2090</v>
      </c>
      <c r="D54" s="242">
        <v>103204453</v>
      </c>
      <c r="E54" s="256" t="s">
        <v>1494</v>
      </c>
      <c r="F54" s="256" t="s">
        <v>1584</v>
      </c>
      <c r="G54" s="184" t="s">
        <v>1658</v>
      </c>
      <c r="H54" s="184" t="s">
        <v>1658</v>
      </c>
      <c r="I54" s="182">
        <f>SUMIF(Table10[Company],Companies[[#This Row],[Full company name]],Table10[Revenue value])</f>
        <v>0</v>
      </c>
    </row>
    <row r="55" spans="2:9" s="49" customFormat="1" ht="15.75" x14ac:dyDescent="0.25">
      <c r="B55" s="49" t="s">
        <v>2058</v>
      </c>
      <c r="C55" s="256" t="s">
        <v>2090</v>
      </c>
      <c r="D55" s="242">
        <v>187436311</v>
      </c>
      <c r="E55" s="256" t="s">
        <v>1494</v>
      </c>
      <c r="F55" s="256" t="s">
        <v>1584</v>
      </c>
      <c r="G55" s="184" t="s">
        <v>1658</v>
      </c>
      <c r="H55" s="184" t="s">
        <v>1658</v>
      </c>
      <c r="I55" s="182">
        <f>SUMIF(Table10[Company],Companies[[#This Row],[Full company name]],Table10[Revenue value])</f>
        <v>100826611</v>
      </c>
    </row>
    <row r="56" spans="2:9" s="49" customFormat="1" ht="15.75" x14ac:dyDescent="0.25">
      <c r="B56" s="49" t="s">
        <v>2059</v>
      </c>
      <c r="C56" s="256" t="s">
        <v>2090</v>
      </c>
      <c r="D56" s="242"/>
      <c r="E56" s="256" t="s">
        <v>1494</v>
      </c>
      <c r="F56" s="256" t="s">
        <v>1584</v>
      </c>
      <c r="G56" s="184" t="s">
        <v>1658</v>
      </c>
      <c r="H56" s="184" t="s">
        <v>1658</v>
      </c>
      <c r="I56" s="182">
        <f>SUMIF(Table10[Company],Companies[[#This Row],[Full company name]],Table10[Revenue value])</f>
        <v>0</v>
      </c>
    </row>
    <row r="57" spans="2:9" s="49" customFormat="1" ht="15.75" x14ac:dyDescent="0.25">
      <c r="B57" s="49" t="s">
        <v>2060</v>
      </c>
      <c r="C57" s="256" t="s">
        <v>2090</v>
      </c>
      <c r="D57" s="242"/>
      <c r="E57" s="256" t="s">
        <v>1494</v>
      </c>
      <c r="F57" s="256" t="s">
        <v>1584</v>
      </c>
      <c r="G57" s="184" t="s">
        <v>1658</v>
      </c>
      <c r="H57" s="184" t="s">
        <v>1658</v>
      </c>
      <c r="I57" s="182">
        <f>SUMIF(Table10[Company],Companies[[#This Row],[Full company name]],Table10[Revenue value])</f>
        <v>0</v>
      </c>
    </row>
    <row r="58" spans="2:9" s="49" customFormat="1" ht="15.75" x14ac:dyDescent="0.25">
      <c r="B58" s="49" t="s">
        <v>2061</v>
      </c>
      <c r="C58" s="256" t="s">
        <v>2090</v>
      </c>
      <c r="D58" s="242">
        <v>167068618</v>
      </c>
      <c r="E58" s="256" t="s">
        <v>1494</v>
      </c>
      <c r="F58" s="256" t="s">
        <v>1584</v>
      </c>
      <c r="G58" s="184" t="s">
        <v>1658</v>
      </c>
      <c r="H58" s="184" t="s">
        <v>1658</v>
      </c>
      <c r="I58" s="182">
        <f>SUMIF(Table10[Company],Companies[[#This Row],[Full company name]],Table10[Revenue value])</f>
        <v>4067640000</v>
      </c>
    </row>
    <row r="59" spans="2:9" s="49" customFormat="1" ht="15.75" x14ac:dyDescent="0.25">
      <c r="B59" s="49" t="s">
        <v>2062</v>
      </c>
      <c r="C59" s="256" t="s">
        <v>2090</v>
      </c>
      <c r="D59" s="242"/>
      <c r="E59" s="256" t="s">
        <v>1494</v>
      </c>
      <c r="F59" s="256" t="s">
        <v>1584</v>
      </c>
      <c r="G59" s="184" t="s">
        <v>1658</v>
      </c>
      <c r="H59" s="184" t="s">
        <v>1658</v>
      </c>
      <c r="I59" s="182">
        <f>SUMIF(Table10[Company],Companies[[#This Row],[Full company name]],Table10[Revenue value])</f>
        <v>0</v>
      </c>
    </row>
    <row r="60" spans="2:9" s="49" customFormat="1" ht="15.75" x14ac:dyDescent="0.25">
      <c r="B60" s="49" t="s">
        <v>2063</v>
      </c>
      <c r="C60" s="256" t="s">
        <v>2090</v>
      </c>
      <c r="D60" s="242"/>
      <c r="E60" s="256" t="s">
        <v>1494</v>
      </c>
      <c r="F60" s="256" t="s">
        <v>1584</v>
      </c>
      <c r="G60" s="184" t="s">
        <v>1658</v>
      </c>
      <c r="H60" s="184" t="s">
        <v>1658</v>
      </c>
      <c r="I60" s="182">
        <f>SUMIF(Table10[Company],Companies[[#This Row],[Full company name]],Table10[Revenue value])</f>
        <v>0</v>
      </c>
    </row>
    <row r="61" spans="2:9" s="49" customFormat="1" ht="15.75" x14ac:dyDescent="0.25">
      <c r="B61" s="49" t="s">
        <v>2064</v>
      </c>
      <c r="C61" s="256" t="s">
        <v>2090</v>
      </c>
      <c r="D61" s="242">
        <v>107278451</v>
      </c>
      <c r="E61" s="256" t="s">
        <v>1494</v>
      </c>
      <c r="F61" s="256" t="s">
        <v>1584</v>
      </c>
      <c r="G61" s="184" t="s">
        <v>1658</v>
      </c>
      <c r="H61" s="184" t="s">
        <v>1658</v>
      </c>
      <c r="I61" s="182">
        <f>SUMIF(Table10[Company],Companies[[#This Row],[Full company name]],Table10[Revenue value])</f>
        <v>362400</v>
      </c>
    </row>
    <row r="62" spans="2:9" s="49" customFormat="1" ht="15.75" x14ac:dyDescent="0.25">
      <c r="B62" s="49" t="s">
        <v>2065</v>
      </c>
      <c r="C62" s="256" t="s">
        <v>2090</v>
      </c>
      <c r="D62" s="242"/>
      <c r="E62" s="256" t="s">
        <v>1494</v>
      </c>
      <c r="F62" s="256" t="s">
        <v>1584</v>
      </c>
      <c r="G62" s="184" t="s">
        <v>1658</v>
      </c>
      <c r="H62" s="184" t="s">
        <v>1658</v>
      </c>
      <c r="I62" s="182">
        <f>SUMIF(Table10[Company],Companies[[#This Row],[Full company name]],Table10[Revenue value])</f>
        <v>0</v>
      </c>
    </row>
    <row r="63" spans="2:9" s="49" customFormat="1" ht="15.75" x14ac:dyDescent="0.25">
      <c r="B63" s="49" t="s">
        <v>2066</v>
      </c>
      <c r="C63" s="256" t="s">
        <v>2090</v>
      </c>
      <c r="D63" s="242"/>
      <c r="E63" s="256" t="s">
        <v>1494</v>
      </c>
      <c r="F63" s="256" t="s">
        <v>1584</v>
      </c>
      <c r="G63" s="184" t="s">
        <v>1658</v>
      </c>
      <c r="H63" s="184" t="s">
        <v>1658</v>
      </c>
      <c r="I63" s="182">
        <f>SUMIF(Table10[Company],Companies[[#This Row],[Full company name]],Table10[Revenue value])</f>
        <v>0</v>
      </c>
    </row>
    <row r="64" spans="2:9" s="49" customFormat="1" ht="15.75" x14ac:dyDescent="0.25">
      <c r="B64" s="49" t="s">
        <v>2067</v>
      </c>
      <c r="C64" s="256" t="s">
        <v>2090</v>
      </c>
      <c r="D64" s="242"/>
      <c r="E64" s="256" t="s">
        <v>1494</v>
      </c>
      <c r="F64" s="256" t="s">
        <v>1584</v>
      </c>
      <c r="G64" s="184" t="s">
        <v>1658</v>
      </c>
      <c r="H64" s="184" t="s">
        <v>1658</v>
      </c>
      <c r="I64" s="182">
        <f>SUMIF(Table10[Company],Companies[[#This Row],[Full company name]],Table10[Revenue value])</f>
        <v>0</v>
      </c>
    </row>
    <row r="65" spans="2:9" s="49" customFormat="1" ht="15.75" x14ac:dyDescent="0.25">
      <c r="B65" s="49" t="s">
        <v>2068</v>
      </c>
      <c r="C65" s="256" t="s">
        <v>2090</v>
      </c>
      <c r="D65" s="242">
        <v>104674488</v>
      </c>
      <c r="E65" s="256" t="s">
        <v>1494</v>
      </c>
      <c r="F65" s="256" t="s">
        <v>1584</v>
      </c>
      <c r="G65" s="184" t="s">
        <v>1658</v>
      </c>
      <c r="H65" s="184" t="s">
        <v>1658</v>
      </c>
      <c r="I65" s="182">
        <f>SUMIF(Table10[Company],Companies[[#This Row],[Full company name]],Table10[Revenue value])</f>
        <v>32198017577.360294</v>
      </c>
    </row>
    <row r="66" spans="2:9" s="49" customFormat="1" ht="15.75" x14ac:dyDescent="0.25">
      <c r="B66" s="49" t="s">
        <v>2069</v>
      </c>
      <c r="C66" s="256" t="s">
        <v>2090</v>
      </c>
      <c r="D66" s="242"/>
      <c r="E66" s="256" t="s">
        <v>1494</v>
      </c>
      <c r="F66" s="256" t="s">
        <v>1584</v>
      </c>
      <c r="G66" s="184" t="s">
        <v>1658</v>
      </c>
      <c r="H66" s="184" t="s">
        <v>1658</v>
      </c>
      <c r="I66" s="182">
        <f>SUMIF(Table10[Company],Companies[[#This Row],[Full company name]],Table10[Revenue value])</f>
        <v>0</v>
      </c>
    </row>
    <row r="67" spans="2:9" s="49" customFormat="1" ht="15.75" x14ac:dyDescent="0.25">
      <c r="B67" s="49" t="s">
        <v>2070</v>
      </c>
      <c r="C67" s="256" t="s">
        <v>2090</v>
      </c>
      <c r="D67" s="242"/>
      <c r="E67" s="256" t="s">
        <v>1494</v>
      </c>
      <c r="F67" s="256" t="s">
        <v>1584</v>
      </c>
      <c r="G67" s="184" t="s">
        <v>1658</v>
      </c>
      <c r="H67" s="184" t="s">
        <v>1658</v>
      </c>
      <c r="I67" s="182">
        <f>SUMIF(Table10[Company],Companies[[#This Row],[Full company name]],Table10[Revenue value])</f>
        <v>0</v>
      </c>
    </row>
    <row r="68" spans="2:9" s="49" customFormat="1" ht="15.75" x14ac:dyDescent="0.25">
      <c r="B68" s="49" t="s">
        <v>2071</v>
      </c>
      <c r="C68" s="256" t="s">
        <v>2090</v>
      </c>
      <c r="D68" s="242"/>
      <c r="E68" s="256" t="s">
        <v>1494</v>
      </c>
      <c r="F68" s="256" t="s">
        <v>1584</v>
      </c>
      <c r="G68" s="184" t="s">
        <v>1658</v>
      </c>
      <c r="H68" s="184" t="s">
        <v>1658</v>
      </c>
      <c r="I68" s="182">
        <f>SUMIF(Table10[Company],Companies[[#This Row],[Full company name]],Table10[Revenue value])</f>
        <v>0</v>
      </c>
    </row>
    <row r="69" spans="2:9" s="49" customFormat="1" ht="15.75" x14ac:dyDescent="0.25">
      <c r="B69" s="49" t="s">
        <v>2072</v>
      </c>
      <c r="C69" s="256" t="s">
        <v>2090</v>
      </c>
      <c r="D69" s="242"/>
      <c r="E69" s="256" t="s">
        <v>1494</v>
      </c>
      <c r="F69" s="256" t="s">
        <v>1584</v>
      </c>
      <c r="G69" s="184" t="s">
        <v>1658</v>
      </c>
      <c r="H69" s="184" t="s">
        <v>1658</v>
      </c>
      <c r="I69" s="182">
        <f>SUMIF(Table10[Company],Companies[[#This Row],[Full company name]],Table10[Revenue value])</f>
        <v>0</v>
      </c>
    </row>
    <row r="70" spans="2:9" s="49" customFormat="1" ht="15.75" x14ac:dyDescent="0.25">
      <c r="B70" s="49" t="s">
        <v>2073</v>
      </c>
      <c r="C70" s="256" t="s">
        <v>2090</v>
      </c>
      <c r="D70" s="242"/>
      <c r="E70" s="256" t="s">
        <v>1494</v>
      </c>
      <c r="F70" s="256" t="s">
        <v>1584</v>
      </c>
      <c r="G70" s="184" t="s">
        <v>1658</v>
      </c>
      <c r="H70" s="184" t="s">
        <v>1658</v>
      </c>
      <c r="I70" s="182">
        <f>SUMIF(Table10[Company],Companies[[#This Row],[Full company name]],Table10[Revenue value])</f>
        <v>11064522</v>
      </c>
    </row>
    <row r="71" spans="2:9" s="49" customFormat="1" ht="15.75" x14ac:dyDescent="0.25">
      <c r="B71" s="49" t="s">
        <v>2074</v>
      </c>
      <c r="C71" s="256" t="s">
        <v>2090</v>
      </c>
      <c r="D71" s="242"/>
      <c r="E71" s="256" t="s">
        <v>1494</v>
      </c>
      <c r="F71" s="256" t="s">
        <v>1584</v>
      </c>
      <c r="G71" s="184" t="s">
        <v>1658</v>
      </c>
      <c r="H71" s="184" t="s">
        <v>1658</v>
      </c>
      <c r="I71" s="182">
        <f>SUMIF(Table10[Company],Companies[[#This Row],[Full company name]],Table10[Revenue value])</f>
        <v>16212127</v>
      </c>
    </row>
    <row r="72" spans="2:9" s="49" customFormat="1" ht="15.75" x14ac:dyDescent="0.25">
      <c r="B72" s="49" t="s">
        <v>2075</v>
      </c>
      <c r="C72" s="256" t="s">
        <v>2090</v>
      </c>
      <c r="D72" s="242"/>
      <c r="E72" s="256" t="s">
        <v>1494</v>
      </c>
      <c r="F72" s="256" t="s">
        <v>1584</v>
      </c>
      <c r="G72" s="184" t="s">
        <v>1658</v>
      </c>
      <c r="H72" s="184" t="s">
        <v>1658</v>
      </c>
      <c r="I72" s="182">
        <f>SUMIF(Table10[Company],Companies[[#This Row],[Full company name]],Table10[Revenue value])</f>
        <v>1166809392</v>
      </c>
    </row>
    <row r="73" spans="2:9" s="49" customFormat="1" ht="15.75" x14ac:dyDescent="0.25">
      <c r="B73" s="49" t="s">
        <v>2076</v>
      </c>
      <c r="C73" s="256" t="s">
        <v>2090</v>
      </c>
      <c r="D73" s="242"/>
      <c r="E73" s="256" t="s">
        <v>1494</v>
      </c>
      <c r="F73" s="256" t="s">
        <v>1584</v>
      </c>
      <c r="G73" s="184" t="s">
        <v>1658</v>
      </c>
      <c r="H73" s="184" t="s">
        <v>1658</v>
      </c>
      <c r="I73" s="182">
        <f>SUMIF(Table10[Company],Companies[[#This Row],[Full company name]],Table10[Revenue value])</f>
        <v>0</v>
      </c>
    </row>
    <row r="74" spans="2:9" s="49" customFormat="1" ht="15.75" x14ac:dyDescent="0.25">
      <c r="B74" s="49" t="s">
        <v>2077</v>
      </c>
      <c r="C74" s="256" t="s">
        <v>2090</v>
      </c>
      <c r="D74" s="242"/>
      <c r="E74" s="256" t="s">
        <v>1494</v>
      </c>
      <c r="F74" s="256" t="s">
        <v>1584</v>
      </c>
      <c r="G74" s="184" t="s">
        <v>1658</v>
      </c>
      <c r="H74" s="184" t="s">
        <v>1658</v>
      </c>
      <c r="I74" s="182">
        <f>SUMIF(Table10[Company],Companies[[#This Row],[Full company name]],Table10[Revenue value])</f>
        <v>9080670147</v>
      </c>
    </row>
    <row r="75" spans="2:9" s="49" customFormat="1" ht="15.75" x14ac:dyDescent="0.25">
      <c r="B75" s="49" t="s">
        <v>2078</v>
      </c>
      <c r="C75" s="256" t="s">
        <v>2090</v>
      </c>
      <c r="D75" s="242"/>
      <c r="E75" s="256" t="s">
        <v>1494</v>
      </c>
      <c r="F75" s="256" t="s">
        <v>1584</v>
      </c>
      <c r="G75" s="184" t="s">
        <v>1658</v>
      </c>
      <c r="H75" s="184" t="s">
        <v>1658</v>
      </c>
      <c r="I75" s="182">
        <f>SUMIF(Table10[Company],Companies[[#This Row],[Full company name]],Table10[Revenue value])</f>
        <v>0</v>
      </c>
    </row>
    <row r="76" spans="2:9" s="49" customFormat="1" ht="15.75" x14ac:dyDescent="0.25">
      <c r="B76" s="49" t="s">
        <v>2079</v>
      </c>
      <c r="C76" s="256" t="s">
        <v>2090</v>
      </c>
      <c r="D76" s="242"/>
      <c r="E76" s="256" t="s">
        <v>1494</v>
      </c>
      <c r="F76" s="256" t="s">
        <v>1584</v>
      </c>
      <c r="G76" s="184" t="s">
        <v>1658</v>
      </c>
      <c r="H76" s="184" t="s">
        <v>1658</v>
      </c>
      <c r="I76" s="182">
        <f>SUMIF(Table10[Company],Companies[[#This Row],[Full company name]],Table10[Revenue value])</f>
        <v>0</v>
      </c>
    </row>
    <row r="77" spans="2:9" s="49" customFormat="1" ht="15.75" x14ac:dyDescent="0.25">
      <c r="B77" s="49" t="s">
        <v>2080</v>
      </c>
      <c r="C77" s="256" t="s">
        <v>2090</v>
      </c>
      <c r="D77" s="242"/>
      <c r="E77" s="256" t="s">
        <v>1494</v>
      </c>
      <c r="F77" s="256" t="s">
        <v>1584</v>
      </c>
      <c r="G77" s="184" t="s">
        <v>1658</v>
      </c>
      <c r="H77" s="184" t="s">
        <v>1658</v>
      </c>
      <c r="I77" s="182">
        <f>SUMIF(Table10[Company],Companies[[#This Row],[Full company name]],Table10[Revenue value])</f>
        <v>0</v>
      </c>
    </row>
    <row r="78" spans="2:9" s="49" customFormat="1" ht="15.75" x14ac:dyDescent="0.25">
      <c r="B78" s="49" t="s">
        <v>2081</v>
      </c>
      <c r="C78" s="256" t="s">
        <v>2090</v>
      </c>
      <c r="D78" s="242"/>
      <c r="E78" s="256" t="s">
        <v>1494</v>
      </c>
      <c r="F78" s="256" t="s">
        <v>1584</v>
      </c>
      <c r="G78" s="184" t="s">
        <v>1658</v>
      </c>
      <c r="H78" s="184" t="s">
        <v>1658</v>
      </c>
      <c r="I78" s="182">
        <f>SUMIF(Table10[Company],Companies[[#This Row],[Full company name]],Table10[Revenue value])</f>
        <v>0</v>
      </c>
    </row>
    <row r="79" spans="2:9" s="49" customFormat="1" ht="15.75" x14ac:dyDescent="0.25">
      <c r="B79" s="49" t="s">
        <v>2082</v>
      </c>
      <c r="C79" s="256" t="s">
        <v>2090</v>
      </c>
      <c r="D79" s="242"/>
      <c r="E79" s="256" t="s">
        <v>1494</v>
      </c>
      <c r="F79" s="256" t="s">
        <v>1584</v>
      </c>
      <c r="G79" s="184" t="s">
        <v>1658</v>
      </c>
      <c r="H79" s="184" t="s">
        <v>1658</v>
      </c>
      <c r="I79" s="182">
        <f>SUMIF(Table10[Company],Companies[[#This Row],[Full company name]],Table10[Revenue value])</f>
        <v>0</v>
      </c>
    </row>
    <row r="80" spans="2:9" s="49" customFormat="1" ht="15.75" x14ac:dyDescent="0.25">
      <c r="B80" s="49" t="s">
        <v>2083</v>
      </c>
      <c r="C80" s="256" t="s">
        <v>2090</v>
      </c>
      <c r="D80" s="242"/>
      <c r="E80" s="256" t="s">
        <v>1494</v>
      </c>
      <c r="F80" s="256" t="s">
        <v>1584</v>
      </c>
      <c r="G80" s="184" t="s">
        <v>1658</v>
      </c>
      <c r="H80" s="184" t="s">
        <v>1658</v>
      </c>
      <c r="I80" s="182">
        <f>SUMIF(Table10[Company],Companies[[#This Row],[Full company name]],Table10[Revenue value])</f>
        <v>110708650.09</v>
      </c>
    </row>
    <row r="81" spans="2:9" s="49" customFormat="1" ht="15.75" x14ac:dyDescent="0.25">
      <c r="B81" s="49" t="s">
        <v>2084</v>
      </c>
      <c r="C81" s="256" t="s">
        <v>2090</v>
      </c>
      <c r="D81" s="242"/>
      <c r="E81" s="256" t="s">
        <v>1494</v>
      </c>
      <c r="F81" s="256" t="s">
        <v>1584</v>
      </c>
      <c r="G81" s="184" t="s">
        <v>1658</v>
      </c>
      <c r="H81" s="184" t="s">
        <v>1658</v>
      </c>
      <c r="I81" s="182">
        <f>SUMIF(Table10[Company],Companies[[#This Row],[Full company name]],Table10[Revenue value])</f>
        <v>0</v>
      </c>
    </row>
    <row r="82" spans="2:9" s="49" customFormat="1" ht="15.75" x14ac:dyDescent="0.25">
      <c r="B82" s="49" t="s">
        <v>2085</v>
      </c>
      <c r="C82" s="256" t="s">
        <v>2090</v>
      </c>
      <c r="D82" s="242"/>
      <c r="E82" s="256" t="s">
        <v>1494</v>
      </c>
      <c r="F82" s="256" t="s">
        <v>1584</v>
      </c>
      <c r="G82" s="184" t="s">
        <v>1658</v>
      </c>
      <c r="H82" s="184" t="s">
        <v>1658</v>
      </c>
      <c r="I82" s="182">
        <f>SUMIF(Table10[Company],Companies[[#This Row],[Full company name]],Table10[Revenue value])</f>
        <v>30410955</v>
      </c>
    </row>
    <row r="83" spans="2:9" s="49" customFormat="1" ht="15.75" x14ac:dyDescent="0.25">
      <c r="B83" s="49" t="s">
        <v>2086</v>
      </c>
      <c r="C83" s="256" t="s">
        <v>2090</v>
      </c>
      <c r="D83" s="242"/>
      <c r="E83" s="256" t="s">
        <v>1494</v>
      </c>
      <c r="F83" s="256" t="s">
        <v>1584</v>
      </c>
      <c r="G83" s="184" t="s">
        <v>1658</v>
      </c>
      <c r="H83" s="184" t="s">
        <v>1658</v>
      </c>
      <c r="I83" s="182">
        <f>SUMIF(Table10[Company],Companies[[#This Row],[Full company name]],Table10[Revenue value])</f>
        <v>0</v>
      </c>
    </row>
    <row r="84" spans="2:9" s="49" customFormat="1" ht="15.75" x14ac:dyDescent="0.25">
      <c r="B84" s="49" t="s">
        <v>2087</v>
      </c>
      <c r="C84" s="256" t="s">
        <v>2090</v>
      </c>
      <c r="D84" s="242">
        <v>108744308</v>
      </c>
      <c r="E84" s="256" t="s">
        <v>1494</v>
      </c>
      <c r="F84" s="256" t="s">
        <v>1584</v>
      </c>
      <c r="G84" s="184" t="s">
        <v>1658</v>
      </c>
      <c r="H84" s="184" t="s">
        <v>1658</v>
      </c>
      <c r="I84" s="182">
        <f>SUMIF(Table10[Company],Companies[[#This Row],[Full company name]],Table10[Revenue value])</f>
        <v>25206652</v>
      </c>
    </row>
    <row r="85" spans="2:9" s="49" customFormat="1" ht="15.75" x14ac:dyDescent="0.25">
      <c r="B85" s="49" t="s">
        <v>2088</v>
      </c>
      <c r="C85" s="256" t="s">
        <v>2090</v>
      </c>
      <c r="D85" s="242"/>
      <c r="E85" s="256" t="s">
        <v>1494</v>
      </c>
      <c r="F85" s="256" t="s">
        <v>1584</v>
      </c>
      <c r="G85" s="184" t="s">
        <v>1658</v>
      </c>
      <c r="H85" s="184" t="s">
        <v>1658</v>
      </c>
      <c r="I85" s="182">
        <f>SUMIF(Table10[Company],Companies[[#This Row],[Full company name]],Table10[Revenue value])</f>
        <v>0</v>
      </c>
    </row>
    <row r="86" spans="2:9" s="49" customFormat="1" ht="15.75" x14ac:dyDescent="0.25">
      <c r="B86" s="49" t="s">
        <v>2089</v>
      </c>
      <c r="C86" s="256" t="s">
        <v>2090</v>
      </c>
      <c r="D86" s="242"/>
      <c r="E86" s="256" t="s">
        <v>1494</v>
      </c>
      <c r="F86" s="256" t="s">
        <v>1584</v>
      </c>
      <c r="G86" s="184" t="s">
        <v>1658</v>
      </c>
      <c r="H86" s="184" t="s">
        <v>1658</v>
      </c>
      <c r="I86" s="182">
        <f>SUMIF(Table10[Company],Companies[[#This Row],[Full company name]],Table10[Revenue value])</f>
        <v>0</v>
      </c>
    </row>
    <row r="87" spans="2:9" s="49" customFormat="1" ht="15.75" x14ac:dyDescent="0.25">
      <c r="B87" s="49" t="s">
        <v>2093</v>
      </c>
      <c r="C87" s="49" t="s">
        <v>2090</v>
      </c>
      <c r="D87" s="242" t="s">
        <v>2441</v>
      </c>
      <c r="E87" s="256" t="s">
        <v>1000</v>
      </c>
      <c r="G87" s="184" t="s">
        <v>1658</v>
      </c>
      <c r="H87" s="184" t="s">
        <v>1658</v>
      </c>
      <c r="I87" s="182">
        <f>SUMIF(Table10[Company],Companies[[#This Row],[Full company name]],Table10[Revenue value])</f>
        <v>43573037274</v>
      </c>
    </row>
    <row r="88" spans="2:9" s="49" customFormat="1" ht="15.75" x14ac:dyDescent="0.25">
      <c r="B88" s="49" t="s">
        <v>2094</v>
      </c>
      <c r="C88" s="49" t="s">
        <v>2090</v>
      </c>
      <c r="D88" s="242" t="s">
        <v>2442</v>
      </c>
      <c r="E88" s="256" t="s">
        <v>1000</v>
      </c>
      <c r="G88" s="184" t="s">
        <v>1658</v>
      </c>
      <c r="H88" s="184" t="s">
        <v>1658</v>
      </c>
      <c r="I88" s="182">
        <f>SUMIF(Table10[Company],Companies[[#This Row],[Full company name]],Table10[Revenue value])</f>
        <v>9194429112</v>
      </c>
    </row>
    <row r="89" spans="2:9" s="49" customFormat="1" ht="15.75" x14ac:dyDescent="0.25">
      <c r="B89" s="49" t="s">
        <v>2095</v>
      </c>
      <c r="C89" s="49" t="s">
        <v>2090</v>
      </c>
      <c r="D89" s="242" t="s">
        <v>2098</v>
      </c>
      <c r="E89" s="256" t="s">
        <v>1000</v>
      </c>
      <c r="G89" s="184" t="s">
        <v>1658</v>
      </c>
      <c r="H89" s="184" t="s">
        <v>1658</v>
      </c>
      <c r="I89" s="182">
        <f>SUMIF(Table10[Company],Companies[[#This Row],[Full company name]],Table10[Revenue value])</f>
        <v>61961096023</v>
      </c>
    </row>
    <row r="90" spans="2:9" s="49" customFormat="1" ht="15.75" x14ac:dyDescent="0.25">
      <c r="B90" s="49" t="s">
        <v>2096</v>
      </c>
      <c r="C90" s="49" t="s">
        <v>2090</v>
      </c>
      <c r="D90" s="242">
        <v>142356155</v>
      </c>
      <c r="E90" s="256" t="s">
        <v>1000</v>
      </c>
      <c r="G90" s="184" t="s">
        <v>1658</v>
      </c>
      <c r="H90" s="184" t="s">
        <v>1658</v>
      </c>
      <c r="I90" s="182">
        <f>SUMIF(Table10[Company],Companies[[#This Row],[Full company name]],Table10[Revenue value])</f>
        <v>190985762758</v>
      </c>
    </row>
    <row r="91" spans="2:9" s="49" customFormat="1" ht="15.75" x14ac:dyDescent="0.25">
      <c r="B91" s="49" t="s">
        <v>2097</v>
      </c>
      <c r="C91" s="49" t="s">
        <v>2090</v>
      </c>
      <c r="D91" s="242">
        <v>183495127</v>
      </c>
      <c r="E91" s="256" t="s">
        <v>1000</v>
      </c>
      <c r="G91" s="184" t="s">
        <v>1658</v>
      </c>
      <c r="H91" s="184" t="s">
        <v>1658</v>
      </c>
      <c r="I91" s="182">
        <f>SUMIF(Table10[Company],Companies[[#This Row],[Full company name]],Table10[Revenue value])</f>
        <v>100091436214</v>
      </c>
    </row>
    <row r="92" spans="2:9" s="49" customFormat="1" ht="15.75" x14ac:dyDescent="0.25">
      <c r="B92" s="49" t="s">
        <v>2099</v>
      </c>
      <c r="C92" s="49" t="s">
        <v>2090</v>
      </c>
      <c r="D92" s="242">
        <v>151618537</v>
      </c>
      <c r="E92" s="256" t="s">
        <v>988</v>
      </c>
      <c r="F92" s="49" t="s">
        <v>2013</v>
      </c>
      <c r="G92" s="184" t="s">
        <v>1658</v>
      </c>
      <c r="H92" s="184" t="s">
        <v>1658</v>
      </c>
      <c r="I92" s="182">
        <f>SUMIF(Table10[Company],Companies[[#This Row],[Full company name]],Table10[Revenue value])</f>
        <v>481202512</v>
      </c>
    </row>
    <row r="93" spans="2:9" s="49" customFormat="1" ht="15.75" x14ac:dyDescent="0.25">
      <c r="B93" s="49" t="s">
        <v>2100</v>
      </c>
      <c r="C93" s="49" t="s">
        <v>2090</v>
      </c>
      <c r="D93" s="242">
        <v>109939404</v>
      </c>
      <c r="E93" s="256" t="s">
        <v>988</v>
      </c>
      <c r="F93" s="49" t="s">
        <v>2013</v>
      </c>
      <c r="G93" s="184" t="s">
        <v>1658</v>
      </c>
      <c r="H93" s="184" t="s">
        <v>1658</v>
      </c>
      <c r="I93" s="182">
        <f>SUMIF(Table10[Company],Companies[[#This Row],[Full company name]],Table10[Revenue value])</f>
        <v>223167949</v>
      </c>
    </row>
    <row r="94" spans="2:9" s="49" customFormat="1" ht="15.75" x14ac:dyDescent="0.25">
      <c r="B94" s="49" t="s">
        <v>2101</v>
      </c>
      <c r="C94" s="49" t="s">
        <v>2090</v>
      </c>
      <c r="D94" s="242">
        <v>104651240</v>
      </c>
      <c r="E94" s="256" t="s">
        <v>988</v>
      </c>
      <c r="F94" s="49" t="s">
        <v>2013</v>
      </c>
      <c r="G94" s="184" t="s">
        <v>1658</v>
      </c>
      <c r="H94" s="184" t="s">
        <v>1658</v>
      </c>
      <c r="I94" s="182">
        <f>SUMIF(Table10[Company],Companies[[#This Row],[Full company name]],Table10[Revenue value])</f>
        <v>652935034</v>
      </c>
    </row>
    <row r="95" spans="2:9" s="49" customFormat="1" ht="15.75" x14ac:dyDescent="0.25">
      <c r="B95" s="49" t="s">
        <v>2102</v>
      </c>
      <c r="C95" s="49" t="s">
        <v>2090</v>
      </c>
      <c r="D95" s="242">
        <v>105482817</v>
      </c>
      <c r="E95" s="256" t="s">
        <v>988</v>
      </c>
      <c r="F95" s="49" t="s">
        <v>2013</v>
      </c>
      <c r="G95" s="184" t="s">
        <v>1658</v>
      </c>
      <c r="H95" s="184" t="s">
        <v>1658</v>
      </c>
      <c r="I95" s="182">
        <f>SUMIF(Table10[Company],Companies[[#This Row],[Full company name]],Table10[Revenue value])</f>
        <v>20112219</v>
      </c>
    </row>
    <row r="96" spans="2:9" s="49" customFormat="1" ht="15.75" x14ac:dyDescent="0.25">
      <c r="B96" s="49" t="s">
        <v>2103</v>
      </c>
      <c r="C96" s="49" t="s">
        <v>2090</v>
      </c>
      <c r="D96" s="242">
        <v>157123394</v>
      </c>
      <c r="E96" s="256" t="s">
        <v>988</v>
      </c>
      <c r="F96" s="49" t="s">
        <v>2013</v>
      </c>
      <c r="G96" s="184" t="s">
        <v>1658</v>
      </c>
      <c r="H96" s="184" t="s">
        <v>1658</v>
      </c>
      <c r="I96" s="182">
        <f>SUMIF(Table10[Company],Companies[[#This Row],[Full company name]],Table10[Revenue value])</f>
        <v>295843227</v>
      </c>
    </row>
    <row r="97" spans="2:9" s="49" customFormat="1" ht="15.75" x14ac:dyDescent="0.25">
      <c r="B97" s="49" t="s">
        <v>2104</v>
      </c>
      <c r="C97" s="49" t="s">
        <v>2090</v>
      </c>
      <c r="D97" s="242" t="s">
        <v>2443</v>
      </c>
      <c r="E97" s="256" t="s">
        <v>988</v>
      </c>
      <c r="F97" s="49" t="s">
        <v>2013</v>
      </c>
      <c r="G97" s="184" t="s">
        <v>1658</v>
      </c>
      <c r="H97" s="184" t="s">
        <v>1658</v>
      </c>
      <c r="I97" s="182">
        <f>SUMIF(Table10[Company],Companies[[#This Row],[Full company name]],Table10[Revenue value])</f>
        <v>470307169</v>
      </c>
    </row>
    <row r="98" spans="2:9" s="49" customFormat="1" ht="15.75" x14ac:dyDescent="0.25">
      <c r="B98" s="49" t="s">
        <v>2105</v>
      </c>
      <c r="C98" s="49" t="s">
        <v>2090</v>
      </c>
      <c r="D98" s="242" t="s">
        <v>2443</v>
      </c>
      <c r="E98" s="256" t="s">
        <v>988</v>
      </c>
      <c r="F98" s="49" t="s">
        <v>2013</v>
      </c>
      <c r="G98" s="184" t="s">
        <v>1658</v>
      </c>
      <c r="H98" s="184" t="s">
        <v>1658</v>
      </c>
      <c r="I98" s="182">
        <f>SUMIF(Table10[Company],Companies[[#This Row],[Full company name]],Table10[Revenue value])</f>
        <v>170244000</v>
      </c>
    </row>
    <row r="99" spans="2:9" s="49" customFormat="1" ht="15.75" x14ac:dyDescent="0.25">
      <c r="B99" s="49" t="s">
        <v>2106</v>
      </c>
      <c r="C99" s="49" t="s">
        <v>2090</v>
      </c>
      <c r="D99" s="242">
        <v>109604496</v>
      </c>
      <c r="E99" s="256" t="s">
        <v>988</v>
      </c>
      <c r="F99" s="49" t="s">
        <v>2013</v>
      </c>
      <c r="G99" s="184" t="s">
        <v>1658</v>
      </c>
      <c r="H99" s="184" t="s">
        <v>1658</v>
      </c>
      <c r="I99" s="182">
        <f>SUMIF(Table10[Company],Companies[[#This Row],[Full company name]],Table10[Revenue value])</f>
        <v>87475906</v>
      </c>
    </row>
    <row r="100" spans="2:9" s="49" customFormat="1" ht="15.75" x14ac:dyDescent="0.25">
      <c r="B100" s="49" t="s">
        <v>2107</v>
      </c>
      <c r="C100" s="49" t="s">
        <v>2090</v>
      </c>
      <c r="D100" s="242">
        <v>100108143</v>
      </c>
      <c r="E100" s="256" t="s">
        <v>988</v>
      </c>
      <c r="F100" s="49" t="s">
        <v>2013</v>
      </c>
      <c r="G100" s="184" t="s">
        <v>1658</v>
      </c>
      <c r="H100" s="184" t="s">
        <v>1658</v>
      </c>
      <c r="I100" s="182">
        <f>SUMIF(Table10[Company],Companies[[#This Row],[Full company name]],Table10[Revenue value])</f>
        <v>17960010</v>
      </c>
    </row>
    <row r="101" spans="2:9" s="49" customFormat="1" ht="15.75" x14ac:dyDescent="0.25">
      <c r="B101" s="49" t="s">
        <v>2108</v>
      </c>
      <c r="C101" s="49" t="s">
        <v>2090</v>
      </c>
      <c r="D101" s="242">
        <v>110185464</v>
      </c>
      <c r="E101" s="256" t="s">
        <v>988</v>
      </c>
      <c r="F101" s="49" t="s">
        <v>2013</v>
      </c>
      <c r="G101" s="184" t="s">
        <v>1658</v>
      </c>
      <c r="H101" s="184" t="s">
        <v>1658</v>
      </c>
      <c r="I101" s="182">
        <f>SUMIF(Table10[Company],Companies[[#This Row],[Full company name]],Table10[Revenue value])</f>
        <v>58501750</v>
      </c>
    </row>
    <row r="102" spans="2:9" s="49" customFormat="1" ht="15.75" x14ac:dyDescent="0.25">
      <c r="B102" s="49" t="s">
        <v>2109</v>
      </c>
      <c r="C102" s="49" t="s">
        <v>2090</v>
      </c>
      <c r="D102" s="242">
        <v>164028682</v>
      </c>
      <c r="E102" s="256" t="s">
        <v>988</v>
      </c>
      <c r="F102" s="49" t="s">
        <v>2013</v>
      </c>
      <c r="G102" s="184" t="s">
        <v>1658</v>
      </c>
      <c r="H102" s="184" t="s">
        <v>1658</v>
      </c>
      <c r="I102" s="182">
        <f>SUMIF(Table10[Company],Companies[[#This Row],[Full company name]],Table10[Revenue value])</f>
        <v>20000000</v>
      </c>
    </row>
    <row r="103" spans="2:9" s="49" customFormat="1" ht="15.75" x14ac:dyDescent="0.25">
      <c r="B103" s="49" t="s">
        <v>2110</v>
      </c>
      <c r="C103" s="49" t="s">
        <v>2090</v>
      </c>
      <c r="D103" s="242">
        <v>150969522</v>
      </c>
      <c r="E103" s="256" t="s">
        <v>988</v>
      </c>
      <c r="F103" s="49" t="s">
        <v>2321</v>
      </c>
      <c r="G103" s="184" t="s">
        <v>1658</v>
      </c>
      <c r="H103" s="184" t="s">
        <v>1658</v>
      </c>
      <c r="I103" s="182">
        <f>SUMIF(Table10[Company],Companies[[#This Row],[Full company name]],Table10[Revenue value])</f>
        <v>37266397232.694618</v>
      </c>
    </row>
    <row r="104" spans="2:9" s="49" customFormat="1" ht="15.75" x14ac:dyDescent="0.25">
      <c r="B104" s="49" t="s">
        <v>2111</v>
      </c>
      <c r="C104" s="49" t="s">
        <v>2090</v>
      </c>
      <c r="D104" s="242">
        <v>102310144</v>
      </c>
      <c r="E104" s="256" t="s">
        <v>988</v>
      </c>
      <c r="F104" s="49" t="s">
        <v>2321</v>
      </c>
      <c r="G104" s="184" t="s">
        <v>1658</v>
      </c>
      <c r="H104" s="184" t="s">
        <v>1658</v>
      </c>
      <c r="I104" s="182">
        <f>SUMIF(Table10[Company],Companies[[#This Row],[Full company name]],Table10[Revenue value])</f>
        <v>32482927193.837399</v>
      </c>
    </row>
    <row r="105" spans="2:9" s="49" customFormat="1" ht="15.75" x14ac:dyDescent="0.25">
      <c r="B105" s="49" t="s">
        <v>2112</v>
      </c>
      <c r="C105" s="49" t="s">
        <v>2090</v>
      </c>
      <c r="D105" s="242" t="s">
        <v>2444</v>
      </c>
      <c r="E105" s="256" t="s">
        <v>988</v>
      </c>
      <c r="F105" s="49" t="s">
        <v>2321</v>
      </c>
      <c r="G105" s="184" t="s">
        <v>1658</v>
      </c>
      <c r="H105" s="184" t="s">
        <v>1658</v>
      </c>
      <c r="I105" s="182">
        <f>SUMIF(Table10[Company],Companies[[#This Row],[Full company name]],Table10[Revenue value])</f>
        <v>23817029166.432198</v>
      </c>
    </row>
    <row r="106" spans="2:9" s="49" customFormat="1" ht="15.75" x14ac:dyDescent="0.25">
      <c r="B106" s="49" t="s">
        <v>2113</v>
      </c>
      <c r="C106" s="49" t="s">
        <v>2090</v>
      </c>
      <c r="D106" s="242">
        <v>153250650</v>
      </c>
      <c r="E106" s="256" t="s">
        <v>988</v>
      </c>
      <c r="F106" s="49" t="s">
        <v>2321</v>
      </c>
      <c r="G106" s="184" t="s">
        <v>1658</v>
      </c>
      <c r="H106" s="184" t="s">
        <v>1658</v>
      </c>
      <c r="I106" s="182">
        <f>SUMIF(Table10[Company],Companies[[#This Row],[Full company name]],Table10[Revenue value])</f>
        <v>23125056624.225559</v>
      </c>
    </row>
    <row r="107" spans="2:9" s="49" customFormat="1" ht="15.75" x14ac:dyDescent="0.25">
      <c r="B107" s="49" t="s">
        <v>2114</v>
      </c>
      <c r="C107" s="49" t="s">
        <v>2090</v>
      </c>
      <c r="D107" s="242">
        <v>102323033</v>
      </c>
      <c r="E107" s="256" t="s">
        <v>988</v>
      </c>
      <c r="F107" s="49" t="s">
        <v>2321</v>
      </c>
      <c r="G107" s="184" t="s">
        <v>1658</v>
      </c>
      <c r="H107" s="184" t="s">
        <v>1658</v>
      </c>
      <c r="I107" s="182">
        <f>SUMIF(Table10[Company],Companies[[#This Row],[Full company name]],Table10[Revenue value])</f>
        <v>4337971319.47756</v>
      </c>
    </row>
    <row r="108" spans="2:9" s="49" customFormat="1" ht="15.75" x14ac:dyDescent="0.25">
      <c r="B108" s="49" t="s">
        <v>2115</v>
      </c>
      <c r="C108" s="49" t="s">
        <v>2090</v>
      </c>
      <c r="D108" s="242"/>
      <c r="E108" s="256" t="s">
        <v>988</v>
      </c>
      <c r="F108" s="49" t="s">
        <v>2321</v>
      </c>
      <c r="G108" s="184" t="s">
        <v>1658</v>
      </c>
      <c r="H108" s="184" t="s">
        <v>1658</v>
      </c>
      <c r="I108" s="182">
        <f>SUMIF(Table10[Company],Companies[[#This Row],[Full company name]],Table10[Revenue value])</f>
        <v>43957340</v>
      </c>
    </row>
    <row r="109" spans="2:9" s="49" customFormat="1" ht="15.75" x14ac:dyDescent="0.25">
      <c r="B109" s="49" t="s">
        <v>2116</v>
      </c>
      <c r="C109" s="49" t="s">
        <v>2090</v>
      </c>
      <c r="D109" s="242">
        <v>196422048</v>
      </c>
      <c r="E109" s="256" t="s">
        <v>988</v>
      </c>
      <c r="F109" s="49" t="s">
        <v>2321</v>
      </c>
      <c r="G109" s="184" t="s">
        <v>1658</v>
      </c>
      <c r="H109" s="184" t="s">
        <v>1658</v>
      </c>
      <c r="I109" s="182">
        <f>SUMIF(Table10[Company],Companies[[#This Row],[Full company name]],Table10[Revenue value])</f>
        <v>11017063347.442616</v>
      </c>
    </row>
    <row r="110" spans="2:9" s="49" customFormat="1" ht="15.75" x14ac:dyDescent="0.25">
      <c r="B110" s="49" t="s">
        <v>2117</v>
      </c>
      <c r="C110" s="49" t="s">
        <v>2090</v>
      </c>
      <c r="D110" s="242">
        <v>109675040</v>
      </c>
      <c r="E110" s="256" t="s">
        <v>988</v>
      </c>
      <c r="F110" s="49" t="s">
        <v>2321</v>
      </c>
      <c r="G110" s="184" t="s">
        <v>1658</v>
      </c>
      <c r="H110" s="184" t="s">
        <v>1658</v>
      </c>
      <c r="I110" s="182">
        <f>SUMIF(Table10[Company],Companies[[#This Row],[Full company name]],Table10[Revenue value])</f>
        <v>10351601964.566849</v>
      </c>
    </row>
    <row r="111" spans="2:9" s="49" customFormat="1" ht="15.75" x14ac:dyDescent="0.25">
      <c r="B111" s="49" t="s">
        <v>2118</v>
      </c>
      <c r="C111" s="49" t="s">
        <v>2090</v>
      </c>
      <c r="D111" s="242">
        <v>106379017</v>
      </c>
      <c r="E111" s="256" t="s">
        <v>988</v>
      </c>
      <c r="F111" s="49" t="s">
        <v>2321</v>
      </c>
      <c r="G111" s="184" t="s">
        <v>1658</v>
      </c>
      <c r="H111" s="184" t="s">
        <v>1658</v>
      </c>
      <c r="I111" s="182">
        <f>SUMIF(Table10[Company],Companies[[#This Row],[Full company name]],Table10[Revenue value])</f>
        <v>8877127349.2961998</v>
      </c>
    </row>
    <row r="112" spans="2:9" s="49" customFormat="1" ht="15.75" x14ac:dyDescent="0.25">
      <c r="B112" s="49" t="s">
        <v>2119</v>
      </c>
      <c r="C112" s="49" t="s">
        <v>2090</v>
      </c>
      <c r="D112" s="242">
        <v>115165925</v>
      </c>
      <c r="E112" s="256" t="s">
        <v>988</v>
      </c>
      <c r="F112" s="49" t="s">
        <v>2321</v>
      </c>
      <c r="G112" s="184" t="s">
        <v>1658</v>
      </c>
      <c r="H112" s="184" t="s">
        <v>1658</v>
      </c>
      <c r="I112" s="182">
        <f>SUMIF(Table10[Company],Companies[[#This Row],[Full company name]],Table10[Revenue value])</f>
        <v>8341630986.760252</v>
      </c>
    </row>
    <row r="113" spans="2:9" s="49" customFormat="1" ht="15.75" x14ac:dyDescent="0.25">
      <c r="B113" s="49" t="s">
        <v>2120</v>
      </c>
      <c r="C113" s="49" t="s">
        <v>2090</v>
      </c>
      <c r="D113" s="242">
        <v>108440619</v>
      </c>
      <c r="E113" s="256" t="s">
        <v>988</v>
      </c>
      <c r="F113" s="49" t="s">
        <v>2321</v>
      </c>
      <c r="G113" s="184" t="s">
        <v>1658</v>
      </c>
      <c r="H113" s="184" t="s">
        <v>1658</v>
      </c>
      <c r="I113" s="182">
        <f>SUMIF(Table10[Company],Companies[[#This Row],[Full company name]],Table10[Revenue value])</f>
        <v>6203345544.7987003</v>
      </c>
    </row>
    <row r="114" spans="2:9" s="49" customFormat="1" ht="15.75" x14ac:dyDescent="0.25">
      <c r="B114" s="49" t="s">
        <v>2121</v>
      </c>
      <c r="C114" s="49" t="s">
        <v>2090</v>
      </c>
      <c r="D114" s="242">
        <v>103883865</v>
      </c>
      <c r="E114" s="256" t="s">
        <v>988</v>
      </c>
      <c r="F114" s="49" t="s">
        <v>2321</v>
      </c>
      <c r="G114" s="184" t="s">
        <v>1658</v>
      </c>
      <c r="H114" s="184" t="s">
        <v>1658</v>
      </c>
      <c r="I114" s="182">
        <f>SUMIF(Table10[Company],Companies[[#This Row],[Full company name]],Table10[Revenue value])</f>
        <v>349936252.33934003</v>
      </c>
    </row>
    <row r="115" spans="2:9" s="49" customFormat="1" ht="15.75" x14ac:dyDescent="0.25">
      <c r="B115" s="49" t="s">
        <v>2122</v>
      </c>
      <c r="C115" s="49" t="s">
        <v>2090</v>
      </c>
      <c r="D115" s="242">
        <v>173478178</v>
      </c>
      <c r="E115" s="256" t="s">
        <v>988</v>
      </c>
      <c r="F115" s="49" t="s">
        <v>2321</v>
      </c>
      <c r="G115" s="184" t="s">
        <v>1658</v>
      </c>
      <c r="H115" s="184" t="s">
        <v>1658</v>
      </c>
      <c r="I115" s="182">
        <f>SUMIF(Table10[Company],Companies[[#This Row],[Full company name]],Table10[Revenue value])</f>
        <v>2933880707.7388067</v>
      </c>
    </row>
    <row r="116" spans="2:9" s="49" customFormat="1" ht="15.75" x14ac:dyDescent="0.25">
      <c r="B116" s="49" t="s">
        <v>2123</v>
      </c>
      <c r="C116" s="49" t="s">
        <v>2090</v>
      </c>
      <c r="D116" s="242">
        <v>101178919</v>
      </c>
      <c r="E116" s="256" t="s">
        <v>988</v>
      </c>
      <c r="F116" s="49" t="s">
        <v>2321</v>
      </c>
      <c r="G116" s="184" t="s">
        <v>1658</v>
      </c>
      <c r="H116" s="184" t="s">
        <v>1658</v>
      </c>
      <c r="I116" s="182">
        <f>SUMIF(Table10[Company],Companies[[#This Row],[Full company name]],Table10[Revenue value])</f>
        <v>2850258601.3275499</v>
      </c>
    </row>
    <row r="117" spans="2:9" s="49" customFormat="1" ht="15.75" x14ac:dyDescent="0.25">
      <c r="B117" s="49" t="s">
        <v>2124</v>
      </c>
      <c r="C117" s="49" t="s">
        <v>2090</v>
      </c>
      <c r="D117" s="242">
        <v>183561383</v>
      </c>
      <c r="E117" s="256" t="s">
        <v>988</v>
      </c>
      <c r="F117" s="49" t="s">
        <v>2321</v>
      </c>
      <c r="G117" s="184" t="s">
        <v>1658</v>
      </c>
      <c r="H117" s="184" t="s">
        <v>1658</v>
      </c>
      <c r="I117" s="182">
        <f>SUMIF(Table10[Company],Companies[[#This Row],[Full company name]],Table10[Revenue value])</f>
        <v>7993029437.9489603</v>
      </c>
    </row>
    <row r="118" spans="2:9" s="49" customFormat="1" ht="15.75" x14ac:dyDescent="0.25">
      <c r="B118" s="49" t="s">
        <v>2125</v>
      </c>
      <c r="C118" s="49" t="s">
        <v>2090</v>
      </c>
      <c r="D118" s="242">
        <v>108175893</v>
      </c>
      <c r="E118" s="256" t="s">
        <v>988</v>
      </c>
      <c r="F118" s="49" t="s">
        <v>2321</v>
      </c>
      <c r="G118" s="184" t="s">
        <v>1658</v>
      </c>
      <c r="H118" s="184" t="s">
        <v>1658</v>
      </c>
      <c r="I118" s="182">
        <f>SUMIF(Table10[Company],Companies[[#This Row],[Full company name]],Table10[Revenue value])</f>
        <v>7012433396.7682648</v>
      </c>
    </row>
    <row r="119" spans="2:9" s="49" customFormat="1" ht="15.75" x14ac:dyDescent="0.25">
      <c r="B119" s="49" t="s">
        <v>2126</v>
      </c>
      <c r="C119" s="49" t="s">
        <v>2090</v>
      </c>
      <c r="D119" s="242">
        <v>193310389</v>
      </c>
      <c r="E119" s="256" t="s">
        <v>988</v>
      </c>
      <c r="F119" s="49" t="s">
        <v>2321</v>
      </c>
      <c r="G119" s="184" t="s">
        <v>1658</v>
      </c>
      <c r="H119" s="184" t="s">
        <v>1658</v>
      </c>
      <c r="I119" s="182">
        <f>SUMIF(Table10[Company],Companies[[#This Row],[Full company name]],Table10[Revenue value])</f>
        <v>6158061678.1756401</v>
      </c>
    </row>
    <row r="120" spans="2:9" s="49" customFormat="1" ht="15.75" x14ac:dyDescent="0.25">
      <c r="B120" s="49" t="s">
        <v>2127</v>
      </c>
      <c r="C120" s="49" t="s">
        <v>2090</v>
      </c>
      <c r="D120" s="242">
        <v>145864046</v>
      </c>
      <c r="E120" s="256" t="s">
        <v>988</v>
      </c>
      <c r="F120" s="49" t="s">
        <v>2321</v>
      </c>
      <c r="G120" s="184" t="s">
        <v>1658</v>
      </c>
      <c r="H120" s="184" t="s">
        <v>1658</v>
      </c>
      <c r="I120" s="182">
        <f>SUMIF(Table10[Company],Companies[[#This Row],[Full company name]],Table10[Revenue value])</f>
        <v>596971374.75722992</v>
      </c>
    </row>
    <row r="121" spans="2:9" s="49" customFormat="1" ht="15.75" x14ac:dyDescent="0.25">
      <c r="B121" s="49" t="s">
        <v>2128</v>
      </c>
      <c r="C121" s="49" t="s">
        <v>2090</v>
      </c>
      <c r="D121" s="242">
        <v>101538060</v>
      </c>
      <c r="E121" s="256" t="s">
        <v>988</v>
      </c>
      <c r="F121" s="49" t="s">
        <v>2321</v>
      </c>
      <c r="G121" s="184" t="s">
        <v>1658</v>
      </c>
      <c r="H121" s="184" t="s">
        <v>1658</v>
      </c>
      <c r="I121" s="182">
        <f>SUMIF(Table10[Company],Companies[[#This Row],[Full company name]],Table10[Revenue value])</f>
        <v>2637271150.4156399</v>
      </c>
    </row>
    <row r="122" spans="2:9" s="49" customFormat="1" ht="15.75" x14ac:dyDescent="0.25">
      <c r="B122" s="49" t="s">
        <v>2129</v>
      </c>
      <c r="C122" s="49" t="s">
        <v>2090</v>
      </c>
      <c r="D122" s="242">
        <v>176743174</v>
      </c>
      <c r="E122" s="256" t="s">
        <v>988</v>
      </c>
      <c r="F122" s="49" t="s">
        <v>2321</v>
      </c>
      <c r="G122" s="184" t="s">
        <v>1658</v>
      </c>
      <c r="H122" s="184" t="s">
        <v>1658</v>
      </c>
      <c r="I122" s="182">
        <f>SUMIF(Table10[Company],Companies[[#This Row],[Full company name]],Table10[Revenue value])</f>
        <v>5425540465.5230608</v>
      </c>
    </row>
    <row r="123" spans="2:9" s="49" customFormat="1" ht="15.75" x14ac:dyDescent="0.25">
      <c r="B123" s="49" t="s">
        <v>2130</v>
      </c>
      <c r="C123" s="49" t="s">
        <v>2090</v>
      </c>
      <c r="D123" s="242">
        <v>106962162</v>
      </c>
      <c r="E123" s="256" t="s">
        <v>988</v>
      </c>
      <c r="F123" s="49" t="s">
        <v>2321</v>
      </c>
      <c r="G123" s="184" t="s">
        <v>1658</v>
      </c>
      <c r="H123" s="184" t="s">
        <v>1658</v>
      </c>
      <c r="I123" s="182">
        <f>SUMIF(Table10[Company],Companies[[#This Row],[Full company name]],Table10[Revenue value])</f>
        <v>5662832661.756259</v>
      </c>
    </row>
    <row r="124" spans="2:9" s="49" customFormat="1" ht="15.75" x14ac:dyDescent="0.25">
      <c r="B124" s="49" t="s">
        <v>2131</v>
      </c>
      <c r="C124" s="49" t="s">
        <v>2090</v>
      </c>
      <c r="D124" s="242">
        <v>147968183</v>
      </c>
      <c r="E124" s="256" t="s">
        <v>988</v>
      </c>
      <c r="F124" s="49" t="s">
        <v>2321</v>
      </c>
      <c r="G124" s="184" t="s">
        <v>1658</v>
      </c>
      <c r="H124" s="184" t="s">
        <v>1658</v>
      </c>
      <c r="I124" s="182">
        <f>SUMIF(Table10[Company],Companies[[#This Row],[Full company name]],Table10[Revenue value])</f>
        <v>4840533519.4789906</v>
      </c>
    </row>
    <row r="125" spans="2:9" s="49" customFormat="1" ht="15.75" x14ac:dyDescent="0.25">
      <c r="B125" s="49" t="s">
        <v>2132</v>
      </c>
      <c r="C125" s="49" t="s">
        <v>2090</v>
      </c>
      <c r="D125" s="242">
        <v>104372880</v>
      </c>
      <c r="E125" s="256" t="s">
        <v>988</v>
      </c>
      <c r="F125" s="49" t="s">
        <v>2321</v>
      </c>
      <c r="G125" s="184" t="s">
        <v>1658</v>
      </c>
      <c r="H125" s="184" t="s">
        <v>1658</v>
      </c>
      <c r="I125" s="182">
        <f>SUMIF(Table10[Company],Companies[[#This Row],[Full company name]],Table10[Revenue value])</f>
        <v>1899975794.8415649</v>
      </c>
    </row>
    <row r="126" spans="2:9" s="49" customFormat="1" ht="15.75" x14ac:dyDescent="0.25">
      <c r="B126" s="49" t="s">
        <v>2133</v>
      </c>
      <c r="C126" s="49" t="s">
        <v>2090</v>
      </c>
      <c r="D126" s="242">
        <v>152951604</v>
      </c>
      <c r="E126" s="256" t="s">
        <v>988</v>
      </c>
      <c r="F126" s="49" t="s">
        <v>2321</v>
      </c>
      <c r="G126" s="184" t="s">
        <v>1658</v>
      </c>
      <c r="H126" s="184" t="s">
        <v>1658</v>
      </c>
      <c r="I126" s="182">
        <f>SUMIF(Table10[Company],Companies[[#This Row],[Full company name]],Table10[Revenue value])</f>
        <v>1049062534.5255899</v>
      </c>
    </row>
    <row r="127" spans="2:9" s="49" customFormat="1" ht="15.75" x14ac:dyDescent="0.25">
      <c r="B127" s="49" t="s">
        <v>2134</v>
      </c>
      <c r="C127" s="49" t="s">
        <v>2090</v>
      </c>
      <c r="D127" s="242">
        <v>1952818234</v>
      </c>
      <c r="E127" s="256" t="s">
        <v>988</v>
      </c>
      <c r="F127" s="49" t="s">
        <v>2321</v>
      </c>
      <c r="G127" s="184" t="s">
        <v>1658</v>
      </c>
      <c r="H127" s="184" t="s">
        <v>1658</v>
      </c>
      <c r="I127" s="182">
        <f>SUMIF(Table10[Company],Companies[[#This Row],[Full company name]],Table10[Revenue value])</f>
        <v>446677551.53950006</v>
      </c>
    </row>
    <row r="128" spans="2:9" s="49" customFormat="1" ht="15.75" x14ac:dyDescent="0.25">
      <c r="B128" s="49" t="s">
        <v>2135</v>
      </c>
      <c r="C128" s="49" t="s">
        <v>2090</v>
      </c>
      <c r="D128" s="242">
        <v>104323286</v>
      </c>
      <c r="E128" s="256" t="s">
        <v>988</v>
      </c>
      <c r="F128" s="49" t="s">
        <v>2321</v>
      </c>
      <c r="G128" s="184" t="s">
        <v>1658</v>
      </c>
      <c r="H128" s="184" t="s">
        <v>1658</v>
      </c>
      <c r="I128" s="182">
        <f>SUMIF(Table10[Company],Companies[[#This Row],[Full company name]],Table10[Revenue value])</f>
        <v>5770900331.8433943</v>
      </c>
    </row>
    <row r="129" spans="2:9" s="49" customFormat="1" ht="15.75" x14ac:dyDescent="0.25">
      <c r="B129" s="49" t="s">
        <v>2136</v>
      </c>
      <c r="C129" s="49" t="s">
        <v>2090</v>
      </c>
      <c r="D129" s="242">
        <v>100226448</v>
      </c>
      <c r="E129" s="256" t="s">
        <v>988</v>
      </c>
      <c r="F129" s="49" t="s">
        <v>2321</v>
      </c>
      <c r="G129" s="184" t="s">
        <v>1658</v>
      </c>
      <c r="H129" s="184" t="s">
        <v>1658</v>
      </c>
      <c r="I129" s="182">
        <f>SUMIF(Table10[Company],Companies[[#This Row],[Full company name]],Table10[Revenue value])</f>
        <v>5426331913.8140602</v>
      </c>
    </row>
    <row r="130" spans="2:9" s="49" customFormat="1" ht="15.75" x14ac:dyDescent="0.25">
      <c r="B130" s="49" t="s">
        <v>2137</v>
      </c>
      <c r="C130" s="49" t="s">
        <v>2090</v>
      </c>
      <c r="D130" s="242" t="s">
        <v>2445</v>
      </c>
      <c r="E130" s="256" t="s">
        <v>988</v>
      </c>
      <c r="F130" s="49" t="s">
        <v>2321</v>
      </c>
      <c r="G130" s="184" t="s">
        <v>1658</v>
      </c>
      <c r="H130" s="184" t="s">
        <v>1658</v>
      </c>
      <c r="I130" s="182">
        <f>SUMIF(Table10[Company],Companies[[#This Row],[Full company name]],Table10[Revenue value])</f>
        <v>89310279.047360003</v>
      </c>
    </row>
    <row r="131" spans="2:9" s="49" customFormat="1" ht="15.75" x14ac:dyDescent="0.25">
      <c r="B131" s="49" t="s">
        <v>2138</v>
      </c>
      <c r="C131" s="49" t="s">
        <v>2090</v>
      </c>
      <c r="D131" s="242">
        <v>101493539</v>
      </c>
      <c r="E131" s="256" t="s">
        <v>988</v>
      </c>
      <c r="F131" s="49" t="s">
        <v>2321</v>
      </c>
      <c r="G131" s="184" t="s">
        <v>1658</v>
      </c>
      <c r="H131" s="184" t="s">
        <v>1658</v>
      </c>
      <c r="I131" s="182">
        <f>SUMIF(Table10[Company],Companies[[#This Row],[Full company name]],Table10[Revenue value])</f>
        <v>680427121.32700002</v>
      </c>
    </row>
    <row r="132" spans="2:9" s="49" customFormat="1" ht="15.75" x14ac:dyDescent="0.25">
      <c r="B132" s="49" t="s">
        <v>2139</v>
      </c>
      <c r="C132" s="49" t="s">
        <v>2090</v>
      </c>
      <c r="D132" s="242">
        <v>162307657</v>
      </c>
      <c r="E132" s="256" t="s">
        <v>988</v>
      </c>
      <c r="F132" s="49" t="s">
        <v>2321</v>
      </c>
      <c r="G132" s="184" t="s">
        <v>1658</v>
      </c>
      <c r="H132" s="184" t="s">
        <v>1658</v>
      </c>
      <c r="I132" s="182">
        <f>SUMIF(Table10[Company],Companies[[#This Row],[Full company name]],Table10[Revenue value])</f>
        <v>5206466092.0822802</v>
      </c>
    </row>
    <row r="133" spans="2:9" s="49" customFormat="1" ht="15.75" x14ac:dyDescent="0.25">
      <c r="B133" s="49" t="s">
        <v>2140</v>
      </c>
      <c r="C133" s="49" t="s">
        <v>2090</v>
      </c>
      <c r="D133" s="242">
        <v>111033986</v>
      </c>
      <c r="E133" s="256" t="s">
        <v>988</v>
      </c>
      <c r="F133" s="49" t="s">
        <v>2321</v>
      </c>
      <c r="G133" s="184" t="s">
        <v>1658</v>
      </c>
      <c r="H133" s="184" t="s">
        <v>1658</v>
      </c>
      <c r="I133" s="182">
        <f>SUMIF(Table10[Company],Companies[[#This Row],[Full company name]],Table10[Revenue value])</f>
        <v>205405293.31333998</v>
      </c>
    </row>
    <row r="134" spans="2:9" s="49" customFormat="1" ht="15.75" x14ac:dyDescent="0.25">
      <c r="B134" s="49" t="s">
        <v>2141</v>
      </c>
      <c r="C134" s="49" t="s">
        <v>2090</v>
      </c>
      <c r="D134" s="242">
        <v>1275806086</v>
      </c>
      <c r="E134" s="256" t="s">
        <v>988</v>
      </c>
      <c r="F134" s="49" t="s">
        <v>2321</v>
      </c>
      <c r="G134" s="184" t="s">
        <v>1658</v>
      </c>
      <c r="H134" s="184" t="s">
        <v>1658</v>
      </c>
      <c r="I134" s="182">
        <f>SUMIF(Table10[Company],Companies[[#This Row],[Full company name]],Table10[Revenue value])</f>
        <v>5618216768.6870995</v>
      </c>
    </row>
    <row r="135" spans="2:9" s="49" customFormat="1" ht="15.75" x14ac:dyDescent="0.25">
      <c r="B135" s="49" t="s">
        <v>2142</v>
      </c>
      <c r="C135" s="49" t="s">
        <v>2090</v>
      </c>
      <c r="D135" s="242">
        <v>107652248</v>
      </c>
      <c r="E135" s="256" t="s">
        <v>988</v>
      </c>
      <c r="F135" s="49" t="s">
        <v>2321</v>
      </c>
      <c r="G135" s="184" t="s">
        <v>1658</v>
      </c>
      <c r="H135" s="184" t="s">
        <v>1658</v>
      </c>
      <c r="I135" s="182">
        <f>SUMIF(Table10[Company],Companies[[#This Row],[Full company name]],Table10[Revenue value])</f>
        <v>0</v>
      </c>
    </row>
    <row r="136" spans="2:9" s="49" customFormat="1" ht="15.75" x14ac:dyDescent="0.25">
      <c r="B136" s="49" t="s">
        <v>2143</v>
      </c>
      <c r="C136" s="49" t="s">
        <v>2090</v>
      </c>
      <c r="D136" s="242" t="s">
        <v>2446</v>
      </c>
      <c r="E136" s="256" t="s">
        <v>988</v>
      </c>
      <c r="F136" s="49" t="s">
        <v>2321</v>
      </c>
      <c r="G136" s="184" t="s">
        <v>1658</v>
      </c>
      <c r="H136" s="184" t="s">
        <v>1658</v>
      </c>
      <c r="I136" s="182">
        <f>SUMIF(Table10[Company],Companies[[#This Row],[Full company name]],Table10[Revenue value])</f>
        <v>3125092115.5721998</v>
      </c>
    </row>
    <row r="137" spans="2:9" s="49" customFormat="1" ht="15.75" x14ac:dyDescent="0.25">
      <c r="B137" s="49" t="s">
        <v>2144</v>
      </c>
      <c r="C137" s="49" t="s">
        <v>2090</v>
      </c>
      <c r="D137" s="242">
        <v>112486801</v>
      </c>
      <c r="E137" s="256" t="s">
        <v>988</v>
      </c>
      <c r="F137" s="49" t="s">
        <v>2321</v>
      </c>
      <c r="G137" s="184" t="s">
        <v>1658</v>
      </c>
      <c r="H137" s="184" t="s">
        <v>1658</v>
      </c>
      <c r="I137" s="182">
        <f>SUMIF(Table10[Company],Companies[[#This Row],[Full company name]],Table10[Revenue value])</f>
        <v>2094293154.3977418</v>
      </c>
    </row>
    <row r="138" spans="2:9" s="49" customFormat="1" ht="15.75" x14ac:dyDescent="0.25">
      <c r="B138" s="49" t="s">
        <v>2145</v>
      </c>
      <c r="C138" s="49" t="s">
        <v>2090</v>
      </c>
      <c r="D138" s="242">
        <v>100798247</v>
      </c>
      <c r="E138" s="256" t="s">
        <v>988</v>
      </c>
      <c r="F138" s="49" t="s">
        <v>2321</v>
      </c>
      <c r="G138" s="184" t="s">
        <v>1658</v>
      </c>
      <c r="H138" s="184" t="s">
        <v>1658</v>
      </c>
      <c r="I138" s="182">
        <f>SUMIF(Table10[Company],Companies[[#This Row],[Full company name]],Table10[Revenue value])</f>
        <v>2904292484.8273005</v>
      </c>
    </row>
    <row r="139" spans="2:9" s="49" customFormat="1" ht="15.75" x14ac:dyDescent="0.25">
      <c r="B139" s="49" t="s">
        <v>2146</v>
      </c>
      <c r="C139" s="49" t="s">
        <v>2090</v>
      </c>
      <c r="D139" s="242">
        <v>102449940</v>
      </c>
      <c r="E139" s="256" t="s">
        <v>988</v>
      </c>
      <c r="F139" s="49" t="s">
        <v>2321</v>
      </c>
      <c r="G139" s="184" t="s">
        <v>1658</v>
      </c>
      <c r="H139" s="184" t="s">
        <v>1658</v>
      </c>
      <c r="I139" s="182">
        <f>SUMIF(Table10[Company],Companies[[#This Row],[Full company name]],Table10[Revenue value])</f>
        <v>991522.21</v>
      </c>
    </row>
    <row r="140" spans="2:9" s="49" customFormat="1" ht="15.75" x14ac:dyDescent="0.25">
      <c r="B140" s="49" t="s">
        <v>2147</v>
      </c>
      <c r="C140" s="49" t="s">
        <v>2090</v>
      </c>
      <c r="D140" s="242">
        <v>115655183</v>
      </c>
      <c r="E140" s="256" t="s">
        <v>988</v>
      </c>
      <c r="F140" s="49" t="s">
        <v>2321</v>
      </c>
      <c r="G140" s="184" t="s">
        <v>1658</v>
      </c>
      <c r="H140" s="184" t="s">
        <v>1658</v>
      </c>
      <c r="I140" s="182">
        <f>SUMIF(Table10[Company],Companies[[#This Row],[Full company name]],Table10[Revenue value])</f>
        <v>0</v>
      </c>
    </row>
    <row r="141" spans="2:9" s="49" customFormat="1" ht="15.75" x14ac:dyDescent="0.25">
      <c r="B141" s="49" t="s">
        <v>2148</v>
      </c>
      <c r="C141" s="49" t="s">
        <v>2090</v>
      </c>
      <c r="D141" s="242">
        <v>121174545</v>
      </c>
      <c r="E141" s="256" t="s">
        <v>988</v>
      </c>
      <c r="F141" s="49" t="s">
        <v>2321</v>
      </c>
      <c r="G141" s="184" t="s">
        <v>1658</v>
      </c>
      <c r="H141" s="184" t="s">
        <v>1658</v>
      </c>
      <c r="I141" s="182">
        <f>SUMIF(Table10[Company],Companies[[#This Row],[Full company name]],Table10[Revenue value])</f>
        <v>2503175078.5076995</v>
      </c>
    </row>
    <row r="142" spans="2:9" s="49" customFormat="1" ht="15.75" x14ac:dyDescent="0.25">
      <c r="B142" s="49" t="s">
        <v>2149</v>
      </c>
      <c r="C142" s="49" t="s">
        <v>2090</v>
      </c>
      <c r="D142" s="242">
        <v>1005814935</v>
      </c>
      <c r="E142" s="256" t="s">
        <v>988</v>
      </c>
      <c r="F142" s="49" t="s">
        <v>2321</v>
      </c>
      <c r="G142" s="184" t="s">
        <v>1658</v>
      </c>
      <c r="H142" s="184" t="s">
        <v>1658</v>
      </c>
      <c r="I142" s="182">
        <f>SUMIF(Table10[Company],Companies[[#This Row],[Full company name]],Table10[Revenue value])</f>
        <v>3559134693.5683999</v>
      </c>
    </row>
    <row r="143" spans="2:9" s="49" customFormat="1" ht="15.75" x14ac:dyDescent="0.25">
      <c r="B143" s="49" t="s">
        <v>2150</v>
      </c>
      <c r="C143" s="49" t="s">
        <v>2090</v>
      </c>
      <c r="D143" s="242">
        <v>116600978</v>
      </c>
      <c r="E143" s="256" t="s">
        <v>988</v>
      </c>
      <c r="F143" s="49" t="s">
        <v>2321</v>
      </c>
      <c r="G143" s="184" t="s">
        <v>1658</v>
      </c>
      <c r="H143" s="184" t="s">
        <v>1658</v>
      </c>
      <c r="I143" s="182">
        <f>SUMIF(Table10[Company],Companies[[#This Row],[Full company name]],Table10[Revenue value])</f>
        <v>0</v>
      </c>
    </row>
    <row r="144" spans="2:9" s="49" customFormat="1" ht="15.75" x14ac:dyDescent="0.25">
      <c r="B144" s="49" t="s">
        <v>2151</v>
      </c>
      <c r="C144" s="49" t="s">
        <v>2090</v>
      </c>
      <c r="D144" s="242">
        <v>161540552</v>
      </c>
      <c r="E144" s="256" t="s">
        <v>988</v>
      </c>
      <c r="F144" s="49" t="s">
        <v>2321</v>
      </c>
      <c r="G144" s="184" t="s">
        <v>1658</v>
      </c>
      <c r="H144" s="184" t="s">
        <v>1658</v>
      </c>
      <c r="I144" s="182">
        <f>SUMIF(Table10[Company],Companies[[#This Row],[Full company name]],Table10[Revenue value])</f>
        <v>239649162.51229998</v>
      </c>
    </row>
    <row r="145" spans="2:9" s="49" customFormat="1" ht="15.75" x14ac:dyDescent="0.25">
      <c r="B145" s="49" t="s">
        <v>2152</v>
      </c>
      <c r="C145" s="49" t="s">
        <v>2090</v>
      </c>
      <c r="D145" s="242" t="s">
        <v>2447</v>
      </c>
      <c r="E145" s="256" t="s">
        <v>988</v>
      </c>
      <c r="F145" s="49" t="s">
        <v>2321</v>
      </c>
      <c r="G145" s="184" t="s">
        <v>1658</v>
      </c>
      <c r="H145" s="184" t="s">
        <v>1658</v>
      </c>
      <c r="I145" s="182">
        <f>SUMIF(Table10[Company],Companies[[#This Row],[Full company name]],Table10[Revenue value])</f>
        <v>1520723029.5233202</v>
      </c>
    </row>
    <row r="146" spans="2:9" s="49" customFormat="1" ht="15.75" x14ac:dyDescent="0.25">
      <c r="B146" s="49" t="s">
        <v>2153</v>
      </c>
      <c r="C146" s="49" t="s">
        <v>2090</v>
      </c>
      <c r="D146" s="242" t="s">
        <v>2448</v>
      </c>
      <c r="E146" s="256" t="s">
        <v>988</v>
      </c>
      <c r="F146" s="49" t="s">
        <v>2321</v>
      </c>
      <c r="G146" s="184" t="s">
        <v>1658</v>
      </c>
      <c r="H146" s="184" t="s">
        <v>1658</v>
      </c>
      <c r="I146" s="182">
        <f>SUMIF(Table10[Company],Companies[[#This Row],[Full company name]],Table10[Revenue value])</f>
        <v>46285247.479759999</v>
      </c>
    </row>
    <row r="147" spans="2:9" s="49" customFormat="1" ht="15.75" x14ac:dyDescent="0.25">
      <c r="B147" s="49" t="s">
        <v>2154</v>
      </c>
      <c r="C147" s="49" t="s">
        <v>2090</v>
      </c>
      <c r="D147" s="242">
        <v>105919638</v>
      </c>
      <c r="E147" s="256" t="s">
        <v>988</v>
      </c>
      <c r="F147" s="49" t="s">
        <v>2321</v>
      </c>
      <c r="G147" s="184" t="s">
        <v>1658</v>
      </c>
      <c r="H147" s="184" t="s">
        <v>1658</v>
      </c>
      <c r="I147" s="182">
        <f>SUMIF(Table10[Company],Companies[[#This Row],[Full company name]],Table10[Revenue value])</f>
        <v>27035087.06696</v>
      </c>
    </row>
    <row r="148" spans="2:9" s="49" customFormat="1" ht="15.75" x14ac:dyDescent="0.25">
      <c r="B148" s="49" t="s">
        <v>2155</v>
      </c>
      <c r="C148" s="49" t="s">
        <v>2090</v>
      </c>
      <c r="D148" s="242">
        <v>137474379</v>
      </c>
      <c r="E148" s="256" t="s">
        <v>988</v>
      </c>
      <c r="F148" s="49" t="s">
        <v>2321</v>
      </c>
      <c r="G148" s="184" t="s">
        <v>1658</v>
      </c>
      <c r="H148" s="184" t="s">
        <v>1658</v>
      </c>
      <c r="I148" s="182">
        <f>SUMIF(Table10[Company],Companies[[#This Row],[Full company name]],Table10[Revenue value])</f>
        <v>3284691377.8079405</v>
      </c>
    </row>
    <row r="149" spans="2:9" s="49" customFormat="1" ht="15.75" x14ac:dyDescent="0.25">
      <c r="B149" s="49" t="s">
        <v>2156</v>
      </c>
      <c r="C149" s="49" t="s">
        <v>2090</v>
      </c>
      <c r="D149" s="242">
        <v>147874405</v>
      </c>
      <c r="E149" s="256" t="s">
        <v>988</v>
      </c>
      <c r="F149" s="49" t="s">
        <v>2321</v>
      </c>
      <c r="G149" s="184" t="s">
        <v>1658</v>
      </c>
      <c r="H149" s="184" t="s">
        <v>1658</v>
      </c>
      <c r="I149" s="182">
        <f>SUMIF(Table10[Company],Companies[[#This Row],[Full company name]],Table10[Revenue value])</f>
        <v>1839463738.94628</v>
      </c>
    </row>
    <row r="150" spans="2:9" s="49" customFormat="1" ht="15.75" x14ac:dyDescent="0.25">
      <c r="B150" s="49" t="s">
        <v>2157</v>
      </c>
      <c r="C150" s="49" t="s">
        <v>2090</v>
      </c>
      <c r="D150" s="242">
        <v>113325240</v>
      </c>
      <c r="E150" s="256" t="s">
        <v>988</v>
      </c>
      <c r="F150" s="49" t="s">
        <v>2321</v>
      </c>
      <c r="G150" s="184" t="s">
        <v>1658</v>
      </c>
      <c r="H150" s="184" t="s">
        <v>1658</v>
      </c>
      <c r="I150" s="182">
        <f>SUMIF(Table10[Company],Companies[[#This Row],[Full company name]],Table10[Revenue value])</f>
        <v>101937663.75850001</v>
      </c>
    </row>
    <row r="151" spans="2:9" s="49" customFormat="1" ht="15.75" x14ac:dyDescent="0.25">
      <c r="B151" s="49" t="s">
        <v>2158</v>
      </c>
      <c r="C151" s="49" t="s">
        <v>2090</v>
      </c>
      <c r="D151" s="242">
        <v>100012707</v>
      </c>
      <c r="E151" s="256" t="s">
        <v>988</v>
      </c>
      <c r="F151" s="49" t="s">
        <v>2321</v>
      </c>
      <c r="G151" s="184" t="s">
        <v>1658</v>
      </c>
      <c r="H151" s="184" t="s">
        <v>1658</v>
      </c>
      <c r="I151" s="182">
        <f>SUMIF(Table10[Company],Companies[[#This Row],[Full company name]],Table10[Revenue value])</f>
        <v>480846492.47530001</v>
      </c>
    </row>
    <row r="152" spans="2:9" s="49" customFormat="1" ht="15.75" x14ac:dyDescent="0.25">
      <c r="B152" s="49" t="s">
        <v>2159</v>
      </c>
      <c r="C152" s="49" t="s">
        <v>2090</v>
      </c>
      <c r="D152" s="242">
        <v>145315298</v>
      </c>
      <c r="E152" s="256" t="s">
        <v>988</v>
      </c>
      <c r="F152" s="49" t="s">
        <v>2321</v>
      </c>
      <c r="G152" s="184" t="s">
        <v>1658</v>
      </c>
      <c r="H152" s="184" t="s">
        <v>1658</v>
      </c>
      <c r="I152" s="182">
        <f>SUMIF(Table10[Company],Companies[[#This Row],[Full company name]],Table10[Revenue value])</f>
        <v>1952755726.8615999</v>
      </c>
    </row>
    <row r="153" spans="2:9" s="49" customFormat="1" ht="15.75" x14ac:dyDescent="0.25">
      <c r="B153" s="49" t="s">
        <v>2160</v>
      </c>
      <c r="C153" s="49" t="s">
        <v>2090</v>
      </c>
      <c r="D153" s="242">
        <v>145839467</v>
      </c>
      <c r="E153" s="256" t="s">
        <v>988</v>
      </c>
      <c r="F153" s="49" t="s">
        <v>2321</v>
      </c>
      <c r="G153" s="184" t="s">
        <v>1658</v>
      </c>
      <c r="H153" s="184" t="s">
        <v>1658</v>
      </c>
      <c r="I153" s="182">
        <f>SUMIF(Table10[Company],Companies[[#This Row],[Full company name]],Table10[Revenue value])</f>
        <v>49169807.845559999</v>
      </c>
    </row>
    <row r="154" spans="2:9" s="49" customFormat="1" ht="15.75" x14ac:dyDescent="0.25">
      <c r="B154" s="49" t="s">
        <v>2161</v>
      </c>
      <c r="C154" s="49" t="s">
        <v>2090</v>
      </c>
      <c r="D154" s="242">
        <v>176227869</v>
      </c>
      <c r="E154" s="256" t="s">
        <v>988</v>
      </c>
      <c r="F154" s="49" t="s">
        <v>2321</v>
      </c>
      <c r="G154" s="184" t="s">
        <v>1658</v>
      </c>
      <c r="H154" s="184" t="s">
        <v>1658</v>
      </c>
      <c r="I154" s="182">
        <f>SUMIF(Table10[Company],Companies[[#This Row],[Full company name]],Table10[Revenue value])</f>
        <v>4476405557.2612801</v>
      </c>
    </row>
    <row r="155" spans="2:9" s="49" customFormat="1" ht="15.75" x14ac:dyDescent="0.25">
      <c r="B155" s="49" t="s">
        <v>2162</v>
      </c>
      <c r="C155" s="49" t="s">
        <v>2090</v>
      </c>
      <c r="D155" s="242">
        <v>109567442</v>
      </c>
      <c r="E155" s="256" t="s">
        <v>988</v>
      </c>
      <c r="F155" s="49" t="s">
        <v>2321</v>
      </c>
      <c r="G155" s="184" t="s">
        <v>1658</v>
      </c>
      <c r="H155" s="184" t="s">
        <v>1658</v>
      </c>
      <c r="I155" s="182">
        <f>SUMIF(Table10[Company],Companies[[#This Row],[Full company name]],Table10[Revenue value])</f>
        <v>3553324198.2218704</v>
      </c>
    </row>
    <row r="156" spans="2:9" s="49" customFormat="1" ht="15.75" x14ac:dyDescent="0.25">
      <c r="B156" s="49" t="s">
        <v>2163</v>
      </c>
      <c r="C156" s="49" t="s">
        <v>2090</v>
      </c>
      <c r="D156" s="242">
        <v>112643648</v>
      </c>
      <c r="E156" s="256" t="s">
        <v>988</v>
      </c>
      <c r="F156" s="49" t="s">
        <v>2321</v>
      </c>
      <c r="G156" s="184" t="s">
        <v>1658</v>
      </c>
      <c r="H156" s="184" t="s">
        <v>1658</v>
      </c>
      <c r="I156" s="182">
        <f>SUMIF(Table10[Company],Companies[[#This Row],[Full company name]],Table10[Revenue value])</f>
        <v>3172508396.6163597</v>
      </c>
    </row>
    <row r="157" spans="2:9" s="49" customFormat="1" ht="15.75" x14ac:dyDescent="0.25">
      <c r="B157" s="49" t="s">
        <v>2164</v>
      </c>
      <c r="C157" s="49" t="s">
        <v>2090</v>
      </c>
      <c r="D157" s="242">
        <v>102788486</v>
      </c>
      <c r="E157" s="256" t="s">
        <v>988</v>
      </c>
      <c r="F157" s="49" t="s">
        <v>2321</v>
      </c>
      <c r="G157" s="184" t="s">
        <v>1658</v>
      </c>
      <c r="H157" s="184" t="s">
        <v>1658</v>
      </c>
      <c r="I157" s="182">
        <f>SUMIF(Table10[Company],Companies[[#This Row],[Full company name]],Table10[Revenue value])</f>
        <v>604255532.72556007</v>
      </c>
    </row>
    <row r="158" spans="2:9" s="49" customFormat="1" ht="15.75" x14ac:dyDescent="0.25">
      <c r="B158" s="49" t="s">
        <v>2165</v>
      </c>
      <c r="C158" s="49" t="s">
        <v>2090</v>
      </c>
      <c r="D158" s="242">
        <v>113888792</v>
      </c>
      <c r="E158" s="256" t="s">
        <v>988</v>
      </c>
      <c r="F158" s="49" t="s">
        <v>2321</v>
      </c>
      <c r="G158" s="184" t="s">
        <v>1658</v>
      </c>
      <c r="H158" s="184" t="s">
        <v>1658</v>
      </c>
      <c r="I158" s="182">
        <f>SUMIF(Table10[Company],Companies[[#This Row],[Full company name]],Table10[Revenue value])</f>
        <v>1201385897.9472799</v>
      </c>
    </row>
    <row r="159" spans="2:9" s="49" customFormat="1" ht="15.75" x14ac:dyDescent="0.25">
      <c r="B159" s="49" t="s">
        <v>2166</v>
      </c>
      <c r="C159" s="49" t="s">
        <v>2090</v>
      </c>
      <c r="D159" s="242">
        <v>162073524</v>
      </c>
      <c r="E159" s="256" t="s">
        <v>988</v>
      </c>
      <c r="F159" s="49" t="s">
        <v>2321</v>
      </c>
      <c r="G159" s="184" t="s">
        <v>1658</v>
      </c>
      <c r="H159" s="184" t="s">
        <v>1658</v>
      </c>
      <c r="I159" s="182">
        <f>SUMIF(Table10[Company],Companies[[#This Row],[Full company name]],Table10[Revenue value])</f>
        <v>2371169614.9440699</v>
      </c>
    </row>
    <row r="160" spans="2:9" s="49" customFormat="1" ht="15.75" x14ac:dyDescent="0.25">
      <c r="B160" s="49" t="s">
        <v>2167</v>
      </c>
      <c r="C160" s="49" t="s">
        <v>2090</v>
      </c>
      <c r="D160" s="242">
        <v>153051356</v>
      </c>
      <c r="E160" s="256" t="s">
        <v>988</v>
      </c>
      <c r="F160" s="49" t="s">
        <v>2321</v>
      </c>
      <c r="G160" s="184" t="s">
        <v>1658</v>
      </c>
      <c r="H160" s="184" t="s">
        <v>1658</v>
      </c>
      <c r="I160" s="182">
        <f>SUMIF(Table10[Company],Companies[[#This Row],[Full company name]],Table10[Revenue value])</f>
        <v>1161540606.50441</v>
      </c>
    </row>
    <row r="161" spans="2:9" s="49" customFormat="1" ht="15.75" x14ac:dyDescent="0.25">
      <c r="B161" s="49" t="s">
        <v>2168</v>
      </c>
      <c r="C161" s="49" t="s">
        <v>2090</v>
      </c>
      <c r="D161" s="242">
        <v>112235213</v>
      </c>
      <c r="E161" s="256" t="s">
        <v>988</v>
      </c>
      <c r="F161" s="49" t="s">
        <v>2321</v>
      </c>
      <c r="G161" s="184" t="s">
        <v>1658</v>
      </c>
      <c r="H161" s="184" t="s">
        <v>1658</v>
      </c>
      <c r="I161" s="182">
        <f>SUMIF(Table10[Company],Companies[[#This Row],[Full company name]],Table10[Revenue value])</f>
        <v>1353880239.6159399</v>
      </c>
    </row>
    <row r="162" spans="2:9" s="49" customFormat="1" ht="15.75" x14ac:dyDescent="0.25">
      <c r="B162" s="49" t="s">
        <v>2169</v>
      </c>
      <c r="C162" s="49" t="s">
        <v>2090</v>
      </c>
      <c r="D162" s="242">
        <v>111921644</v>
      </c>
      <c r="E162" s="256" t="s">
        <v>988</v>
      </c>
      <c r="F162" s="49" t="s">
        <v>2321</v>
      </c>
      <c r="G162" s="184" t="s">
        <v>1658</v>
      </c>
      <c r="H162" s="184" t="s">
        <v>1658</v>
      </c>
      <c r="I162" s="182">
        <f>SUMIF(Table10[Company],Companies[[#This Row],[Full company name]],Table10[Revenue value])</f>
        <v>658573978.53557992</v>
      </c>
    </row>
    <row r="163" spans="2:9" s="49" customFormat="1" ht="15.75" x14ac:dyDescent="0.25">
      <c r="B163" s="49" t="s">
        <v>2170</v>
      </c>
      <c r="C163" s="49" t="s">
        <v>2090</v>
      </c>
      <c r="D163" s="242">
        <v>106857660</v>
      </c>
      <c r="E163" s="256" t="s">
        <v>988</v>
      </c>
      <c r="F163" s="49" t="s">
        <v>2321</v>
      </c>
      <c r="G163" s="184" t="s">
        <v>1658</v>
      </c>
      <c r="H163" s="184" t="s">
        <v>1658</v>
      </c>
      <c r="I163" s="182">
        <f>SUMIF(Table10[Company],Companies[[#This Row],[Full company name]],Table10[Revenue value])</f>
        <v>2872766057.0004601</v>
      </c>
    </row>
    <row r="164" spans="2:9" s="49" customFormat="1" ht="15.75" x14ac:dyDescent="0.25">
      <c r="B164" s="49" t="s">
        <v>2171</v>
      </c>
      <c r="C164" s="49" t="s">
        <v>2090</v>
      </c>
      <c r="D164" s="242">
        <v>106577293</v>
      </c>
      <c r="E164" s="256" t="s">
        <v>988</v>
      </c>
      <c r="F164" s="49" t="s">
        <v>2321</v>
      </c>
      <c r="G164" s="184" t="s">
        <v>1658</v>
      </c>
      <c r="H164" s="184" t="s">
        <v>1658</v>
      </c>
      <c r="I164" s="182">
        <f>SUMIF(Table10[Company],Companies[[#This Row],[Full company name]],Table10[Revenue value])</f>
        <v>2948553218.9204273</v>
      </c>
    </row>
    <row r="165" spans="2:9" s="49" customFormat="1" ht="15.75" x14ac:dyDescent="0.25">
      <c r="B165" s="49" t="s">
        <v>2172</v>
      </c>
      <c r="C165" s="49" t="s">
        <v>2090</v>
      </c>
      <c r="D165" s="242">
        <v>100192071</v>
      </c>
      <c r="E165" s="256" t="s">
        <v>988</v>
      </c>
      <c r="F165" s="49" t="s">
        <v>2321</v>
      </c>
      <c r="G165" s="184" t="s">
        <v>1658</v>
      </c>
      <c r="H165" s="184" t="s">
        <v>1658</v>
      </c>
      <c r="I165" s="182">
        <f>SUMIF(Table10[Company],Companies[[#This Row],[Full company name]],Table10[Revenue value])</f>
        <v>194850951.56937999</v>
      </c>
    </row>
    <row r="166" spans="2:9" s="49" customFormat="1" ht="15.75" x14ac:dyDescent="0.25">
      <c r="B166" s="49" t="s">
        <v>2173</v>
      </c>
      <c r="C166" s="49" t="s">
        <v>2090</v>
      </c>
      <c r="D166" s="242">
        <v>103300215</v>
      </c>
      <c r="E166" s="256" t="s">
        <v>988</v>
      </c>
      <c r="F166" s="49" t="s">
        <v>2321</v>
      </c>
      <c r="G166" s="184" t="s">
        <v>1658</v>
      </c>
      <c r="H166" s="184" t="s">
        <v>1658</v>
      </c>
      <c r="I166" s="182">
        <f>SUMIF(Table10[Company],Companies[[#This Row],[Full company name]],Table10[Revenue value])</f>
        <v>158326959.06361002</v>
      </c>
    </row>
    <row r="167" spans="2:9" s="49" customFormat="1" ht="15.75" x14ac:dyDescent="0.25">
      <c r="B167" s="49" t="s">
        <v>2174</v>
      </c>
      <c r="C167" s="49" t="s">
        <v>2090</v>
      </c>
      <c r="D167" s="242">
        <v>104973124</v>
      </c>
      <c r="E167" s="256" t="s">
        <v>988</v>
      </c>
      <c r="F167" s="49" t="s">
        <v>2321</v>
      </c>
      <c r="G167" s="184" t="s">
        <v>1658</v>
      </c>
      <c r="H167" s="184" t="s">
        <v>1658</v>
      </c>
      <c r="I167" s="182">
        <f>SUMIF(Table10[Company],Companies[[#This Row],[Full company name]],Table10[Revenue value])</f>
        <v>102067199.02154</v>
      </c>
    </row>
    <row r="168" spans="2:9" s="49" customFormat="1" ht="15.75" x14ac:dyDescent="0.25">
      <c r="B168" s="49" t="s">
        <v>2175</v>
      </c>
      <c r="C168" s="49" t="s">
        <v>2090</v>
      </c>
      <c r="D168" s="242">
        <v>112301100</v>
      </c>
      <c r="E168" s="256" t="s">
        <v>988</v>
      </c>
      <c r="F168" s="49" t="s">
        <v>2321</v>
      </c>
      <c r="G168" s="184" t="s">
        <v>1658</v>
      </c>
      <c r="H168" s="184" t="s">
        <v>1658</v>
      </c>
      <c r="I168" s="182">
        <f>SUMIF(Table10[Company],Companies[[#This Row],[Full company name]],Table10[Revenue value])</f>
        <v>0</v>
      </c>
    </row>
    <row r="169" spans="2:9" s="49" customFormat="1" ht="15.75" x14ac:dyDescent="0.25">
      <c r="B169" s="49" t="s">
        <v>2176</v>
      </c>
      <c r="C169" s="49" t="s">
        <v>2090</v>
      </c>
      <c r="D169" s="242">
        <v>110049617</v>
      </c>
      <c r="E169" s="256" t="s">
        <v>988</v>
      </c>
      <c r="F169" s="49" t="s">
        <v>2321</v>
      </c>
      <c r="G169" s="184" t="s">
        <v>1658</v>
      </c>
      <c r="H169" s="184" t="s">
        <v>1658</v>
      </c>
      <c r="I169" s="182">
        <f>SUMIF(Table10[Company],Companies[[#This Row],[Full company name]],Table10[Revenue value])</f>
        <v>120247662.23067001</v>
      </c>
    </row>
    <row r="170" spans="2:9" s="49" customFormat="1" ht="15.75" x14ac:dyDescent="0.25">
      <c r="B170" s="49" t="s">
        <v>2177</v>
      </c>
      <c r="C170" s="49" t="s">
        <v>2090</v>
      </c>
      <c r="D170" s="242">
        <v>103508312</v>
      </c>
      <c r="E170" s="256" t="s">
        <v>988</v>
      </c>
      <c r="F170" s="49" t="s">
        <v>2321</v>
      </c>
      <c r="G170" s="184" t="s">
        <v>1658</v>
      </c>
      <c r="H170" s="184" t="s">
        <v>1658</v>
      </c>
      <c r="I170" s="182">
        <f>SUMIF(Table10[Company],Companies[[#This Row],[Full company name]],Table10[Revenue value])</f>
        <v>23697824.522239994</v>
      </c>
    </row>
    <row r="171" spans="2:9" s="49" customFormat="1" ht="15.75" x14ac:dyDescent="0.25">
      <c r="B171" s="49" t="s">
        <v>2178</v>
      </c>
      <c r="C171" s="49" t="s">
        <v>2090</v>
      </c>
      <c r="D171" s="242">
        <v>110015348</v>
      </c>
      <c r="E171" s="256" t="s">
        <v>988</v>
      </c>
      <c r="F171" s="49" t="s">
        <v>2321</v>
      </c>
      <c r="G171" s="184" t="s">
        <v>1658</v>
      </c>
      <c r="H171" s="184" t="s">
        <v>1658</v>
      </c>
      <c r="I171" s="182">
        <f>SUMIF(Table10[Company],Companies[[#This Row],[Full company name]],Table10[Revenue value])</f>
        <v>1325732473.7488701</v>
      </c>
    </row>
    <row r="172" spans="2:9" s="49" customFormat="1" ht="15.75" x14ac:dyDescent="0.25">
      <c r="B172" s="49" t="s">
        <v>2179</v>
      </c>
      <c r="C172" s="49" t="s">
        <v>2090</v>
      </c>
      <c r="D172" s="242">
        <v>105949642</v>
      </c>
      <c r="E172" s="256" t="s">
        <v>988</v>
      </c>
      <c r="F172" s="49" t="s">
        <v>2321</v>
      </c>
      <c r="G172" s="184" t="s">
        <v>1658</v>
      </c>
      <c r="H172" s="184" t="s">
        <v>1658</v>
      </c>
      <c r="I172" s="182">
        <f>SUMIF(Table10[Company],Companies[[#This Row],[Full company name]],Table10[Revenue value])</f>
        <v>281266991.80926001</v>
      </c>
    </row>
    <row r="173" spans="2:9" s="49" customFormat="1" ht="15.75" x14ac:dyDescent="0.25">
      <c r="B173" s="49" t="s">
        <v>2180</v>
      </c>
      <c r="C173" s="49" t="s">
        <v>2090</v>
      </c>
      <c r="D173" s="242">
        <v>174126674</v>
      </c>
      <c r="E173" s="256" t="s">
        <v>988</v>
      </c>
      <c r="F173" s="49" t="s">
        <v>2321</v>
      </c>
      <c r="G173" s="184" t="s">
        <v>1658</v>
      </c>
      <c r="H173" s="184" t="s">
        <v>1658</v>
      </c>
      <c r="I173" s="182">
        <f>SUMIF(Table10[Company],Companies[[#This Row],[Full company name]],Table10[Revenue value])</f>
        <v>405827467.77209997</v>
      </c>
    </row>
    <row r="174" spans="2:9" s="49" customFormat="1" ht="15.75" x14ac:dyDescent="0.25">
      <c r="B174" s="49" t="s">
        <v>2181</v>
      </c>
      <c r="C174" s="49" t="s">
        <v>2090</v>
      </c>
      <c r="D174" s="242">
        <v>115325728</v>
      </c>
      <c r="E174" s="256" t="s">
        <v>988</v>
      </c>
      <c r="F174" s="49" t="s">
        <v>2321</v>
      </c>
      <c r="G174" s="184" t="s">
        <v>1658</v>
      </c>
      <c r="H174" s="184" t="s">
        <v>1658</v>
      </c>
      <c r="I174" s="182">
        <f>SUMIF(Table10[Company],Companies[[#This Row],[Full company name]],Table10[Revenue value])</f>
        <v>1357132252.64732</v>
      </c>
    </row>
    <row r="175" spans="2:9" s="49" customFormat="1" ht="15.75" x14ac:dyDescent="0.25">
      <c r="B175" s="49" t="s">
        <v>2182</v>
      </c>
      <c r="C175" s="49" t="s">
        <v>2090</v>
      </c>
      <c r="D175" s="242">
        <v>177490903</v>
      </c>
      <c r="E175" s="256" t="s">
        <v>988</v>
      </c>
      <c r="F175" s="49" t="s">
        <v>2321</v>
      </c>
      <c r="G175" s="184" t="s">
        <v>1658</v>
      </c>
      <c r="H175" s="184" t="s">
        <v>1658</v>
      </c>
      <c r="I175" s="182">
        <f>SUMIF(Table10[Company],Companies[[#This Row],[Full company name]],Table10[Revenue value])</f>
        <v>1163876274.1299999</v>
      </c>
    </row>
    <row r="176" spans="2:9" s="49" customFormat="1" ht="15.75" x14ac:dyDescent="0.25">
      <c r="B176" s="49" t="s">
        <v>2183</v>
      </c>
      <c r="C176" s="49" t="s">
        <v>2090</v>
      </c>
      <c r="D176" s="242">
        <v>111092141</v>
      </c>
      <c r="E176" s="256" t="s">
        <v>988</v>
      </c>
      <c r="F176" s="49" t="s">
        <v>2321</v>
      </c>
      <c r="G176" s="184" t="s">
        <v>1658</v>
      </c>
      <c r="H176" s="184" t="s">
        <v>1658</v>
      </c>
      <c r="I176" s="182">
        <f>SUMIF(Table10[Company],Companies[[#This Row],[Full company name]],Table10[Revenue value])</f>
        <v>10000000</v>
      </c>
    </row>
    <row r="177" spans="2:9" s="49" customFormat="1" ht="15.75" x14ac:dyDescent="0.25">
      <c r="B177" s="49" t="s">
        <v>2184</v>
      </c>
      <c r="C177" s="49" t="s">
        <v>2090</v>
      </c>
      <c r="D177" s="242">
        <v>117705390</v>
      </c>
      <c r="E177" s="256" t="s">
        <v>988</v>
      </c>
      <c r="F177" s="49" t="s">
        <v>2321</v>
      </c>
      <c r="G177" s="184" t="s">
        <v>1658</v>
      </c>
      <c r="H177" s="184" t="s">
        <v>1658</v>
      </c>
      <c r="I177" s="182">
        <f>SUMIF(Table10[Company],Companies[[#This Row],[Full company name]],Table10[Revenue value])</f>
        <v>61156967.79896</v>
      </c>
    </row>
    <row r="178" spans="2:9" s="49" customFormat="1" ht="15.75" x14ac:dyDescent="0.25">
      <c r="B178" s="49" t="s">
        <v>2185</v>
      </c>
      <c r="C178" s="49" t="s">
        <v>2090</v>
      </c>
      <c r="D178" s="242">
        <v>110392907</v>
      </c>
      <c r="E178" s="256" t="s">
        <v>988</v>
      </c>
      <c r="F178" s="49" t="s">
        <v>2321</v>
      </c>
      <c r="G178" s="184" t="s">
        <v>1658</v>
      </c>
      <c r="H178" s="184" t="s">
        <v>1658</v>
      </c>
      <c r="I178" s="182">
        <f>SUMIF(Table10[Company],Companies[[#This Row],[Full company name]],Table10[Revenue value])</f>
        <v>1588986500.4336898</v>
      </c>
    </row>
    <row r="179" spans="2:9" s="49" customFormat="1" ht="15.75" x14ac:dyDescent="0.25">
      <c r="B179" s="49" t="s">
        <v>2186</v>
      </c>
      <c r="C179" s="49" t="s">
        <v>2090</v>
      </c>
      <c r="D179" s="242">
        <v>102607236</v>
      </c>
      <c r="E179" s="256" t="s">
        <v>988</v>
      </c>
      <c r="F179" s="49" t="s">
        <v>2321</v>
      </c>
      <c r="G179" s="184" t="s">
        <v>1658</v>
      </c>
      <c r="H179" s="184" t="s">
        <v>1658</v>
      </c>
      <c r="I179" s="182">
        <f>SUMIF(Table10[Company],Companies[[#This Row],[Full company name]],Table10[Revenue value])</f>
        <v>174107163.74092001</v>
      </c>
    </row>
    <row r="180" spans="2:9" s="49" customFormat="1" ht="15.75" x14ac:dyDescent="0.25">
      <c r="B180" s="49" t="s">
        <v>2187</v>
      </c>
      <c r="C180" s="49" t="s">
        <v>2090</v>
      </c>
      <c r="D180" s="242">
        <v>103758491</v>
      </c>
      <c r="E180" s="256" t="s">
        <v>988</v>
      </c>
      <c r="F180" s="49" t="s">
        <v>2321</v>
      </c>
      <c r="G180" s="184" t="s">
        <v>1658</v>
      </c>
      <c r="H180" s="184" t="s">
        <v>1658</v>
      </c>
      <c r="I180" s="182">
        <f>SUMIF(Table10[Company],Companies[[#This Row],[Full company name]],Table10[Revenue value])</f>
        <v>2215486384.3480701</v>
      </c>
    </row>
    <row r="181" spans="2:9" s="49" customFormat="1" ht="15.75" x14ac:dyDescent="0.25">
      <c r="B181" s="49" t="s">
        <v>2188</v>
      </c>
      <c r="C181" s="49" t="s">
        <v>2090</v>
      </c>
      <c r="D181" s="242" t="s">
        <v>2449</v>
      </c>
      <c r="E181" s="256" t="s">
        <v>988</v>
      </c>
      <c r="F181" s="49" t="s">
        <v>2321</v>
      </c>
      <c r="G181" s="184" t="s">
        <v>1658</v>
      </c>
      <c r="H181" s="184" t="s">
        <v>1658</v>
      </c>
      <c r="I181" s="182">
        <f>SUMIF(Table10[Company],Companies[[#This Row],[Full company name]],Table10[Revenue value])</f>
        <v>51667703.66486001</v>
      </c>
    </row>
    <row r="182" spans="2:9" s="49" customFormat="1" ht="15.75" x14ac:dyDescent="0.25">
      <c r="B182" s="49" t="s">
        <v>2189</v>
      </c>
      <c r="C182" s="49" t="s">
        <v>2090</v>
      </c>
      <c r="D182" s="242">
        <v>117141772</v>
      </c>
      <c r="E182" s="256" t="s">
        <v>988</v>
      </c>
      <c r="F182" s="49" t="s">
        <v>2321</v>
      </c>
      <c r="G182" s="184" t="s">
        <v>1658</v>
      </c>
      <c r="H182" s="184" t="s">
        <v>1658</v>
      </c>
      <c r="I182" s="182">
        <f>SUMIF(Table10[Company],Companies[[#This Row],[Full company name]],Table10[Revenue value])</f>
        <v>1786650815.7214625</v>
      </c>
    </row>
    <row r="183" spans="2:9" s="49" customFormat="1" ht="15.75" x14ac:dyDescent="0.25">
      <c r="B183" s="49" t="s">
        <v>2190</v>
      </c>
      <c r="C183" s="49" t="s">
        <v>2090</v>
      </c>
      <c r="D183" s="242" t="s">
        <v>2450</v>
      </c>
      <c r="E183" s="256" t="s">
        <v>988</v>
      </c>
      <c r="F183" s="49" t="s">
        <v>2321</v>
      </c>
      <c r="G183" s="184" t="s">
        <v>1658</v>
      </c>
      <c r="H183" s="184" t="s">
        <v>1658</v>
      </c>
      <c r="I183" s="182">
        <f>SUMIF(Table10[Company],Companies[[#This Row],[Full company name]],Table10[Revenue value])</f>
        <v>49936002.944880001</v>
      </c>
    </row>
    <row r="184" spans="2:9" s="49" customFormat="1" ht="15.75" x14ac:dyDescent="0.25">
      <c r="B184" s="49" t="s">
        <v>2191</v>
      </c>
      <c r="C184" s="49" t="s">
        <v>2090</v>
      </c>
      <c r="D184" s="242">
        <v>104724434</v>
      </c>
      <c r="E184" s="256" t="s">
        <v>988</v>
      </c>
      <c r="F184" s="49" t="s">
        <v>2321</v>
      </c>
      <c r="G184" s="184" t="s">
        <v>1658</v>
      </c>
      <c r="H184" s="184" t="s">
        <v>1658</v>
      </c>
      <c r="I184" s="182">
        <f>SUMIF(Table10[Company],Companies[[#This Row],[Full company name]],Table10[Revenue value])</f>
        <v>176735526.14908001</v>
      </c>
    </row>
    <row r="185" spans="2:9" s="49" customFormat="1" ht="15.75" x14ac:dyDescent="0.25">
      <c r="B185" s="49" t="s">
        <v>2192</v>
      </c>
      <c r="C185" s="49" t="s">
        <v>2090</v>
      </c>
      <c r="D185" s="242" t="s">
        <v>2451</v>
      </c>
      <c r="E185" s="256" t="s">
        <v>988</v>
      </c>
      <c r="F185" s="49" t="s">
        <v>2321</v>
      </c>
      <c r="G185" s="184" t="s">
        <v>1658</v>
      </c>
      <c r="H185" s="184" t="s">
        <v>1658</v>
      </c>
      <c r="I185" s="182">
        <f>SUMIF(Table10[Company],Companies[[#This Row],[Full company name]],Table10[Revenue value])</f>
        <v>38468373.198980004</v>
      </c>
    </row>
    <row r="186" spans="2:9" s="49" customFormat="1" ht="15.75" x14ac:dyDescent="0.25">
      <c r="B186" s="49" t="s">
        <v>2193</v>
      </c>
      <c r="C186" s="49" t="s">
        <v>2090</v>
      </c>
      <c r="D186" s="242">
        <v>102150392</v>
      </c>
      <c r="E186" s="256" t="s">
        <v>988</v>
      </c>
      <c r="F186" s="49" t="s">
        <v>2321</v>
      </c>
      <c r="G186" s="184" t="s">
        <v>1658</v>
      </c>
      <c r="H186" s="184" t="s">
        <v>1658</v>
      </c>
      <c r="I186" s="182">
        <f>SUMIF(Table10[Company],Companies[[#This Row],[Full company name]],Table10[Revenue value])</f>
        <v>572038052.56162751</v>
      </c>
    </row>
    <row r="187" spans="2:9" s="49" customFormat="1" ht="15.75" x14ac:dyDescent="0.25">
      <c r="B187" s="49" t="s">
        <v>2194</v>
      </c>
      <c r="C187" s="49" t="s">
        <v>2090</v>
      </c>
      <c r="D187" s="242">
        <v>103832675</v>
      </c>
      <c r="E187" s="256" t="s">
        <v>988</v>
      </c>
      <c r="F187" s="49" t="s">
        <v>2321</v>
      </c>
      <c r="G187" s="184" t="s">
        <v>1658</v>
      </c>
      <c r="H187" s="184" t="s">
        <v>1658</v>
      </c>
      <c r="I187" s="182">
        <f>SUMIF(Table10[Company],Companies[[#This Row],[Full company name]],Table10[Revenue value])</f>
        <v>1875507983.5131402</v>
      </c>
    </row>
    <row r="188" spans="2:9" s="49" customFormat="1" ht="15.75" x14ac:dyDescent="0.25">
      <c r="B188" s="49" t="s">
        <v>2195</v>
      </c>
      <c r="C188" s="49" t="s">
        <v>2090</v>
      </c>
      <c r="D188" s="242">
        <v>100379252</v>
      </c>
      <c r="E188" s="256" t="s">
        <v>988</v>
      </c>
      <c r="F188" s="49" t="s">
        <v>2321</v>
      </c>
      <c r="G188" s="184" t="s">
        <v>1658</v>
      </c>
      <c r="H188" s="184" t="s">
        <v>1658</v>
      </c>
      <c r="I188" s="182">
        <f>SUMIF(Table10[Company],Companies[[#This Row],[Full company name]],Table10[Revenue value])</f>
        <v>55253103.261819996</v>
      </c>
    </row>
    <row r="189" spans="2:9" s="49" customFormat="1" ht="15.75" x14ac:dyDescent="0.25">
      <c r="B189" s="49" t="s">
        <v>2196</v>
      </c>
      <c r="C189" s="49" t="s">
        <v>2090</v>
      </c>
      <c r="D189" s="242">
        <v>135456713</v>
      </c>
      <c r="E189" s="256" t="s">
        <v>988</v>
      </c>
      <c r="F189" s="49" t="s">
        <v>2321</v>
      </c>
      <c r="G189" s="184" t="s">
        <v>1658</v>
      </c>
      <c r="H189" s="184" t="s">
        <v>1658</v>
      </c>
      <c r="I189" s="182">
        <f>SUMIF(Table10[Company],Companies[[#This Row],[Full company name]],Table10[Revenue value])</f>
        <v>1952620810.1359174</v>
      </c>
    </row>
    <row r="190" spans="2:9" s="49" customFormat="1" ht="15.75" x14ac:dyDescent="0.25">
      <c r="B190" s="49" t="s">
        <v>2197</v>
      </c>
      <c r="C190" s="49" t="s">
        <v>2090</v>
      </c>
      <c r="D190" s="242">
        <v>150335590</v>
      </c>
      <c r="E190" s="256" t="s">
        <v>988</v>
      </c>
      <c r="F190" s="49" t="s">
        <v>2321</v>
      </c>
      <c r="G190" s="184" t="s">
        <v>1658</v>
      </c>
      <c r="H190" s="184" t="s">
        <v>1658</v>
      </c>
      <c r="I190" s="182">
        <f>SUMIF(Table10[Company],Companies[[#This Row],[Full company name]],Table10[Revenue value])</f>
        <v>1018796468.8020599</v>
      </c>
    </row>
    <row r="191" spans="2:9" s="49" customFormat="1" ht="15.75" x14ac:dyDescent="0.25">
      <c r="B191" s="49" t="s">
        <v>2198</v>
      </c>
      <c r="C191" s="49" t="s">
        <v>2090</v>
      </c>
      <c r="D191" s="242">
        <v>118936019</v>
      </c>
      <c r="E191" s="256" t="s">
        <v>988</v>
      </c>
      <c r="F191" s="49" t="s">
        <v>2321</v>
      </c>
      <c r="G191" s="184" t="s">
        <v>1658</v>
      </c>
      <c r="H191" s="184" t="s">
        <v>1658</v>
      </c>
      <c r="I191" s="182">
        <f>SUMIF(Table10[Company],Companies[[#This Row],[Full company name]],Table10[Revenue value])</f>
        <v>2052817290.7326026</v>
      </c>
    </row>
    <row r="192" spans="2:9" s="49" customFormat="1" ht="15.75" x14ac:dyDescent="0.25">
      <c r="B192" s="49" t="s">
        <v>2199</v>
      </c>
      <c r="C192" s="49" t="s">
        <v>2090</v>
      </c>
      <c r="D192" s="242">
        <v>106846650</v>
      </c>
      <c r="E192" s="256" t="s">
        <v>988</v>
      </c>
      <c r="F192" s="49" t="s">
        <v>2321</v>
      </c>
      <c r="G192" s="184" t="s">
        <v>1658</v>
      </c>
      <c r="H192" s="184" t="s">
        <v>1658</v>
      </c>
      <c r="I192" s="182">
        <f>SUMIF(Table10[Company],Companies[[#This Row],[Full company name]],Table10[Revenue value])</f>
        <v>1173205917.6301601</v>
      </c>
    </row>
    <row r="193" spans="2:9" s="49" customFormat="1" ht="15.75" x14ac:dyDescent="0.25">
      <c r="B193" s="49" t="s">
        <v>2200</v>
      </c>
      <c r="C193" s="49" t="s">
        <v>2090</v>
      </c>
      <c r="D193" s="242">
        <v>105456425</v>
      </c>
      <c r="E193" s="256" t="s">
        <v>988</v>
      </c>
      <c r="F193" s="49" t="s">
        <v>2321</v>
      </c>
      <c r="G193" s="184" t="s">
        <v>1658</v>
      </c>
      <c r="H193" s="184" t="s">
        <v>1658</v>
      </c>
      <c r="I193" s="182">
        <f>SUMIF(Table10[Company],Companies[[#This Row],[Full company name]],Table10[Revenue value])</f>
        <v>715109255.81009996</v>
      </c>
    </row>
    <row r="194" spans="2:9" s="49" customFormat="1" ht="15.75" x14ac:dyDescent="0.25">
      <c r="B194" s="49" t="s">
        <v>2201</v>
      </c>
      <c r="C194" s="49" t="s">
        <v>2090</v>
      </c>
      <c r="D194" s="242">
        <v>105806833</v>
      </c>
      <c r="E194" s="256" t="s">
        <v>988</v>
      </c>
      <c r="F194" s="49" t="s">
        <v>2321</v>
      </c>
      <c r="G194" s="184" t="s">
        <v>1658</v>
      </c>
      <c r="H194" s="184" t="s">
        <v>1658</v>
      </c>
      <c r="I194" s="182">
        <f>SUMIF(Table10[Company],Companies[[#This Row],[Full company name]],Table10[Revenue value])</f>
        <v>56537201.333140001</v>
      </c>
    </row>
    <row r="195" spans="2:9" s="49" customFormat="1" ht="15.75" x14ac:dyDescent="0.25">
      <c r="B195" s="49" t="s">
        <v>2202</v>
      </c>
      <c r="C195" s="49" t="s">
        <v>2090</v>
      </c>
      <c r="D195" s="242">
        <v>104728448</v>
      </c>
      <c r="E195" s="256" t="s">
        <v>988</v>
      </c>
      <c r="F195" s="49" t="s">
        <v>2321</v>
      </c>
      <c r="G195" s="184" t="s">
        <v>1658</v>
      </c>
      <c r="H195" s="184" t="s">
        <v>1658</v>
      </c>
      <c r="I195" s="182">
        <f>SUMIF(Table10[Company],Companies[[#This Row],[Full company name]],Table10[Revenue value])</f>
        <v>3920400</v>
      </c>
    </row>
    <row r="196" spans="2:9" s="49" customFormat="1" ht="15.75" x14ac:dyDescent="0.25">
      <c r="B196" s="49" t="s">
        <v>2203</v>
      </c>
      <c r="C196" s="49" t="s">
        <v>2090</v>
      </c>
      <c r="D196" s="242">
        <v>164972941</v>
      </c>
      <c r="E196" s="256" t="s">
        <v>988</v>
      </c>
      <c r="F196" s="49" t="s">
        <v>2321</v>
      </c>
      <c r="G196" s="184" t="s">
        <v>1658</v>
      </c>
      <c r="H196" s="184" t="s">
        <v>1658</v>
      </c>
      <c r="I196" s="182">
        <f>SUMIF(Table10[Company],Companies[[#This Row],[Full company name]],Table10[Revenue value])</f>
        <v>247329090.60036001</v>
      </c>
    </row>
    <row r="197" spans="2:9" s="49" customFormat="1" ht="15.75" x14ac:dyDescent="0.25">
      <c r="B197" s="49" t="s">
        <v>2204</v>
      </c>
      <c r="C197" s="49" t="s">
        <v>2090</v>
      </c>
      <c r="D197" s="242">
        <v>147273711</v>
      </c>
      <c r="E197" s="256" t="s">
        <v>988</v>
      </c>
      <c r="F197" s="49" t="s">
        <v>2321</v>
      </c>
      <c r="G197" s="184" t="s">
        <v>1658</v>
      </c>
      <c r="H197" s="184" t="s">
        <v>1658</v>
      </c>
      <c r="I197" s="182">
        <f>SUMIF(Table10[Company],Companies[[#This Row],[Full company name]],Table10[Revenue value])</f>
        <v>71444752.404320002</v>
      </c>
    </row>
    <row r="198" spans="2:9" s="49" customFormat="1" ht="15.75" x14ac:dyDescent="0.25">
      <c r="B198" s="49" t="s">
        <v>2205</v>
      </c>
      <c r="C198" s="49" t="s">
        <v>2090</v>
      </c>
      <c r="D198" s="242">
        <v>115025554</v>
      </c>
      <c r="E198" s="256" t="s">
        <v>988</v>
      </c>
      <c r="F198" s="49" t="s">
        <v>2321</v>
      </c>
      <c r="G198" s="184" t="s">
        <v>1658</v>
      </c>
      <c r="H198" s="184" t="s">
        <v>1658</v>
      </c>
      <c r="I198" s="182">
        <f>SUMIF(Table10[Company],Companies[[#This Row],[Full company name]],Table10[Revenue value])</f>
        <v>148788809.63392001</v>
      </c>
    </row>
    <row r="199" spans="2:9" s="49" customFormat="1" ht="15.75" x14ac:dyDescent="0.25">
      <c r="B199" s="49" t="s">
        <v>2206</v>
      </c>
      <c r="C199" s="49" t="s">
        <v>2090</v>
      </c>
      <c r="D199" s="242">
        <v>105726791</v>
      </c>
      <c r="E199" s="256" t="s">
        <v>988</v>
      </c>
      <c r="F199" s="49" t="s">
        <v>2321</v>
      </c>
      <c r="G199" s="184" t="s">
        <v>1658</v>
      </c>
      <c r="H199" s="184" t="s">
        <v>1658</v>
      </c>
      <c r="I199" s="182">
        <f>SUMIF(Table10[Company],Companies[[#This Row],[Full company name]],Table10[Revenue value])</f>
        <v>301163173.56394005</v>
      </c>
    </row>
    <row r="200" spans="2:9" s="49" customFormat="1" ht="15.75" x14ac:dyDescent="0.25">
      <c r="B200" s="49" t="s">
        <v>2207</v>
      </c>
      <c r="C200" s="49" t="s">
        <v>2090</v>
      </c>
      <c r="D200" s="242">
        <v>101487253</v>
      </c>
      <c r="E200" s="256" t="s">
        <v>988</v>
      </c>
      <c r="F200" s="49" t="s">
        <v>2321</v>
      </c>
      <c r="G200" s="184" t="s">
        <v>1658</v>
      </c>
      <c r="H200" s="184" t="s">
        <v>1658</v>
      </c>
      <c r="I200" s="182">
        <f>SUMIF(Table10[Company],Companies[[#This Row],[Full company name]],Table10[Revenue value])</f>
        <v>645987423.55016005</v>
      </c>
    </row>
    <row r="201" spans="2:9" s="49" customFormat="1" ht="15.75" x14ac:dyDescent="0.25">
      <c r="B201" s="49" t="s">
        <v>2208</v>
      </c>
      <c r="C201" s="49" t="s">
        <v>2090</v>
      </c>
      <c r="D201" s="242">
        <v>114898813</v>
      </c>
      <c r="E201" s="256" t="s">
        <v>988</v>
      </c>
      <c r="F201" s="49" t="s">
        <v>2321</v>
      </c>
      <c r="G201" s="184" t="s">
        <v>1658</v>
      </c>
      <c r="H201" s="184" t="s">
        <v>1658</v>
      </c>
      <c r="I201" s="182">
        <f>SUMIF(Table10[Company],Companies[[#This Row],[Full company name]],Table10[Revenue value])</f>
        <v>369523493.48790008</v>
      </c>
    </row>
    <row r="202" spans="2:9" s="49" customFormat="1" ht="15.75" x14ac:dyDescent="0.25">
      <c r="B202" s="49" t="s">
        <v>2209</v>
      </c>
      <c r="C202" s="49" t="s">
        <v>2090</v>
      </c>
      <c r="D202" s="242" t="s">
        <v>2318</v>
      </c>
      <c r="E202" s="256" t="s">
        <v>988</v>
      </c>
      <c r="F202" s="49" t="s">
        <v>2321</v>
      </c>
      <c r="G202" s="184" t="s">
        <v>1658</v>
      </c>
      <c r="H202" s="184" t="s">
        <v>1658</v>
      </c>
      <c r="I202" s="182">
        <f>SUMIF(Table10[Company],Companies[[#This Row],[Full company name]],Table10[Revenue value])</f>
        <v>1757574856.53474</v>
      </c>
    </row>
    <row r="203" spans="2:9" s="49" customFormat="1" ht="15.75" x14ac:dyDescent="0.25">
      <c r="B203" s="49" t="s">
        <v>2210</v>
      </c>
      <c r="C203" s="49" t="s">
        <v>2090</v>
      </c>
      <c r="D203" s="242">
        <v>134823119</v>
      </c>
      <c r="E203" s="256" t="s">
        <v>988</v>
      </c>
      <c r="F203" s="49" t="s">
        <v>2321</v>
      </c>
      <c r="G203" s="184" t="s">
        <v>1658</v>
      </c>
      <c r="H203" s="184" t="s">
        <v>1658</v>
      </c>
      <c r="I203" s="182">
        <f>SUMIF(Table10[Company],Companies[[#This Row],[Full company name]],Table10[Revenue value])</f>
        <v>8313540</v>
      </c>
    </row>
    <row r="204" spans="2:9" s="49" customFormat="1" ht="15.75" x14ac:dyDescent="0.25">
      <c r="B204" s="49" t="s">
        <v>2211</v>
      </c>
      <c r="C204" s="49" t="s">
        <v>2090</v>
      </c>
      <c r="D204" s="242">
        <v>129792604</v>
      </c>
      <c r="E204" s="256" t="s">
        <v>988</v>
      </c>
      <c r="F204" s="49" t="s">
        <v>2321</v>
      </c>
      <c r="G204" s="184" t="s">
        <v>1658</v>
      </c>
      <c r="H204" s="184" t="s">
        <v>1658</v>
      </c>
      <c r="I204" s="182">
        <f>SUMIF(Table10[Company],Companies[[#This Row],[Full company name]],Table10[Revenue value])</f>
        <v>266282415.66176003</v>
      </c>
    </row>
    <row r="205" spans="2:9" s="49" customFormat="1" ht="15.75" x14ac:dyDescent="0.25">
      <c r="B205" s="49" t="s">
        <v>2212</v>
      </c>
      <c r="C205" s="49" t="s">
        <v>2090</v>
      </c>
      <c r="D205" s="242">
        <v>111951209</v>
      </c>
      <c r="E205" s="256" t="s">
        <v>988</v>
      </c>
      <c r="F205" s="49" t="s">
        <v>2321</v>
      </c>
      <c r="G205" s="184" t="s">
        <v>1658</v>
      </c>
      <c r="H205" s="184" t="s">
        <v>1658</v>
      </c>
      <c r="I205" s="182">
        <f>SUMIF(Table10[Company],Companies[[#This Row],[Full company name]],Table10[Revenue value])</f>
        <v>222427285.52798</v>
      </c>
    </row>
    <row r="206" spans="2:9" s="49" customFormat="1" ht="15.75" x14ac:dyDescent="0.25">
      <c r="B206" s="49" t="s">
        <v>2213</v>
      </c>
      <c r="C206" s="49" t="s">
        <v>2090</v>
      </c>
      <c r="D206" s="242"/>
      <c r="E206" s="256" t="s">
        <v>988</v>
      </c>
      <c r="F206" s="49" t="s">
        <v>2321</v>
      </c>
      <c r="G206" s="184" t="s">
        <v>1658</v>
      </c>
      <c r="H206" s="184" t="s">
        <v>1658</v>
      </c>
      <c r="I206" s="182">
        <f>SUMIF(Table10[Company],Companies[[#This Row],[Full company name]],Table10[Revenue value])</f>
        <v>12053264.584079999</v>
      </c>
    </row>
    <row r="207" spans="2:9" s="49" customFormat="1" ht="15.75" x14ac:dyDescent="0.25">
      <c r="B207" s="49" t="s">
        <v>2214</v>
      </c>
      <c r="C207" s="49" t="s">
        <v>2090</v>
      </c>
      <c r="D207" s="242">
        <v>106825963</v>
      </c>
      <c r="E207" s="256" t="s">
        <v>988</v>
      </c>
      <c r="F207" s="49" t="s">
        <v>2321</v>
      </c>
      <c r="G207" s="184" t="s">
        <v>1658</v>
      </c>
      <c r="H207" s="184" t="s">
        <v>1658</v>
      </c>
      <c r="I207" s="182">
        <f>SUMIF(Table10[Company],Companies[[#This Row],[Full company name]],Table10[Revenue value])</f>
        <v>179195844.28987998</v>
      </c>
    </row>
    <row r="208" spans="2:9" s="49" customFormat="1" ht="15.75" x14ac:dyDescent="0.25">
      <c r="B208" s="49" t="s">
        <v>2215</v>
      </c>
      <c r="C208" s="49" t="s">
        <v>2090</v>
      </c>
      <c r="D208" s="242">
        <v>110657528</v>
      </c>
      <c r="E208" s="256" t="s">
        <v>988</v>
      </c>
      <c r="F208" s="49" t="s">
        <v>2321</v>
      </c>
      <c r="G208" s="184" t="s">
        <v>1658</v>
      </c>
      <c r="H208" s="184" t="s">
        <v>1658</v>
      </c>
      <c r="I208" s="182">
        <f>SUMIF(Table10[Company],Companies[[#This Row],[Full company name]],Table10[Revenue value])</f>
        <v>2522114382.4716401</v>
      </c>
    </row>
    <row r="209" spans="2:9" s="49" customFormat="1" ht="15.75" x14ac:dyDescent="0.25">
      <c r="B209" s="49" t="s">
        <v>2216</v>
      </c>
      <c r="C209" s="49" t="s">
        <v>2090</v>
      </c>
      <c r="D209" s="242">
        <v>104639151</v>
      </c>
      <c r="E209" s="256" t="s">
        <v>988</v>
      </c>
      <c r="F209" s="49" t="s">
        <v>2321</v>
      </c>
      <c r="G209" s="184" t="s">
        <v>1658</v>
      </c>
      <c r="H209" s="184" t="s">
        <v>1658</v>
      </c>
      <c r="I209" s="182">
        <f>SUMIF(Table10[Company],Companies[[#This Row],[Full company name]],Table10[Revenue value])</f>
        <v>101935390.34834</v>
      </c>
    </row>
    <row r="210" spans="2:9" s="49" customFormat="1" ht="15.75" x14ac:dyDescent="0.25">
      <c r="B210" s="49" t="s">
        <v>2217</v>
      </c>
      <c r="C210" s="49" t="s">
        <v>2090</v>
      </c>
      <c r="D210" s="242">
        <v>140515442</v>
      </c>
      <c r="E210" s="256" t="s">
        <v>988</v>
      </c>
      <c r="F210" s="49" t="s">
        <v>2321</v>
      </c>
      <c r="G210" s="184" t="s">
        <v>1658</v>
      </c>
      <c r="H210" s="184" t="s">
        <v>1658</v>
      </c>
      <c r="I210" s="182">
        <f>SUMIF(Table10[Company],Companies[[#This Row],[Full company name]],Table10[Revenue value])</f>
        <v>22601107.128759999</v>
      </c>
    </row>
    <row r="211" spans="2:9" s="49" customFormat="1" ht="15.75" x14ac:dyDescent="0.25">
      <c r="B211" s="49" t="s">
        <v>2218</v>
      </c>
      <c r="C211" s="49" t="s">
        <v>2090</v>
      </c>
      <c r="D211" s="242">
        <v>107669450</v>
      </c>
      <c r="E211" s="256" t="s">
        <v>988</v>
      </c>
      <c r="F211" s="49" t="s">
        <v>2321</v>
      </c>
      <c r="G211" s="184" t="s">
        <v>1658</v>
      </c>
      <c r="H211" s="184" t="s">
        <v>1658</v>
      </c>
      <c r="I211" s="182">
        <f>SUMIF(Table10[Company],Companies[[#This Row],[Full company name]],Table10[Revenue value])</f>
        <v>2772994.4962200001</v>
      </c>
    </row>
    <row r="212" spans="2:9" s="49" customFormat="1" ht="15.75" x14ac:dyDescent="0.25">
      <c r="B212" s="49" t="s">
        <v>2219</v>
      </c>
      <c r="C212" s="49" t="s">
        <v>2090</v>
      </c>
      <c r="D212" s="242">
        <v>113784563</v>
      </c>
      <c r="E212" s="256" t="s">
        <v>988</v>
      </c>
      <c r="F212" s="49" t="s">
        <v>2321</v>
      </c>
      <c r="G212" s="184" t="s">
        <v>1658</v>
      </c>
      <c r="H212" s="184" t="s">
        <v>1658</v>
      </c>
      <c r="I212" s="182">
        <f>SUMIF(Table10[Company],Companies[[#This Row],[Full company name]],Table10[Revenue value])</f>
        <v>231221887.40779999</v>
      </c>
    </row>
    <row r="213" spans="2:9" s="49" customFormat="1" ht="15.75" x14ac:dyDescent="0.25">
      <c r="B213" s="49" t="s">
        <v>2220</v>
      </c>
      <c r="C213" s="49" t="s">
        <v>2090</v>
      </c>
      <c r="D213" s="242">
        <v>107642706</v>
      </c>
      <c r="E213" s="256" t="s">
        <v>988</v>
      </c>
      <c r="F213" s="49" t="s">
        <v>2321</v>
      </c>
      <c r="G213" s="184" t="s">
        <v>1658</v>
      </c>
      <c r="H213" s="184" t="s">
        <v>1658</v>
      </c>
      <c r="I213" s="182">
        <f>SUMIF(Table10[Company],Companies[[#This Row],[Full company name]],Table10[Revenue value])</f>
        <v>1614832188.681855</v>
      </c>
    </row>
    <row r="214" spans="2:9" s="49" customFormat="1" ht="15.75" x14ac:dyDescent="0.25">
      <c r="B214" s="49" t="s">
        <v>2221</v>
      </c>
      <c r="C214" s="49" t="s">
        <v>2090</v>
      </c>
      <c r="D214" s="242">
        <v>112066055</v>
      </c>
      <c r="E214" s="256" t="s">
        <v>988</v>
      </c>
      <c r="F214" s="49" t="s">
        <v>2321</v>
      </c>
      <c r="G214" s="184" t="s">
        <v>1658</v>
      </c>
      <c r="H214" s="184" t="s">
        <v>1658</v>
      </c>
      <c r="I214" s="182">
        <f>SUMIF(Table10[Company],Companies[[#This Row],[Full company name]],Table10[Revenue value])</f>
        <v>713201578.24648499</v>
      </c>
    </row>
    <row r="215" spans="2:9" s="49" customFormat="1" ht="15.75" x14ac:dyDescent="0.25">
      <c r="B215" s="49" t="s">
        <v>2222</v>
      </c>
      <c r="C215" s="49" t="s">
        <v>2090</v>
      </c>
      <c r="D215" s="242">
        <v>114035033</v>
      </c>
      <c r="E215" s="256" t="s">
        <v>988</v>
      </c>
      <c r="F215" s="49" t="s">
        <v>2321</v>
      </c>
      <c r="G215" s="184" t="s">
        <v>1658</v>
      </c>
      <c r="H215" s="184" t="s">
        <v>1658</v>
      </c>
      <c r="I215" s="182">
        <f>SUMIF(Table10[Company],Companies[[#This Row],[Full company name]],Table10[Revenue value])</f>
        <v>40507814.858319998</v>
      </c>
    </row>
    <row r="216" spans="2:9" s="49" customFormat="1" ht="15.75" x14ac:dyDescent="0.25">
      <c r="B216" s="49" t="s">
        <v>2223</v>
      </c>
      <c r="C216" s="49" t="s">
        <v>2090</v>
      </c>
      <c r="D216" s="242">
        <v>110033095</v>
      </c>
      <c r="E216" s="256" t="s">
        <v>988</v>
      </c>
      <c r="F216" s="49" t="s">
        <v>2321</v>
      </c>
      <c r="G216" s="184" t="s">
        <v>1658</v>
      </c>
      <c r="H216" s="184" t="s">
        <v>1658</v>
      </c>
      <c r="I216" s="182">
        <f>SUMIF(Table10[Company],Companies[[#This Row],[Full company name]],Table10[Revenue value])</f>
        <v>167602381.08041999</v>
      </c>
    </row>
    <row r="217" spans="2:9" s="49" customFormat="1" ht="15.75" x14ac:dyDescent="0.25">
      <c r="B217" s="49" t="s">
        <v>2224</v>
      </c>
      <c r="C217" s="49" t="s">
        <v>2090</v>
      </c>
      <c r="D217" s="242">
        <v>102774922</v>
      </c>
      <c r="E217" s="256" t="s">
        <v>988</v>
      </c>
      <c r="F217" s="49" t="s">
        <v>2321</v>
      </c>
      <c r="G217" s="184" t="s">
        <v>1658</v>
      </c>
      <c r="H217" s="184" t="s">
        <v>1658</v>
      </c>
      <c r="I217" s="182">
        <f>SUMIF(Table10[Company],Companies[[#This Row],[Full company name]],Table10[Revenue value])</f>
        <v>113228066.97566001</v>
      </c>
    </row>
    <row r="218" spans="2:9" s="49" customFormat="1" ht="15.75" x14ac:dyDescent="0.25">
      <c r="B218" s="49" t="s">
        <v>2225</v>
      </c>
      <c r="C218" s="49" t="s">
        <v>2090</v>
      </c>
      <c r="D218" s="242">
        <v>162113011</v>
      </c>
      <c r="E218" s="256" t="s">
        <v>988</v>
      </c>
      <c r="F218" s="49" t="s">
        <v>2321</v>
      </c>
      <c r="G218" s="184" t="s">
        <v>1658</v>
      </c>
      <c r="H218" s="184" t="s">
        <v>1658</v>
      </c>
      <c r="I218" s="182">
        <f>SUMIF(Table10[Company],Companies[[#This Row],[Full company name]],Table10[Revenue value])</f>
        <v>371784888.80252004</v>
      </c>
    </row>
    <row r="219" spans="2:9" s="49" customFormat="1" ht="15.75" x14ac:dyDescent="0.25">
      <c r="B219" s="49" t="s">
        <v>2226</v>
      </c>
      <c r="C219" s="49" t="s">
        <v>2090</v>
      </c>
      <c r="D219" s="242">
        <v>108857250</v>
      </c>
      <c r="E219" s="256" t="s">
        <v>988</v>
      </c>
      <c r="F219" s="49" t="s">
        <v>2321</v>
      </c>
      <c r="G219" s="184" t="s">
        <v>1658</v>
      </c>
      <c r="H219" s="184" t="s">
        <v>1658</v>
      </c>
      <c r="I219" s="182">
        <f>SUMIF(Table10[Company],Companies[[#This Row],[Full company name]],Table10[Revenue value])</f>
        <v>16566160</v>
      </c>
    </row>
    <row r="220" spans="2:9" s="49" customFormat="1" ht="15.75" x14ac:dyDescent="0.25">
      <c r="B220" s="49" t="s">
        <v>2227</v>
      </c>
      <c r="C220" s="49" t="s">
        <v>2090</v>
      </c>
      <c r="D220" s="242">
        <v>113781203</v>
      </c>
      <c r="E220" s="256" t="s">
        <v>988</v>
      </c>
      <c r="F220" s="49" t="s">
        <v>2321</v>
      </c>
      <c r="G220" s="184" t="s">
        <v>1658</v>
      </c>
      <c r="H220" s="184" t="s">
        <v>1658</v>
      </c>
      <c r="I220" s="182">
        <f>SUMIF(Table10[Company],Companies[[#This Row],[Full company name]],Table10[Revenue value])</f>
        <v>179843720.86168</v>
      </c>
    </row>
    <row r="221" spans="2:9" s="49" customFormat="1" ht="15.75" x14ac:dyDescent="0.25">
      <c r="B221" s="49" t="s">
        <v>2228</v>
      </c>
      <c r="C221" s="49" t="s">
        <v>2090</v>
      </c>
      <c r="D221" s="242">
        <v>105805837</v>
      </c>
      <c r="E221" s="256" t="s">
        <v>988</v>
      </c>
      <c r="F221" s="49" t="s">
        <v>2321</v>
      </c>
      <c r="G221" s="184" t="s">
        <v>1658</v>
      </c>
      <c r="H221" s="184" t="s">
        <v>1658</v>
      </c>
      <c r="I221" s="182">
        <f>SUMIF(Table10[Company],Companies[[#This Row],[Full company name]],Table10[Revenue value])</f>
        <v>430499869.63059998</v>
      </c>
    </row>
    <row r="222" spans="2:9" s="49" customFormat="1" ht="15.75" x14ac:dyDescent="0.25">
      <c r="B222" s="49" t="s">
        <v>2229</v>
      </c>
      <c r="C222" s="49" t="s">
        <v>2090</v>
      </c>
      <c r="D222" s="242">
        <v>103303893</v>
      </c>
      <c r="E222" s="256" t="s">
        <v>988</v>
      </c>
      <c r="F222" s="49" t="s">
        <v>2321</v>
      </c>
      <c r="G222" s="184" t="s">
        <v>1658</v>
      </c>
      <c r="H222" s="184" t="s">
        <v>1658</v>
      </c>
      <c r="I222" s="182">
        <f>SUMIF(Table10[Company],Companies[[#This Row],[Full company name]],Table10[Revenue value])</f>
        <v>108777497.71073</v>
      </c>
    </row>
    <row r="223" spans="2:9" s="49" customFormat="1" ht="15.75" x14ac:dyDescent="0.25">
      <c r="B223" s="49" t="s">
        <v>2230</v>
      </c>
      <c r="C223" s="49" t="s">
        <v>2090</v>
      </c>
      <c r="D223" s="242">
        <v>112434720</v>
      </c>
      <c r="E223" s="256" t="s">
        <v>988</v>
      </c>
      <c r="F223" s="49" t="s">
        <v>2321</v>
      </c>
      <c r="G223" s="184" t="s">
        <v>1658</v>
      </c>
      <c r="H223" s="184" t="s">
        <v>1658</v>
      </c>
      <c r="I223" s="182">
        <f>SUMIF(Table10[Company],Companies[[#This Row],[Full company name]],Table10[Revenue value])</f>
        <v>0</v>
      </c>
    </row>
    <row r="224" spans="2:9" s="49" customFormat="1" ht="15.75" x14ac:dyDescent="0.25">
      <c r="B224" s="49" t="s">
        <v>2231</v>
      </c>
      <c r="C224" s="49" t="s">
        <v>2090</v>
      </c>
      <c r="D224" s="242">
        <v>102255585</v>
      </c>
      <c r="E224" s="256" t="s">
        <v>988</v>
      </c>
      <c r="F224" s="49" t="s">
        <v>2321</v>
      </c>
      <c r="G224" s="184" t="s">
        <v>1658</v>
      </c>
      <c r="H224" s="184" t="s">
        <v>1658</v>
      </c>
      <c r="I224" s="182">
        <f>SUMIF(Table10[Company],Companies[[#This Row],[Full company name]],Table10[Revenue value])</f>
        <v>111441681.25131999</v>
      </c>
    </row>
    <row r="225" spans="2:9" s="49" customFormat="1" ht="15.75" x14ac:dyDescent="0.25">
      <c r="B225" s="49" t="s">
        <v>2232</v>
      </c>
      <c r="C225" s="49" t="s">
        <v>2090</v>
      </c>
      <c r="D225" s="242">
        <v>100251507</v>
      </c>
      <c r="E225" s="256" t="s">
        <v>988</v>
      </c>
      <c r="F225" s="49" t="s">
        <v>2321</v>
      </c>
      <c r="G225" s="184" t="s">
        <v>1658</v>
      </c>
      <c r="H225" s="184" t="s">
        <v>1658</v>
      </c>
      <c r="I225" s="182">
        <f>SUMIF(Table10[Company],Companies[[#This Row],[Full company name]],Table10[Revenue value])</f>
        <v>2798338.2179</v>
      </c>
    </row>
    <row r="226" spans="2:9" s="49" customFormat="1" ht="15.75" x14ac:dyDescent="0.25">
      <c r="B226" s="49" t="s">
        <v>2233</v>
      </c>
      <c r="C226" s="49" t="s">
        <v>2090</v>
      </c>
      <c r="D226" s="242">
        <v>135428841</v>
      </c>
      <c r="E226" s="256" t="s">
        <v>988</v>
      </c>
      <c r="F226" s="49" t="s">
        <v>2321</v>
      </c>
      <c r="G226" s="184" t="s">
        <v>1658</v>
      </c>
      <c r="H226" s="184" t="s">
        <v>1658</v>
      </c>
      <c r="I226" s="182">
        <f>SUMIF(Table10[Company],Companies[[#This Row],[Full company name]],Table10[Revenue value])</f>
        <v>818764710.53549993</v>
      </c>
    </row>
    <row r="227" spans="2:9" s="49" customFormat="1" ht="15.75" x14ac:dyDescent="0.25">
      <c r="B227" s="49" t="s">
        <v>2234</v>
      </c>
      <c r="C227" s="49" t="s">
        <v>2090</v>
      </c>
      <c r="D227" s="242">
        <v>100315440</v>
      </c>
      <c r="E227" s="256" t="s">
        <v>988</v>
      </c>
      <c r="F227" s="49" t="s">
        <v>2321</v>
      </c>
      <c r="G227" s="184" t="s">
        <v>1658</v>
      </c>
      <c r="H227" s="184" t="s">
        <v>1658</v>
      </c>
      <c r="I227" s="182">
        <f>SUMIF(Table10[Company],Companies[[#This Row],[Full company name]],Table10[Revenue value])</f>
        <v>785550208.90639997</v>
      </c>
    </row>
    <row r="228" spans="2:9" s="49" customFormat="1" ht="15.75" x14ac:dyDescent="0.25">
      <c r="B228" s="49" t="s">
        <v>2235</v>
      </c>
      <c r="C228" s="49" t="s">
        <v>2090</v>
      </c>
      <c r="D228" s="242">
        <v>106333483</v>
      </c>
      <c r="E228" s="256" t="s">
        <v>988</v>
      </c>
      <c r="F228" s="49" t="s">
        <v>2321</v>
      </c>
      <c r="G228" s="184" t="s">
        <v>1658</v>
      </c>
      <c r="H228" s="184" t="s">
        <v>1658</v>
      </c>
      <c r="I228" s="182">
        <f>SUMIF(Table10[Company],Companies[[#This Row],[Full company name]],Table10[Revenue value])</f>
        <v>4914971.28522</v>
      </c>
    </row>
    <row r="229" spans="2:9" s="49" customFormat="1" ht="15.75" x14ac:dyDescent="0.25">
      <c r="B229" s="49" t="s">
        <v>2236</v>
      </c>
      <c r="C229" s="49" t="s">
        <v>2090</v>
      </c>
      <c r="D229" s="242" t="s">
        <v>2318</v>
      </c>
      <c r="E229" s="256" t="s">
        <v>988</v>
      </c>
      <c r="F229" s="49" t="s">
        <v>2321</v>
      </c>
      <c r="G229" s="184" t="s">
        <v>1658</v>
      </c>
      <c r="H229" s="184" t="s">
        <v>1658</v>
      </c>
      <c r="I229" s="182">
        <f>SUMIF(Table10[Company],Companies[[#This Row],[Full company name]],Table10[Revenue value])</f>
        <v>1302149861.2901201</v>
      </c>
    </row>
    <row r="230" spans="2:9" s="49" customFormat="1" ht="15.75" x14ac:dyDescent="0.25">
      <c r="B230" s="49" t="s">
        <v>2237</v>
      </c>
      <c r="C230" s="49" t="s">
        <v>2090</v>
      </c>
      <c r="D230" s="242">
        <v>110499930</v>
      </c>
      <c r="E230" s="256" t="s">
        <v>988</v>
      </c>
      <c r="F230" s="49" t="s">
        <v>2321</v>
      </c>
      <c r="G230" s="184" t="s">
        <v>1658</v>
      </c>
      <c r="H230" s="184" t="s">
        <v>1658</v>
      </c>
      <c r="I230" s="182">
        <f>SUMIF(Table10[Company],Companies[[#This Row],[Full company name]],Table10[Revenue value])</f>
        <v>248820</v>
      </c>
    </row>
    <row r="231" spans="2:9" s="49" customFormat="1" ht="15.75" x14ac:dyDescent="0.25">
      <c r="B231" s="49" t="s">
        <v>2238</v>
      </c>
      <c r="C231" s="49" t="s">
        <v>2090</v>
      </c>
      <c r="D231" s="242">
        <v>102272692</v>
      </c>
      <c r="E231" s="256" t="s">
        <v>988</v>
      </c>
      <c r="F231" s="49" t="s">
        <v>2321</v>
      </c>
      <c r="G231" s="184" t="s">
        <v>1658</v>
      </c>
      <c r="H231" s="184" t="s">
        <v>1658</v>
      </c>
      <c r="I231" s="182">
        <f>SUMIF(Table10[Company],Companies[[#This Row],[Full company name]],Table10[Revenue value])</f>
        <v>11438888.74138</v>
      </c>
    </row>
    <row r="232" spans="2:9" s="49" customFormat="1" ht="15.75" x14ac:dyDescent="0.25">
      <c r="B232" s="49" t="s">
        <v>2239</v>
      </c>
      <c r="C232" s="49" t="s">
        <v>2090</v>
      </c>
      <c r="D232" s="242">
        <v>103472296</v>
      </c>
      <c r="E232" s="256" t="s">
        <v>988</v>
      </c>
      <c r="F232" s="49" t="s">
        <v>2321</v>
      </c>
      <c r="G232" s="184" t="s">
        <v>1658</v>
      </c>
      <c r="H232" s="184" t="s">
        <v>1658</v>
      </c>
      <c r="I232" s="182">
        <f>SUMIF(Table10[Company],Companies[[#This Row],[Full company name]],Table10[Revenue value])</f>
        <v>536706693.21335</v>
      </c>
    </row>
    <row r="233" spans="2:9" s="49" customFormat="1" ht="15.75" x14ac:dyDescent="0.25">
      <c r="B233" s="49" t="s">
        <v>2240</v>
      </c>
      <c r="C233" s="49" t="s">
        <v>2090</v>
      </c>
      <c r="D233" s="242">
        <v>141482904</v>
      </c>
      <c r="E233" s="256" t="s">
        <v>988</v>
      </c>
      <c r="F233" s="49" t="s">
        <v>2321</v>
      </c>
      <c r="G233" s="184" t="s">
        <v>1658</v>
      </c>
      <c r="H233" s="184" t="s">
        <v>1658</v>
      </c>
      <c r="I233" s="182">
        <f>SUMIF(Table10[Company],Companies[[#This Row],[Full company name]],Table10[Revenue value])</f>
        <v>1324103473.7075801</v>
      </c>
    </row>
    <row r="234" spans="2:9" s="49" customFormat="1" ht="15.75" x14ac:dyDescent="0.25">
      <c r="B234" s="49" t="s">
        <v>2241</v>
      </c>
      <c r="C234" s="49" t="s">
        <v>2090</v>
      </c>
      <c r="D234" s="242">
        <v>195679029</v>
      </c>
      <c r="E234" s="256" t="s">
        <v>988</v>
      </c>
      <c r="F234" s="49" t="s">
        <v>2321</v>
      </c>
      <c r="G234" s="184" t="s">
        <v>1658</v>
      </c>
      <c r="H234" s="184" t="s">
        <v>1658</v>
      </c>
      <c r="I234" s="182">
        <f>SUMIF(Table10[Company],Companies[[#This Row],[Full company name]],Table10[Revenue value])</f>
        <v>1232539335.6775599</v>
      </c>
    </row>
    <row r="235" spans="2:9" s="49" customFormat="1" ht="15.75" x14ac:dyDescent="0.25">
      <c r="B235" s="49" t="s">
        <v>2242</v>
      </c>
      <c r="C235" s="49" t="s">
        <v>2090</v>
      </c>
      <c r="D235" s="242">
        <v>105609108</v>
      </c>
      <c r="E235" s="256" t="s">
        <v>988</v>
      </c>
      <c r="F235" s="49" t="s">
        <v>2321</v>
      </c>
      <c r="G235" s="184" t="s">
        <v>1658</v>
      </c>
      <c r="H235" s="184" t="s">
        <v>1658</v>
      </c>
      <c r="I235" s="182">
        <f>SUMIF(Table10[Company],Companies[[#This Row],[Full company name]],Table10[Revenue value])</f>
        <v>108468151.02166</v>
      </c>
    </row>
    <row r="236" spans="2:9" s="49" customFormat="1" ht="15.75" x14ac:dyDescent="0.25">
      <c r="B236" s="49" t="s">
        <v>2243</v>
      </c>
      <c r="C236" s="49" t="s">
        <v>2090</v>
      </c>
      <c r="D236" s="242">
        <v>105600755</v>
      </c>
      <c r="E236" s="256" t="s">
        <v>988</v>
      </c>
      <c r="F236" s="49" t="s">
        <v>2321</v>
      </c>
      <c r="G236" s="184" t="s">
        <v>1658</v>
      </c>
      <c r="H236" s="184" t="s">
        <v>1658</v>
      </c>
      <c r="I236" s="182">
        <f>SUMIF(Table10[Company],Companies[[#This Row],[Full company name]],Table10[Revenue value])</f>
        <v>1571270536.99701</v>
      </c>
    </row>
    <row r="237" spans="2:9" s="49" customFormat="1" ht="15.75" x14ac:dyDescent="0.25">
      <c r="B237" s="49" t="s">
        <v>2244</v>
      </c>
      <c r="C237" s="49" t="s">
        <v>2090</v>
      </c>
      <c r="D237" s="242">
        <v>100818132</v>
      </c>
      <c r="E237" s="256" t="s">
        <v>988</v>
      </c>
      <c r="F237" s="49" t="s">
        <v>2321</v>
      </c>
      <c r="G237" s="184" t="s">
        <v>1658</v>
      </c>
      <c r="H237" s="184" t="s">
        <v>1658</v>
      </c>
      <c r="I237" s="182">
        <f>SUMIF(Table10[Company],Companies[[#This Row],[Full company name]],Table10[Revenue value])</f>
        <v>527881569.03800005</v>
      </c>
    </row>
    <row r="238" spans="2:9" s="49" customFormat="1" ht="15.75" x14ac:dyDescent="0.25">
      <c r="B238" s="49" t="s">
        <v>2245</v>
      </c>
      <c r="C238" s="49" t="s">
        <v>2090</v>
      </c>
      <c r="D238" s="242">
        <v>149493417</v>
      </c>
      <c r="E238" s="256" t="s">
        <v>988</v>
      </c>
      <c r="F238" s="49" t="s">
        <v>2321</v>
      </c>
      <c r="G238" s="184" t="s">
        <v>1658</v>
      </c>
      <c r="H238" s="184" t="s">
        <v>1658</v>
      </c>
      <c r="I238" s="182">
        <f>SUMIF(Table10[Company],Companies[[#This Row],[Full company name]],Table10[Revenue value])</f>
        <v>0</v>
      </c>
    </row>
    <row r="239" spans="2:9" s="49" customFormat="1" ht="15.75" x14ac:dyDescent="0.25">
      <c r="B239" s="49" t="s">
        <v>2246</v>
      </c>
      <c r="C239" s="49" t="s">
        <v>2090</v>
      </c>
      <c r="D239" s="242">
        <v>165715756</v>
      </c>
      <c r="E239" s="256" t="s">
        <v>988</v>
      </c>
      <c r="F239" s="49" t="s">
        <v>2321</v>
      </c>
      <c r="G239" s="184" t="s">
        <v>1658</v>
      </c>
      <c r="H239" s="184" t="s">
        <v>1658</v>
      </c>
      <c r="I239" s="182">
        <f>SUMIF(Table10[Company],Companies[[#This Row],[Full company name]],Table10[Revenue value])</f>
        <v>0</v>
      </c>
    </row>
    <row r="240" spans="2:9" s="49" customFormat="1" ht="15.75" x14ac:dyDescent="0.25">
      <c r="B240" s="49" t="s">
        <v>2247</v>
      </c>
      <c r="C240" s="49" t="s">
        <v>2090</v>
      </c>
      <c r="D240" s="242">
        <v>133473467</v>
      </c>
      <c r="E240" s="256" t="s">
        <v>988</v>
      </c>
      <c r="F240" s="49" t="s">
        <v>2321</v>
      </c>
      <c r="G240" s="184" t="s">
        <v>1658</v>
      </c>
      <c r="H240" s="184" t="s">
        <v>1658</v>
      </c>
      <c r="I240" s="182">
        <f>SUMIF(Table10[Company],Companies[[#This Row],[Full company name]],Table10[Revenue value])</f>
        <v>842278059.98240006</v>
      </c>
    </row>
    <row r="241" spans="2:9" s="49" customFormat="1" ht="15.75" x14ac:dyDescent="0.25">
      <c r="B241" s="49" t="s">
        <v>2248</v>
      </c>
      <c r="C241" s="49" t="s">
        <v>2090</v>
      </c>
      <c r="D241" s="242">
        <v>102529812</v>
      </c>
      <c r="E241" s="256" t="s">
        <v>988</v>
      </c>
      <c r="F241" s="49" t="s">
        <v>2321</v>
      </c>
      <c r="G241" s="184" t="s">
        <v>1658</v>
      </c>
      <c r="H241" s="184" t="s">
        <v>1658</v>
      </c>
      <c r="I241" s="182">
        <f>SUMIF(Table10[Company],Companies[[#This Row],[Full company name]],Table10[Revenue value])</f>
        <v>13180111.020960001</v>
      </c>
    </row>
    <row r="242" spans="2:9" s="49" customFormat="1" ht="15.75" x14ac:dyDescent="0.25">
      <c r="B242" s="49" t="s">
        <v>2249</v>
      </c>
      <c r="C242" s="49" t="s">
        <v>2090</v>
      </c>
      <c r="D242" s="242">
        <v>102673077</v>
      </c>
      <c r="E242" s="256" t="s">
        <v>988</v>
      </c>
      <c r="F242" s="49" t="s">
        <v>2321</v>
      </c>
      <c r="G242" s="184" t="s">
        <v>1658</v>
      </c>
      <c r="H242" s="184" t="s">
        <v>1658</v>
      </c>
      <c r="I242" s="182">
        <f>SUMIF(Table10[Company],Companies[[#This Row],[Full company name]],Table10[Revenue value])</f>
        <v>6810780</v>
      </c>
    </row>
    <row r="243" spans="2:9" s="49" customFormat="1" ht="15.75" x14ac:dyDescent="0.25">
      <c r="B243" s="49" t="s">
        <v>2250</v>
      </c>
      <c r="C243" s="49" t="s">
        <v>2090</v>
      </c>
      <c r="D243" s="242">
        <v>152332807</v>
      </c>
      <c r="E243" s="256" t="s">
        <v>988</v>
      </c>
      <c r="F243" s="49" t="s">
        <v>2321</v>
      </c>
      <c r="G243" s="184" t="s">
        <v>1658</v>
      </c>
      <c r="H243" s="184" t="s">
        <v>1658</v>
      </c>
      <c r="I243" s="182">
        <f>SUMIF(Table10[Company],Companies[[#This Row],[Full company name]],Table10[Revenue value])</f>
        <v>10821660.81868</v>
      </c>
    </row>
    <row r="244" spans="2:9" s="49" customFormat="1" ht="15.75" x14ac:dyDescent="0.25">
      <c r="B244" s="49" t="s">
        <v>2251</v>
      </c>
      <c r="C244" s="49" t="s">
        <v>2090</v>
      </c>
      <c r="D244" s="242">
        <v>111142246</v>
      </c>
      <c r="E244" s="256" t="s">
        <v>988</v>
      </c>
      <c r="F244" s="49" t="s">
        <v>2321</v>
      </c>
      <c r="G244" s="184" t="s">
        <v>1658</v>
      </c>
      <c r="H244" s="184" t="s">
        <v>1658</v>
      </c>
      <c r="I244" s="182">
        <f>SUMIF(Table10[Company],Companies[[#This Row],[Full company name]],Table10[Revenue value])</f>
        <v>1000220</v>
      </c>
    </row>
    <row r="245" spans="2:9" s="49" customFormat="1" ht="15.75" x14ac:dyDescent="0.25">
      <c r="B245" s="49" t="s">
        <v>2252</v>
      </c>
      <c r="C245" s="49" t="s">
        <v>2090</v>
      </c>
      <c r="D245" s="242" t="s">
        <v>2319</v>
      </c>
      <c r="E245" s="256" t="s">
        <v>988</v>
      </c>
      <c r="F245" s="49" t="s">
        <v>2321</v>
      </c>
      <c r="G245" s="184" t="s">
        <v>1658</v>
      </c>
      <c r="H245" s="184" t="s">
        <v>1658</v>
      </c>
      <c r="I245" s="182">
        <f>SUMIF(Table10[Company],Companies[[#This Row],[Full company name]],Table10[Revenue value])</f>
        <v>4576706.9807400005</v>
      </c>
    </row>
    <row r="246" spans="2:9" s="49" customFormat="1" ht="15.75" x14ac:dyDescent="0.25">
      <c r="B246" s="49" t="s">
        <v>2253</v>
      </c>
      <c r="C246" s="49" t="s">
        <v>2090</v>
      </c>
      <c r="D246" s="242">
        <v>100900424</v>
      </c>
      <c r="E246" s="256" t="s">
        <v>988</v>
      </c>
      <c r="F246" s="49" t="s">
        <v>2321</v>
      </c>
      <c r="G246" s="184" t="s">
        <v>1658</v>
      </c>
      <c r="H246" s="184" t="s">
        <v>1658</v>
      </c>
      <c r="I246" s="182">
        <f>SUMIF(Table10[Company],Companies[[#This Row],[Full company name]],Table10[Revenue value])</f>
        <v>210511732.35164002</v>
      </c>
    </row>
    <row r="247" spans="2:9" s="49" customFormat="1" ht="15.75" x14ac:dyDescent="0.25">
      <c r="B247" s="49" t="s">
        <v>2254</v>
      </c>
      <c r="C247" s="49" t="s">
        <v>2090</v>
      </c>
      <c r="D247" s="242">
        <v>112714472</v>
      </c>
      <c r="E247" s="256" t="s">
        <v>988</v>
      </c>
      <c r="F247" s="49" t="s">
        <v>2321</v>
      </c>
      <c r="G247" s="184" t="s">
        <v>1658</v>
      </c>
      <c r="H247" s="184" t="s">
        <v>1658</v>
      </c>
      <c r="I247" s="182">
        <f>SUMIF(Table10[Company],Companies[[#This Row],[Full company name]],Table10[Revenue value])</f>
        <v>25610942.219160002</v>
      </c>
    </row>
    <row r="248" spans="2:9" s="49" customFormat="1" ht="15.75" x14ac:dyDescent="0.25">
      <c r="B248" s="49" t="s">
        <v>2255</v>
      </c>
      <c r="C248" s="49" t="s">
        <v>2090</v>
      </c>
      <c r="D248" s="242">
        <v>116262495</v>
      </c>
      <c r="E248" s="256" t="s">
        <v>988</v>
      </c>
      <c r="F248" s="49" t="s">
        <v>2321</v>
      </c>
      <c r="G248" s="184" t="s">
        <v>1658</v>
      </c>
      <c r="H248" s="184" t="s">
        <v>1658</v>
      </c>
      <c r="I248" s="182">
        <f>SUMIF(Table10[Company],Companies[[#This Row],[Full company name]],Table10[Revenue value])</f>
        <v>978313265.26488256</v>
      </c>
    </row>
    <row r="249" spans="2:9" s="49" customFormat="1" ht="15.75" x14ac:dyDescent="0.25">
      <c r="B249" s="49" t="s">
        <v>2256</v>
      </c>
      <c r="C249" s="49" t="s">
        <v>2090</v>
      </c>
      <c r="D249" s="242">
        <v>109634336</v>
      </c>
      <c r="E249" s="256" t="s">
        <v>988</v>
      </c>
      <c r="F249" s="49" t="s">
        <v>2321</v>
      </c>
      <c r="G249" s="184" t="s">
        <v>1658</v>
      </c>
      <c r="H249" s="184" t="s">
        <v>1658</v>
      </c>
      <c r="I249" s="182">
        <f>SUMIF(Table10[Company],Companies[[#This Row],[Full company name]],Table10[Revenue value])</f>
        <v>406952476.94875997</v>
      </c>
    </row>
    <row r="250" spans="2:9" s="49" customFormat="1" ht="15.75" x14ac:dyDescent="0.25">
      <c r="B250" s="49" t="s">
        <v>2257</v>
      </c>
      <c r="C250" s="49" t="s">
        <v>2090</v>
      </c>
      <c r="D250" s="242"/>
      <c r="E250" s="256" t="s">
        <v>988</v>
      </c>
      <c r="F250" s="49" t="s">
        <v>2321</v>
      </c>
      <c r="G250" s="184" t="s">
        <v>1658</v>
      </c>
      <c r="H250" s="184" t="s">
        <v>1658</v>
      </c>
      <c r="I250" s="182">
        <f>SUMIF(Table10[Company],Companies[[#This Row],[Full company name]],Table10[Revenue value])</f>
        <v>0</v>
      </c>
    </row>
    <row r="251" spans="2:9" s="49" customFormat="1" ht="15.75" x14ac:dyDescent="0.25">
      <c r="B251" s="49" t="s">
        <v>2258</v>
      </c>
      <c r="C251" s="49" t="s">
        <v>2090</v>
      </c>
      <c r="D251" s="242">
        <v>100375257</v>
      </c>
      <c r="E251" s="256" t="s">
        <v>988</v>
      </c>
      <c r="F251" s="49" t="s">
        <v>2321</v>
      </c>
      <c r="G251" s="184" t="s">
        <v>1658</v>
      </c>
      <c r="H251" s="184" t="s">
        <v>1658</v>
      </c>
      <c r="I251" s="182">
        <f>SUMIF(Table10[Company],Companies[[#This Row],[Full company name]],Table10[Revenue value])</f>
        <v>73366357.502879992</v>
      </c>
    </row>
    <row r="252" spans="2:9" s="49" customFormat="1" ht="15.75" x14ac:dyDescent="0.25">
      <c r="B252" s="49" t="s">
        <v>2259</v>
      </c>
      <c r="C252" s="49" t="s">
        <v>2090</v>
      </c>
      <c r="D252" s="242">
        <v>151284108</v>
      </c>
      <c r="E252" s="256" t="s">
        <v>988</v>
      </c>
      <c r="F252" s="49" t="s">
        <v>2321</v>
      </c>
      <c r="G252" s="184" t="s">
        <v>1658</v>
      </c>
      <c r="H252" s="184" t="s">
        <v>1658</v>
      </c>
      <c r="I252" s="182">
        <f>SUMIF(Table10[Company],Companies[[#This Row],[Full company name]],Table10[Revenue value])</f>
        <v>179076476.48276001</v>
      </c>
    </row>
    <row r="253" spans="2:9" s="49" customFormat="1" ht="15.75" x14ac:dyDescent="0.25">
      <c r="B253" s="49" t="s">
        <v>2260</v>
      </c>
      <c r="C253" s="49" t="s">
        <v>2090</v>
      </c>
      <c r="D253" s="242">
        <v>108045671</v>
      </c>
      <c r="E253" s="256" t="s">
        <v>988</v>
      </c>
      <c r="F253" s="49" t="s">
        <v>2321</v>
      </c>
      <c r="G253" s="184" t="s">
        <v>1658</v>
      </c>
      <c r="H253" s="184" t="s">
        <v>1658</v>
      </c>
      <c r="I253" s="182">
        <f>SUMIF(Table10[Company],Companies[[#This Row],[Full company name]],Table10[Revenue value])</f>
        <v>1095771853.9122598</v>
      </c>
    </row>
    <row r="254" spans="2:9" s="49" customFormat="1" ht="15.75" x14ac:dyDescent="0.25">
      <c r="B254" s="49" t="s">
        <v>2261</v>
      </c>
      <c r="C254" s="49" t="s">
        <v>2090</v>
      </c>
      <c r="D254" s="242">
        <v>114585149</v>
      </c>
      <c r="E254" s="256" t="s">
        <v>988</v>
      </c>
      <c r="F254" s="49" t="s">
        <v>2321</v>
      </c>
      <c r="G254" s="184" t="s">
        <v>1658</v>
      </c>
      <c r="H254" s="184" t="s">
        <v>1658</v>
      </c>
      <c r="I254" s="182">
        <f>SUMIF(Table10[Company],Companies[[#This Row],[Full company name]],Table10[Revenue value])</f>
        <v>28134869.436290003</v>
      </c>
    </row>
    <row r="255" spans="2:9" s="49" customFormat="1" ht="15.75" x14ac:dyDescent="0.25">
      <c r="B255" s="49" t="s">
        <v>2262</v>
      </c>
      <c r="C255" s="49" t="s">
        <v>2090</v>
      </c>
      <c r="D255" s="242">
        <v>100717417</v>
      </c>
      <c r="E255" s="256" t="s">
        <v>988</v>
      </c>
      <c r="F255" s="49" t="s">
        <v>2321</v>
      </c>
      <c r="G255" s="184" t="s">
        <v>1658</v>
      </c>
      <c r="H255" s="184" t="s">
        <v>1658</v>
      </c>
      <c r="I255" s="182">
        <f>SUMIF(Table10[Company],Companies[[#This Row],[Full company name]],Table10[Revenue value])</f>
        <v>895147123.55628002</v>
      </c>
    </row>
    <row r="256" spans="2:9" s="49" customFormat="1" ht="15.75" x14ac:dyDescent="0.25">
      <c r="B256" s="49" t="s">
        <v>2263</v>
      </c>
      <c r="C256" s="49" t="s">
        <v>2090</v>
      </c>
      <c r="D256" s="242">
        <v>107791612</v>
      </c>
      <c r="E256" s="256" t="s">
        <v>988</v>
      </c>
      <c r="F256" s="49" t="s">
        <v>2321</v>
      </c>
      <c r="G256" s="184" t="s">
        <v>1658</v>
      </c>
      <c r="H256" s="184" t="s">
        <v>1658</v>
      </c>
      <c r="I256" s="182">
        <f>SUMIF(Table10[Company],Companies[[#This Row],[Full company name]],Table10[Revenue value])</f>
        <v>6766920</v>
      </c>
    </row>
    <row r="257" spans="2:9" s="49" customFormat="1" ht="15.75" x14ac:dyDescent="0.25">
      <c r="B257" s="49" t="s">
        <v>2264</v>
      </c>
      <c r="C257" s="49" t="s">
        <v>2090</v>
      </c>
      <c r="D257" s="242">
        <v>111532001</v>
      </c>
      <c r="E257" s="256" t="s">
        <v>988</v>
      </c>
      <c r="F257" s="49" t="s">
        <v>2321</v>
      </c>
      <c r="G257" s="184" t="s">
        <v>1658</v>
      </c>
      <c r="H257" s="184" t="s">
        <v>1658</v>
      </c>
      <c r="I257" s="182">
        <f>SUMIF(Table10[Company],Companies[[#This Row],[Full company name]],Table10[Revenue value])</f>
        <v>0</v>
      </c>
    </row>
    <row r="258" spans="2:9" s="49" customFormat="1" ht="15.75" x14ac:dyDescent="0.25">
      <c r="B258" s="49" t="s">
        <v>2265</v>
      </c>
      <c r="C258" s="49" t="s">
        <v>2090</v>
      </c>
      <c r="D258" s="242">
        <v>108425016</v>
      </c>
      <c r="E258" s="256" t="s">
        <v>988</v>
      </c>
      <c r="F258" s="49" t="s">
        <v>2321</v>
      </c>
      <c r="G258" s="184" t="s">
        <v>1658</v>
      </c>
      <c r="H258" s="184" t="s">
        <v>1658</v>
      </c>
      <c r="I258" s="182">
        <f>SUMIF(Table10[Company],Companies[[#This Row],[Full company name]],Table10[Revenue value])</f>
        <v>403039857.39471996</v>
      </c>
    </row>
    <row r="259" spans="2:9" s="49" customFormat="1" ht="15.75" x14ac:dyDescent="0.25">
      <c r="B259" s="49" t="s">
        <v>2266</v>
      </c>
      <c r="C259" s="49" t="s">
        <v>2090</v>
      </c>
      <c r="D259" s="242">
        <v>101104931</v>
      </c>
      <c r="E259" s="256" t="s">
        <v>988</v>
      </c>
      <c r="F259" s="49" t="s">
        <v>2321</v>
      </c>
      <c r="G259" s="184" t="s">
        <v>1658</v>
      </c>
      <c r="H259" s="184" t="s">
        <v>1658</v>
      </c>
      <c r="I259" s="182">
        <f>SUMIF(Table10[Company],Companies[[#This Row],[Full company name]],Table10[Revenue value])</f>
        <v>766109777.59256005</v>
      </c>
    </row>
    <row r="260" spans="2:9" s="49" customFormat="1" ht="15.75" x14ac:dyDescent="0.25">
      <c r="B260" s="49" t="s">
        <v>2267</v>
      </c>
      <c r="C260" s="49" t="s">
        <v>2090</v>
      </c>
      <c r="D260" s="242">
        <v>129590645</v>
      </c>
      <c r="E260" s="256" t="s">
        <v>988</v>
      </c>
      <c r="F260" s="49" t="s">
        <v>2321</v>
      </c>
      <c r="G260" s="184" t="s">
        <v>1658</v>
      </c>
      <c r="H260" s="184" t="s">
        <v>1658</v>
      </c>
      <c r="I260" s="182">
        <f>SUMIF(Table10[Company],Companies[[#This Row],[Full company name]],Table10[Revenue value])</f>
        <v>51232280.017470002</v>
      </c>
    </row>
    <row r="261" spans="2:9" s="49" customFormat="1" ht="15.75" x14ac:dyDescent="0.25">
      <c r="B261" s="49" t="s">
        <v>2268</v>
      </c>
      <c r="C261" s="49" t="s">
        <v>2090</v>
      </c>
      <c r="D261" s="242">
        <v>101665933</v>
      </c>
      <c r="E261" s="256" t="s">
        <v>988</v>
      </c>
      <c r="F261" s="49" t="s">
        <v>2321</v>
      </c>
      <c r="G261" s="184" t="s">
        <v>1658</v>
      </c>
      <c r="H261" s="184" t="s">
        <v>1658</v>
      </c>
      <c r="I261" s="182">
        <f>SUMIF(Table10[Company],Companies[[#This Row],[Full company name]],Table10[Revenue value])</f>
        <v>646161776.74774003</v>
      </c>
    </row>
    <row r="262" spans="2:9" s="49" customFormat="1" ht="15.75" x14ac:dyDescent="0.25">
      <c r="B262" s="49" t="s">
        <v>2269</v>
      </c>
      <c r="C262" s="49" t="s">
        <v>2090</v>
      </c>
      <c r="D262" s="242">
        <v>110022956</v>
      </c>
      <c r="E262" s="256" t="s">
        <v>988</v>
      </c>
      <c r="F262" s="49" t="s">
        <v>2321</v>
      </c>
      <c r="G262" s="184" t="s">
        <v>1658</v>
      </c>
      <c r="H262" s="184" t="s">
        <v>1658</v>
      </c>
      <c r="I262" s="182">
        <f>SUMIF(Table10[Company],Companies[[#This Row],[Full company name]],Table10[Revenue value])</f>
        <v>164399457.45302001</v>
      </c>
    </row>
    <row r="263" spans="2:9" s="49" customFormat="1" ht="15.75" x14ac:dyDescent="0.25">
      <c r="B263" s="49" t="s">
        <v>2270</v>
      </c>
      <c r="C263" s="49" t="s">
        <v>2090</v>
      </c>
      <c r="D263" s="242">
        <v>106369615</v>
      </c>
      <c r="E263" s="256" t="s">
        <v>988</v>
      </c>
      <c r="F263" s="49" t="s">
        <v>2321</v>
      </c>
      <c r="G263" s="184" t="s">
        <v>1658</v>
      </c>
      <c r="H263" s="184" t="s">
        <v>1658</v>
      </c>
      <c r="I263" s="182">
        <f>SUMIF(Table10[Company],Companies[[#This Row],[Full company name]],Table10[Revenue value])</f>
        <v>7799379.6880299998</v>
      </c>
    </row>
    <row r="264" spans="2:9" s="49" customFormat="1" ht="15.75" x14ac:dyDescent="0.25">
      <c r="B264" s="49" t="s">
        <v>2271</v>
      </c>
      <c r="C264" s="49" t="s">
        <v>2090</v>
      </c>
      <c r="D264" s="242">
        <v>104797172</v>
      </c>
      <c r="E264" s="256" t="s">
        <v>988</v>
      </c>
      <c r="F264" s="49" t="s">
        <v>2321</v>
      </c>
      <c r="G264" s="184" t="s">
        <v>1658</v>
      </c>
      <c r="H264" s="184" t="s">
        <v>1658</v>
      </c>
      <c r="I264" s="182">
        <f>SUMIF(Table10[Company],Companies[[#This Row],[Full company name]],Table10[Revenue value])</f>
        <v>831947155.90448248</v>
      </c>
    </row>
    <row r="265" spans="2:9" s="49" customFormat="1" ht="15.75" x14ac:dyDescent="0.25">
      <c r="B265" s="49" t="s">
        <v>2272</v>
      </c>
      <c r="C265" s="49" t="s">
        <v>2090</v>
      </c>
      <c r="D265" s="242">
        <v>114020222</v>
      </c>
      <c r="E265" s="256" t="s">
        <v>988</v>
      </c>
      <c r="F265" s="49" t="s">
        <v>2321</v>
      </c>
      <c r="G265" s="184" t="s">
        <v>1658</v>
      </c>
      <c r="H265" s="184" t="s">
        <v>1658</v>
      </c>
      <c r="I265" s="182">
        <f>SUMIF(Table10[Company],Companies[[#This Row],[Full company name]],Table10[Revenue value])</f>
        <v>218879538.39082</v>
      </c>
    </row>
    <row r="266" spans="2:9" s="49" customFormat="1" ht="15.75" x14ac:dyDescent="0.25">
      <c r="B266" s="49" t="s">
        <v>2273</v>
      </c>
      <c r="C266" s="49" t="s">
        <v>2090</v>
      </c>
      <c r="D266" s="242">
        <v>113631473</v>
      </c>
      <c r="E266" s="256" t="s">
        <v>988</v>
      </c>
      <c r="F266" s="49" t="s">
        <v>2321</v>
      </c>
      <c r="G266" s="184" t="s">
        <v>1658</v>
      </c>
      <c r="H266" s="184" t="s">
        <v>1658</v>
      </c>
      <c r="I266" s="182">
        <f>SUMIF(Table10[Company],Companies[[#This Row],[Full company name]],Table10[Revenue value])</f>
        <v>66964958.201240003</v>
      </c>
    </row>
    <row r="267" spans="2:9" s="49" customFormat="1" ht="15.75" x14ac:dyDescent="0.25">
      <c r="B267" s="49" t="s">
        <v>2274</v>
      </c>
      <c r="C267" s="49" t="s">
        <v>2090</v>
      </c>
      <c r="D267" s="242">
        <v>188092349</v>
      </c>
      <c r="E267" s="256" t="s">
        <v>988</v>
      </c>
      <c r="F267" s="49" t="s">
        <v>2321</v>
      </c>
      <c r="G267" s="184" t="s">
        <v>1658</v>
      </c>
      <c r="H267" s="184" t="s">
        <v>1658</v>
      </c>
      <c r="I267" s="182">
        <f>SUMIF(Table10[Company],Companies[[#This Row],[Full company name]],Table10[Revenue value])</f>
        <v>70823162.835879996</v>
      </c>
    </row>
    <row r="268" spans="2:9" s="49" customFormat="1" ht="15.75" x14ac:dyDescent="0.25">
      <c r="B268" s="49" t="s">
        <v>2275</v>
      </c>
      <c r="C268" s="49" t="s">
        <v>2090</v>
      </c>
      <c r="D268" s="242">
        <v>162206370</v>
      </c>
      <c r="E268" s="256" t="s">
        <v>988</v>
      </c>
      <c r="F268" s="49" t="s">
        <v>2321</v>
      </c>
      <c r="G268" s="184" t="s">
        <v>1658</v>
      </c>
      <c r="H268" s="184" t="s">
        <v>1658</v>
      </c>
      <c r="I268" s="182">
        <f>SUMIF(Table10[Company],Companies[[#This Row],[Full company name]],Table10[Revenue value])</f>
        <v>55429078.982900001</v>
      </c>
    </row>
    <row r="269" spans="2:9" s="49" customFormat="1" ht="15.75" x14ac:dyDescent="0.25">
      <c r="B269" s="49" t="s">
        <v>2276</v>
      </c>
      <c r="C269" s="49" t="s">
        <v>2090</v>
      </c>
      <c r="D269" s="242">
        <v>105747071</v>
      </c>
      <c r="E269" s="256" t="s">
        <v>988</v>
      </c>
      <c r="F269" s="49" t="s">
        <v>2321</v>
      </c>
      <c r="G269" s="184" t="s">
        <v>1658</v>
      </c>
      <c r="H269" s="184" t="s">
        <v>1658</v>
      </c>
      <c r="I269" s="182">
        <f>SUMIF(Table10[Company],Companies[[#This Row],[Full company name]],Table10[Revenue value])</f>
        <v>0</v>
      </c>
    </row>
    <row r="270" spans="2:9" s="49" customFormat="1" ht="15.75" x14ac:dyDescent="0.25">
      <c r="B270" s="49" t="s">
        <v>2277</v>
      </c>
      <c r="C270" s="49" t="s">
        <v>2090</v>
      </c>
      <c r="D270" s="242" t="s">
        <v>2320</v>
      </c>
      <c r="E270" s="256" t="s">
        <v>988</v>
      </c>
      <c r="F270" s="49" t="s">
        <v>2321</v>
      </c>
      <c r="G270" s="184" t="s">
        <v>1658</v>
      </c>
      <c r="H270" s="184" t="s">
        <v>1658</v>
      </c>
      <c r="I270" s="182">
        <f>SUMIF(Table10[Company],Companies[[#This Row],[Full company name]],Table10[Revenue value])</f>
        <v>890224495.08462</v>
      </c>
    </row>
    <row r="271" spans="2:9" s="49" customFormat="1" ht="15.75" x14ac:dyDescent="0.25">
      <c r="B271" s="49">
        <v>80000</v>
      </c>
      <c r="C271" s="49" t="s">
        <v>2090</v>
      </c>
      <c r="D271" s="242" t="s">
        <v>2452</v>
      </c>
      <c r="E271" s="256" t="s">
        <v>988</v>
      </c>
      <c r="F271" s="49" t="s">
        <v>2321</v>
      </c>
      <c r="G271" s="184" t="s">
        <v>1658</v>
      </c>
      <c r="H271" s="184" t="s">
        <v>1658</v>
      </c>
      <c r="I271" s="182">
        <f>SUMIF(Table10[Company],Companies[[#This Row],[Full company name]],Table10[Revenue value])</f>
        <v>880629460.43661988</v>
      </c>
    </row>
    <row r="272" spans="2:9" s="49" customFormat="1" ht="15.75" x14ac:dyDescent="0.25">
      <c r="B272" s="49" t="s">
        <v>2278</v>
      </c>
      <c r="C272" s="49" t="s">
        <v>2090</v>
      </c>
      <c r="D272" s="242">
        <v>111158657</v>
      </c>
      <c r="E272" s="256" t="s">
        <v>988</v>
      </c>
      <c r="F272" s="49" t="s">
        <v>2321</v>
      </c>
      <c r="G272" s="184" t="s">
        <v>1658</v>
      </c>
      <c r="H272" s="184" t="s">
        <v>1658</v>
      </c>
      <c r="I272" s="182">
        <f>SUMIF(Table10[Company],Companies[[#This Row],[Full company name]],Table10[Revenue value])</f>
        <v>228760646.38879004</v>
      </c>
    </row>
    <row r="273" spans="2:9" s="49" customFormat="1" ht="15.75" x14ac:dyDescent="0.25">
      <c r="B273" s="49" t="s">
        <v>2279</v>
      </c>
      <c r="C273" s="49" t="s">
        <v>2090</v>
      </c>
      <c r="D273" s="242">
        <v>100174359</v>
      </c>
      <c r="E273" s="256" t="s">
        <v>988</v>
      </c>
      <c r="F273" s="49" t="s">
        <v>2321</v>
      </c>
      <c r="G273" s="184" t="s">
        <v>1658</v>
      </c>
      <c r="H273" s="184" t="s">
        <v>1658</v>
      </c>
      <c r="I273" s="182">
        <f>SUMIF(Table10[Company],Companies[[#This Row],[Full company name]],Table10[Revenue value])</f>
        <v>1340486697.5727</v>
      </c>
    </row>
    <row r="274" spans="2:9" s="49" customFormat="1" ht="15.75" x14ac:dyDescent="0.25">
      <c r="B274" s="49" t="s">
        <v>2280</v>
      </c>
      <c r="C274" s="49" t="s">
        <v>2090</v>
      </c>
      <c r="D274" s="242">
        <v>102595246</v>
      </c>
      <c r="E274" s="256" t="s">
        <v>988</v>
      </c>
      <c r="F274" s="49" t="s">
        <v>2321</v>
      </c>
      <c r="G274" s="184" t="s">
        <v>1658</v>
      </c>
      <c r="H274" s="184" t="s">
        <v>1658</v>
      </c>
      <c r="I274" s="182">
        <f>SUMIF(Table10[Company],Companies[[#This Row],[Full company name]],Table10[Revenue value])</f>
        <v>326845788.68022001</v>
      </c>
    </row>
    <row r="275" spans="2:9" s="49" customFormat="1" ht="15.75" x14ac:dyDescent="0.25">
      <c r="B275" s="49" t="s">
        <v>2281</v>
      </c>
      <c r="C275" s="49" t="s">
        <v>2090</v>
      </c>
      <c r="D275" s="242">
        <v>107341439</v>
      </c>
      <c r="E275" s="256" t="s">
        <v>988</v>
      </c>
      <c r="F275" s="49" t="s">
        <v>2321</v>
      </c>
      <c r="G275" s="184" t="s">
        <v>1658</v>
      </c>
      <c r="H275" s="184" t="s">
        <v>1658</v>
      </c>
      <c r="I275" s="182">
        <f>SUMIF(Table10[Company],Companies[[#This Row],[Full company name]],Table10[Revenue value])</f>
        <v>91749814.43768999</v>
      </c>
    </row>
    <row r="276" spans="2:9" s="49" customFormat="1" ht="15.75" x14ac:dyDescent="0.25">
      <c r="B276" s="49" t="s">
        <v>2282</v>
      </c>
      <c r="C276" s="49" t="s">
        <v>2090</v>
      </c>
      <c r="D276" s="242">
        <v>115160419</v>
      </c>
      <c r="E276" s="256" t="s">
        <v>988</v>
      </c>
      <c r="F276" s="49" t="s">
        <v>2321</v>
      </c>
      <c r="G276" s="184" t="s">
        <v>1658</v>
      </c>
      <c r="H276" s="184" t="s">
        <v>1658</v>
      </c>
      <c r="I276" s="182">
        <f>SUMIF(Table10[Company],Companies[[#This Row],[Full company name]],Table10[Revenue value])</f>
        <v>70425687.382500008</v>
      </c>
    </row>
    <row r="277" spans="2:9" s="49" customFormat="1" ht="15.75" x14ac:dyDescent="0.25">
      <c r="B277" s="49" t="s">
        <v>2283</v>
      </c>
      <c r="C277" s="49" t="s">
        <v>2090</v>
      </c>
      <c r="D277" s="242">
        <v>116621991</v>
      </c>
      <c r="E277" s="256" t="s">
        <v>988</v>
      </c>
      <c r="F277" s="49" t="s">
        <v>2321</v>
      </c>
      <c r="G277" s="184" t="s">
        <v>1658</v>
      </c>
      <c r="H277" s="184" t="s">
        <v>1658</v>
      </c>
      <c r="I277" s="182">
        <f>SUMIF(Table10[Company],Companies[[#This Row],[Full company name]],Table10[Revenue value])</f>
        <v>0</v>
      </c>
    </row>
    <row r="278" spans="2:9" s="49" customFormat="1" ht="15.75" x14ac:dyDescent="0.25">
      <c r="B278" s="49" t="s">
        <v>2284</v>
      </c>
      <c r="C278" s="49" t="s">
        <v>2090</v>
      </c>
      <c r="D278" s="242">
        <v>103437687</v>
      </c>
      <c r="E278" s="256" t="s">
        <v>988</v>
      </c>
      <c r="F278" s="49" t="s">
        <v>2321</v>
      </c>
      <c r="G278" s="184" t="s">
        <v>1658</v>
      </c>
      <c r="H278" s="184" t="s">
        <v>1658</v>
      </c>
      <c r="I278" s="182">
        <f>SUMIF(Table10[Company],Companies[[#This Row],[Full company name]],Table10[Revenue value])</f>
        <v>404367313.14283997</v>
      </c>
    </row>
    <row r="279" spans="2:9" s="49" customFormat="1" ht="15.75" x14ac:dyDescent="0.25">
      <c r="B279" s="49" t="s">
        <v>2285</v>
      </c>
      <c r="C279" s="49" t="s">
        <v>2090</v>
      </c>
      <c r="D279" s="242">
        <v>109595225</v>
      </c>
      <c r="E279" s="256" t="s">
        <v>988</v>
      </c>
      <c r="F279" s="49" t="s">
        <v>2321</v>
      </c>
      <c r="G279" s="184" t="s">
        <v>1658</v>
      </c>
      <c r="H279" s="184" t="s">
        <v>1658</v>
      </c>
      <c r="I279" s="182">
        <f>SUMIF(Table10[Company],Companies[[#This Row],[Full company name]],Table10[Revenue value])</f>
        <v>0</v>
      </c>
    </row>
    <row r="280" spans="2:9" s="49" customFormat="1" ht="15.75" x14ac:dyDescent="0.25">
      <c r="B280" s="49" t="s">
        <v>2286</v>
      </c>
      <c r="C280" s="49" t="s">
        <v>2090</v>
      </c>
      <c r="D280" s="242">
        <v>115037854</v>
      </c>
      <c r="E280" s="256" t="s">
        <v>988</v>
      </c>
      <c r="F280" s="49" t="s">
        <v>2321</v>
      </c>
      <c r="G280" s="184" t="s">
        <v>1658</v>
      </c>
      <c r="H280" s="184" t="s">
        <v>1658</v>
      </c>
      <c r="I280" s="182">
        <f>SUMIF(Table10[Company],Companies[[#This Row],[Full company name]],Table10[Revenue value])</f>
        <v>40056360</v>
      </c>
    </row>
    <row r="281" spans="2:9" s="49" customFormat="1" ht="15.75" x14ac:dyDescent="0.25">
      <c r="B281" s="49" t="s">
        <v>2287</v>
      </c>
      <c r="C281" s="49" t="s">
        <v>2090</v>
      </c>
      <c r="D281" s="242"/>
      <c r="E281" s="256" t="s">
        <v>988</v>
      </c>
      <c r="F281" s="49" t="s">
        <v>2321</v>
      </c>
      <c r="G281" s="184" t="s">
        <v>1658</v>
      </c>
      <c r="H281" s="184" t="s">
        <v>1658</v>
      </c>
      <c r="I281" s="182">
        <f>SUMIF(Table10[Company],Companies[[#This Row],[Full company name]],Table10[Revenue value])</f>
        <v>0</v>
      </c>
    </row>
    <row r="282" spans="2:9" s="49" customFormat="1" ht="15.75" x14ac:dyDescent="0.25">
      <c r="B282" s="49" t="s">
        <v>2288</v>
      </c>
      <c r="C282" s="49" t="s">
        <v>2090</v>
      </c>
      <c r="D282" s="242">
        <v>103768306</v>
      </c>
      <c r="E282" s="256" t="s">
        <v>988</v>
      </c>
      <c r="F282" s="49" t="s">
        <v>2321</v>
      </c>
      <c r="G282" s="184" t="s">
        <v>1658</v>
      </c>
      <c r="H282" s="184" t="s">
        <v>1658</v>
      </c>
      <c r="I282" s="182">
        <f>SUMIF(Table10[Company],Companies[[#This Row],[Full company name]],Table10[Revenue value])</f>
        <v>288358067.86996001</v>
      </c>
    </row>
    <row r="283" spans="2:9" s="49" customFormat="1" ht="15.75" x14ac:dyDescent="0.25">
      <c r="B283" s="49" t="s">
        <v>2289</v>
      </c>
      <c r="C283" s="49" t="s">
        <v>2090</v>
      </c>
      <c r="D283" s="242" t="s">
        <v>2453</v>
      </c>
      <c r="E283" s="256" t="s">
        <v>988</v>
      </c>
      <c r="F283" s="49" t="s">
        <v>2321</v>
      </c>
      <c r="G283" s="184" t="s">
        <v>1658</v>
      </c>
      <c r="H283" s="184" t="s">
        <v>1658</v>
      </c>
      <c r="I283" s="182">
        <f>SUMIF(Table10[Company],Companies[[#This Row],[Full company name]],Table10[Revenue value])</f>
        <v>739242583.8523401</v>
      </c>
    </row>
    <row r="284" spans="2:9" s="49" customFormat="1" ht="15.75" x14ac:dyDescent="0.25">
      <c r="B284" s="49" t="s">
        <v>2290</v>
      </c>
      <c r="C284" s="49" t="s">
        <v>2090</v>
      </c>
      <c r="D284" s="242">
        <v>102548493</v>
      </c>
      <c r="E284" s="256" t="s">
        <v>988</v>
      </c>
      <c r="F284" s="49" t="s">
        <v>2321</v>
      </c>
      <c r="G284" s="184" t="s">
        <v>1658</v>
      </c>
      <c r="H284" s="184" t="s">
        <v>1658</v>
      </c>
      <c r="I284" s="182">
        <f>SUMIF(Table10[Company],Companies[[#This Row],[Full company name]],Table10[Revenue value])</f>
        <v>7204208550.8024397</v>
      </c>
    </row>
    <row r="285" spans="2:9" s="49" customFormat="1" ht="15.75" x14ac:dyDescent="0.25">
      <c r="B285" s="49" t="s">
        <v>2291</v>
      </c>
      <c r="C285" s="49" t="s">
        <v>2090</v>
      </c>
      <c r="D285" s="242">
        <v>163055198</v>
      </c>
      <c r="E285" s="256" t="s">
        <v>988</v>
      </c>
      <c r="F285" s="49" t="s">
        <v>2321</v>
      </c>
      <c r="G285" s="184" t="s">
        <v>1658</v>
      </c>
      <c r="H285" s="184" t="s">
        <v>1658</v>
      </c>
      <c r="I285" s="182">
        <f>SUMIF(Table10[Company],Companies[[#This Row],[Full company name]],Table10[Revenue value])</f>
        <v>18200198.193999998</v>
      </c>
    </row>
    <row r="286" spans="2:9" s="49" customFormat="1" ht="15.75" x14ac:dyDescent="0.25">
      <c r="B286" s="49" t="s">
        <v>2292</v>
      </c>
      <c r="C286" s="49" t="s">
        <v>2090</v>
      </c>
      <c r="D286" s="242">
        <v>108840048</v>
      </c>
      <c r="E286" s="256" t="s">
        <v>988</v>
      </c>
      <c r="F286" s="49" t="s">
        <v>2321</v>
      </c>
      <c r="G286" s="184" t="s">
        <v>1658</v>
      </c>
      <c r="H286" s="184" t="s">
        <v>1658</v>
      </c>
      <c r="I286" s="182">
        <f>SUMIF(Table10[Company],Companies[[#This Row],[Full company name]],Table10[Revenue value])</f>
        <v>635869515.63281989</v>
      </c>
    </row>
    <row r="287" spans="2:9" s="49" customFormat="1" ht="15.75" x14ac:dyDescent="0.25">
      <c r="B287" s="49" t="s">
        <v>2293</v>
      </c>
      <c r="C287" s="49" t="s">
        <v>2090</v>
      </c>
      <c r="D287" s="242">
        <v>106843244</v>
      </c>
      <c r="E287" s="256" t="s">
        <v>988</v>
      </c>
      <c r="F287" s="49" t="s">
        <v>2321</v>
      </c>
      <c r="G287" s="184" t="s">
        <v>1658</v>
      </c>
      <c r="H287" s="184" t="s">
        <v>1658</v>
      </c>
      <c r="I287" s="182">
        <f>SUMIF(Table10[Company],Companies[[#This Row],[Full company name]],Table10[Revenue value])</f>
        <v>232306168.00836003</v>
      </c>
    </row>
    <row r="288" spans="2:9" s="49" customFormat="1" ht="15.75" x14ac:dyDescent="0.25">
      <c r="B288" s="49" t="s">
        <v>2294</v>
      </c>
      <c r="C288" s="49" t="s">
        <v>2090</v>
      </c>
      <c r="D288" s="242">
        <v>102754441</v>
      </c>
      <c r="E288" s="256" t="s">
        <v>988</v>
      </c>
      <c r="F288" s="49" t="s">
        <v>2321</v>
      </c>
      <c r="G288" s="184" t="s">
        <v>1658</v>
      </c>
      <c r="H288" s="184" t="s">
        <v>1658</v>
      </c>
      <c r="I288" s="182">
        <f>SUMIF(Table10[Company],Companies[[#This Row],[Full company name]],Table10[Revenue value])</f>
        <v>159042226.69209</v>
      </c>
    </row>
    <row r="289" spans="2:9" s="49" customFormat="1" ht="15.75" x14ac:dyDescent="0.25">
      <c r="B289" s="49" t="s">
        <v>2295</v>
      </c>
      <c r="C289" s="49" t="s">
        <v>2090</v>
      </c>
      <c r="D289" s="242">
        <v>105217382</v>
      </c>
      <c r="E289" s="256" t="s">
        <v>988</v>
      </c>
      <c r="F289" s="49" t="s">
        <v>2321</v>
      </c>
      <c r="G289" s="184" t="s">
        <v>1658</v>
      </c>
      <c r="H289" s="184" t="s">
        <v>1658</v>
      </c>
      <c r="I289" s="182">
        <f>SUMIF(Table10[Company],Companies[[#This Row],[Full company name]],Table10[Revenue value])</f>
        <v>488907475.07146001</v>
      </c>
    </row>
    <row r="290" spans="2:9" s="49" customFormat="1" ht="15.75" x14ac:dyDescent="0.25">
      <c r="B290" s="49" t="s">
        <v>2296</v>
      </c>
      <c r="C290" s="49" t="s">
        <v>2090</v>
      </c>
      <c r="D290" s="242">
        <v>100702312</v>
      </c>
      <c r="E290" s="256" t="s">
        <v>988</v>
      </c>
      <c r="F290" s="49" t="s">
        <v>2321</v>
      </c>
      <c r="G290" s="184" t="s">
        <v>1658</v>
      </c>
      <c r="H290" s="184" t="s">
        <v>1658</v>
      </c>
      <c r="I290" s="182">
        <f>SUMIF(Table10[Company],Companies[[#This Row],[Full company name]],Table10[Revenue value])</f>
        <v>0</v>
      </c>
    </row>
    <row r="291" spans="2:9" s="49" customFormat="1" ht="15.75" x14ac:dyDescent="0.25">
      <c r="B291" s="49" t="s">
        <v>2297</v>
      </c>
      <c r="C291" s="49" t="s">
        <v>2090</v>
      </c>
      <c r="D291" s="242">
        <v>107022201</v>
      </c>
      <c r="E291" s="256" t="s">
        <v>988</v>
      </c>
      <c r="F291" s="49" t="s">
        <v>2321</v>
      </c>
      <c r="G291" s="184" t="s">
        <v>1658</v>
      </c>
      <c r="H291" s="184" t="s">
        <v>1658</v>
      </c>
      <c r="I291" s="182">
        <f>SUMIF(Table10[Company],Companies[[#This Row],[Full company name]],Table10[Revenue value])</f>
        <v>44021561.270000003</v>
      </c>
    </row>
    <row r="292" spans="2:9" s="49" customFormat="1" ht="15.75" x14ac:dyDescent="0.25">
      <c r="B292" s="49" t="s">
        <v>2298</v>
      </c>
      <c r="C292" s="49" t="s">
        <v>2090</v>
      </c>
      <c r="D292" s="242">
        <v>113304022</v>
      </c>
      <c r="E292" s="256" t="s">
        <v>988</v>
      </c>
      <c r="F292" s="49" t="s">
        <v>2321</v>
      </c>
      <c r="G292" s="184" t="s">
        <v>1658</v>
      </c>
      <c r="H292" s="184" t="s">
        <v>1658</v>
      </c>
      <c r="I292" s="182">
        <f>SUMIF(Table10[Company],Companies[[#This Row],[Full company name]],Table10[Revenue value])</f>
        <v>1450000</v>
      </c>
    </row>
    <row r="293" spans="2:9" s="49" customFormat="1" ht="15.75" x14ac:dyDescent="0.25">
      <c r="B293" s="49" t="s">
        <v>2299</v>
      </c>
      <c r="C293" s="49" t="s">
        <v>2090</v>
      </c>
      <c r="D293" s="242">
        <v>108838345</v>
      </c>
      <c r="E293" s="256" t="s">
        <v>988</v>
      </c>
      <c r="F293" s="49" t="s">
        <v>2321</v>
      </c>
      <c r="G293" s="184" t="s">
        <v>1658</v>
      </c>
      <c r="H293" s="184" t="s">
        <v>1658</v>
      </c>
      <c r="I293" s="182">
        <f>SUMIF(Table10[Company],Companies[[#This Row],[Full company name]],Table10[Revenue value])</f>
        <v>21024511.970000003</v>
      </c>
    </row>
    <row r="294" spans="2:9" s="49" customFormat="1" ht="15.75" x14ac:dyDescent="0.25">
      <c r="B294" s="49" t="s">
        <v>2300</v>
      </c>
      <c r="C294" s="49" t="s">
        <v>2090</v>
      </c>
      <c r="D294" s="242">
        <v>102764757</v>
      </c>
      <c r="E294" s="256" t="s">
        <v>988</v>
      </c>
      <c r="F294" s="49" t="s">
        <v>2321</v>
      </c>
      <c r="G294" s="184" t="s">
        <v>1658</v>
      </c>
      <c r="H294" s="184" t="s">
        <v>1658</v>
      </c>
      <c r="I294" s="182">
        <f>SUMIF(Table10[Company],Companies[[#This Row],[Full company name]],Table10[Revenue value])</f>
        <v>1883435.37</v>
      </c>
    </row>
    <row r="295" spans="2:9" s="49" customFormat="1" ht="15.75" x14ac:dyDescent="0.25">
      <c r="B295" s="49" t="s">
        <v>2301</v>
      </c>
      <c r="C295" s="49" t="s">
        <v>2090</v>
      </c>
      <c r="D295" s="242">
        <v>101387704</v>
      </c>
      <c r="E295" s="256" t="s">
        <v>988</v>
      </c>
      <c r="F295" s="49" t="s">
        <v>2321</v>
      </c>
      <c r="G295" s="184" t="s">
        <v>1658</v>
      </c>
      <c r="H295" s="184" t="s">
        <v>1658</v>
      </c>
      <c r="I295" s="182">
        <f>SUMIF(Table10[Company],Companies[[#This Row],[Full company name]],Table10[Revenue value])</f>
        <v>83160224.780000001</v>
      </c>
    </row>
    <row r="296" spans="2:9" s="49" customFormat="1" ht="15.75" x14ac:dyDescent="0.25">
      <c r="B296" s="49" t="s">
        <v>2302</v>
      </c>
      <c r="C296" s="49" t="s">
        <v>2090</v>
      </c>
      <c r="D296" s="242">
        <v>100833727</v>
      </c>
      <c r="E296" s="256" t="s">
        <v>988</v>
      </c>
      <c r="F296" s="49" t="s">
        <v>2321</v>
      </c>
      <c r="G296" s="184" t="s">
        <v>1658</v>
      </c>
      <c r="H296" s="184" t="s">
        <v>1658</v>
      </c>
      <c r="I296" s="182">
        <f>SUMIF(Table10[Company],Companies[[#This Row],[Full company name]],Table10[Revenue value])</f>
        <v>43331610.019999996</v>
      </c>
    </row>
    <row r="297" spans="2:9" s="49" customFormat="1" ht="15.75" x14ac:dyDescent="0.25">
      <c r="B297" s="49" t="s">
        <v>2303</v>
      </c>
      <c r="C297" s="49" t="s">
        <v>2090</v>
      </c>
      <c r="D297" s="242">
        <v>111053472</v>
      </c>
      <c r="E297" s="256" t="s">
        <v>988</v>
      </c>
      <c r="F297" s="49" t="s">
        <v>2321</v>
      </c>
      <c r="G297" s="184" t="s">
        <v>1658</v>
      </c>
      <c r="H297" s="184" t="s">
        <v>1658</v>
      </c>
      <c r="I297" s="182">
        <f>SUMIF(Table10[Company],Companies[[#This Row],[Full company name]],Table10[Revenue value])</f>
        <v>2070000</v>
      </c>
    </row>
    <row r="298" spans="2:9" s="49" customFormat="1" ht="15.75" x14ac:dyDescent="0.25">
      <c r="B298" s="49" t="s">
        <v>2304</v>
      </c>
      <c r="C298" s="49" t="s">
        <v>2090</v>
      </c>
      <c r="D298" s="242">
        <v>105818165</v>
      </c>
      <c r="E298" s="256" t="s">
        <v>988</v>
      </c>
      <c r="F298" s="49" t="s">
        <v>2321</v>
      </c>
      <c r="G298" s="184" t="s">
        <v>1658</v>
      </c>
      <c r="H298" s="184" t="s">
        <v>1658</v>
      </c>
      <c r="I298" s="182">
        <f>SUMIF(Table10[Company],Companies[[#This Row],[Full company name]],Table10[Revenue value])</f>
        <v>10351167.690000001</v>
      </c>
    </row>
    <row r="299" spans="2:9" s="49" customFormat="1" ht="15.75" x14ac:dyDescent="0.25">
      <c r="B299" s="49" t="s">
        <v>2305</v>
      </c>
      <c r="C299" s="49" t="s">
        <v>2090</v>
      </c>
      <c r="D299" s="242">
        <v>115697390</v>
      </c>
      <c r="E299" s="256" t="s">
        <v>988</v>
      </c>
      <c r="F299" s="49" t="s">
        <v>2321</v>
      </c>
      <c r="G299" s="184" t="s">
        <v>1658</v>
      </c>
      <c r="H299" s="184" t="s">
        <v>1658</v>
      </c>
      <c r="I299" s="182">
        <f>SUMIF(Table10[Company],Companies[[#This Row],[Full company name]],Table10[Revenue value])</f>
        <v>0</v>
      </c>
    </row>
    <row r="300" spans="2:9" s="49" customFormat="1" ht="15.75" x14ac:dyDescent="0.25">
      <c r="B300" s="49" t="s">
        <v>2306</v>
      </c>
      <c r="C300" s="49" t="s">
        <v>2090</v>
      </c>
      <c r="D300" s="242">
        <v>147118708</v>
      </c>
      <c r="E300" s="256" t="s">
        <v>988</v>
      </c>
      <c r="F300" s="49" t="s">
        <v>2321</v>
      </c>
      <c r="G300" s="184" t="s">
        <v>1658</v>
      </c>
      <c r="H300" s="184" t="s">
        <v>1658</v>
      </c>
      <c r="I300" s="182">
        <f>SUMIF(Table10[Company],Companies[[#This Row],[Full company name]],Table10[Revenue value])</f>
        <v>48622465.370000005</v>
      </c>
    </row>
    <row r="301" spans="2:9" s="49" customFormat="1" ht="15.75" x14ac:dyDescent="0.25">
      <c r="B301" s="49" t="s">
        <v>2307</v>
      </c>
      <c r="C301" s="49" t="s">
        <v>2090</v>
      </c>
      <c r="D301" s="242">
        <v>108269669</v>
      </c>
      <c r="E301" s="256" t="s">
        <v>988</v>
      </c>
      <c r="F301" s="49" t="s">
        <v>2321</v>
      </c>
      <c r="G301" s="184" t="s">
        <v>1658</v>
      </c>
      <c r="H301" s="184" t="s">
        <v>1658</v>
      </c>
      <c r="I301" s="182">
        <f>SUMIF(Table10[Company],Companies[[#This Row],[Full company name]],Table10[Revenue value])</f>
        <v>910000</v>
      </c>
    </row>
    <row r="302" spans="2:9" s="49" customFormat="1" ht="15.75" x14ac:dyDescent="0.25">
      <c r="B302" s="49" t="s">
        <v>2308</v>
      </c>
      <c r="C302" s="49" t="s">
        <v>2090</v>
      </c>
      <c r="D302" s="242">
        <v>107810935</v>
      </c>
      <c r="E302" s="256" t="s">
        <v>988</v>
      </c>
      <c r="F302" s="49" t="s">
        <v>2321</v>
      </c>
      <c r="G302" s="184" t="s">
        <v>1658</v>
      </c>
      <c r="H302" s="184" t="s">
        <v>1658</v>
      </c>
      <c r="I302" s="182">
        <f>SUMIF(Table10[Company],Companies[[#This Row],[Full company name]],Table10[Revenue value])</f>
        <v>38302935.210000001</v>
      </c>
    </row>
    <row r="303" spans="2:9" s="49" customFormat="1" ht="15.75" x14ac:dyDescent="0.25">
      <c r="B303" s="49" t="s">
        <v>2309</v>
      </c>
      <c r="C303" s="49" t="s">
        <v>2090</v>
      </c>
      <c r="D303" s="242">
        <v>104947204</v>
      </c>
      <c r="E303" s="256" t="s">
        <v>988</v>
      </c>
      <c r="F303" s="49" t="s">
        <v>2321</v>
      </c>
      <c r="G303" s="184" t="s">
        <v>1658</v>
      </c>
      <c r="H303" s="184" t="s">
        <v>1658</v>
      </c>
      <c r="I303" s="182">
        <f>SUMIF(Table10[Company],Companies[[#This Row],[Full company name]],Table10[Revenue value])</f>
        <v>18904291.060000002</v>
      </c>
    </row>
    <row r="304" spans="2:9" s="49" customFormat="1" ht="15.75" x14ac:dyDescent="0.25">
      <c r="B304" s="49" t="s">
        <v>2310</v>
      </c>
      <c r="C304" s="49" t="s">
        <v>2090</v>
      </c>
      <c r="D304" s="242">
        <v>105130775</v>
      </c>
      <c r="E304" s="256" t="s">
        <v>988</v>
      </c>
      <c r="F304" s="49" t="s">
        <v>2321</v>
      </c>
      <c r="G304" s="184" t="s">
        <v>1658</v>
      </c>
      <c r="H304" s="184" t="s">
        <v>1658</v>
      </c>
      <c r="I304" s="182">
        <f>SUMIF(Table10[Company],Companies[[#This Row],[Full company name]],Table10[Revenue value])</f>
        <v>97198906.159999996</v>
      </c>
    </row>
    <row r="305" spans="2:9" s="49" customFormat="1" ht="15.75" x14ac:dyDescent="0.25">
      <c r="B305" s="49" t="s">
        <v>2311</v>
      </c>
      <c r="C305" s="49" t="s">
        <v>2090</v>
      </c>
      <c r="D305" s="242">
        <v>101117995</v>
      </c>
      <c r="E305" s="256" t="s">
        <v>988</v>
      </c>
      <c r="F305" s="49" t="s">
        <v>2321</v>
      </c>
      <c r="G305" s="184" t="s">
        <v>1658</v>
      </c>
      <c r="H305" s="184" t="s">
        <v>1658</v>
      </c>
      <c r="I305" s="182">
        <f>SUMIF(Table10[Company],Companies[[#This Row],[Full company name]],Table10[Revenue value])</f>
        <v>0</v>
      </c>
    </row>
    <row r="306" spans="2:9" s="49" customFormat="1" ht="15.75" x14ac:dyDescent="0.25">
      <c r="B306" s="49" t="s">
        <v>2312</v>
      </c>
      <c r="C306" s="49" t="s">
        <v>2090</v>
      </c>
      <c r="D306" s="242">
        <v>151554474</v>
      </c>
      <c r="E306" s="256" t="s">
        <v>988</v>
      </c>
      <c r="F306" s="49" t="s">
        <v>2321</v>
      </c>
      <c r="G306" s="184" t="s">
        <v>1658</v>
      </c>
      <c r="H306" s="184" t="s">
        <v>1658</v>
      </c>
      <c r="I306" s="182">
        <f>SUMIF(Table10[Company],Companies[[#This Row],[Full company name]],Table10[Revenue value])</f>
        <v>170221293.24118</v>
      </c>
    </row>
    <row r="307" spans="2:9" s="49" customFormat="1" ht="15.75" x14ac:dyDescent="0.25">
      <c r="B307" s="49" t="s">
        <v>2313</v>
      </c>
      <c r="C307" s="49" t="s">
        <v>2090</v>
      </c>
      <c r="D307" s="242">
        <v>136924281</v>
      </c>
      <c r="E307" s="256" t="s">
        <v>988</v>
      </c>
      <c r="F307" s="49" t="s">
        <v>2321</v>
      </c>
      <c r="G307" s="184" t="s">
        <v>1658</v>
      </c>
      <c r="H307" s="184" t="s">
        <v>1658</v>
      </c>
      <c r="I307" s="182">
        <f>SUMIF(Table10[Company],Companies[[#This Row],[Full company name]],Table10[Revenue value])</f>
        <v>85409007.081379995</v>
      </c>
    </row>
    <row r="308" spans="2:9" s="49" customFormat="1" ht="15.75" x14ac:dyDescent="0.25">
      <c r="B308" s="49" t="s">
        <v>2314</v>
      </c>
      <c r="C308" s="49" t="s">
        <v>2090</v>
      </c>
      <c r="D308" s="242">
        <v>106648646</v>
      </c>
      <c r="E308" s="256" t="s">
        <v>988</v>
      </c>
      <c r="F308" s="49" t="s">
        <v>2321</v>
      </c>
      <c r="G308" s="184" t="s">
        <v>1658</v>
      </c>
      <c r="H308" s="184" t="s">
        <v>1658</v>
      </c>
      <c r="I308" s="182">
        <f>SUMIF(Table10[Company],Companies[[#This Row],[Full company name]],Table10[Revenue value])</f>
        <v>35039939.569279999</v>
      </c>
    </row>
    <row r="309" spans="2:9" s="49" customFormat="1" ht="15.75" x14ac:dyDescent="0.25">
      <c r="B309" s="49" t="s">
        <v>2315</v>
      </c>
      <c r="C309" s="49" t="s">
        <v>2090</v>
      </c>
      <c r="D309" s="242">
        <v>119414296</v>
      </c>
      <c r="E309" s="256" t="s">
        <v>988</v>
      </c>
      <c r="F309" s="49" t="s">
        <v>2321</v>
      </c>
      <c r="G309" s="184" t="s">
        <v>1658</v>
      </c>
      <c r="H309" s="184" t="s">
        <v>1658</v>
      </c>
      <c r="I309" s="182">
        <f>SUMIF(Table10[Company],Companies[[#This Row],[Full company name]],Table10[Revenue value])</f>
        <v>0</v>
      </c>
    </row>
    <row r="310" spans="2:9" s="49" customFormat="1" ht="15.75" x14ac:dyDescent="0.25">
      <c r="B310" s="49" t="s">
        <v>2316</v>
      </c>
      <c r="C310" s="49" t="s">
        <v>2090</v>
      </c>
      <c r="D310" s="242">
        <v>113379510</v>
      </c>
      <c r="E310" s="256" t="s">
        <v>988</v>
      </c>
      <c r="F310" s="49" t="s">
        <v>2321</v>
      </c>
      <c r="G310" s="184" t="s">
        <v>1658</v>
      </c>
      <c r="H310" s="184" t="s">
        <v>1658</v>
      </c>
      <c r="I310" s="182">
        <f>SUMIF(Table10[Company],Companies[[#This Row],[Full company name]],Table10[Revenue value])</f>
        <v>4220045.4823200004</v>
      </c>
    </row>
    <row r="311" spans="2:9" s="49" customFormat="1" ht="15.75" x14ac:dyDescent="0.25">
      <c r="B311" s="49" t="s">
        <v>2317</v>
      </c>
      <c r="C311" s="49" t="s">
        <v>2090</v>
      </c>
      <c r="D311" s="283">
        <v>1054441922019</v>
      </c>
      <c r="E311" s="256" t="s">
        <v>988</v>
      </c>
      <c r="F311" s="49" t="s">
        <v>2321</v>
      </c>
      <c r="G311" s="184" t="s">
        <v>1658</v>
      </c>
      <c r="H311" s="184" t="s">
        <v>1658</v>
      </c>
      <c r="I311" s="182">
        <f>SUMIF(Table10[Company],Companies[[#This Row],[Full company name]],Table10[Revenue value])</f>
        <v>48695337.40574</v>
      </c>
    </row>
    <row r="312" spans="2:9" s="49" customFormat="1" ht="15.75" x14ac:dyDescent="0.25">
      <c r="B312" s="49" t="s">
        <v>2322</v>
      </c>
      <c r="C312" s="49" t="s">
        <v>2090</v>
      </c>
      <c r="D312" s="242" t="s">
        <v>2454</v>
      </c>
      <c r="E312" s="256" t="s">
        <v>988</v>
      </c>
      <c r="F312" s="49" t="s">
        <v>2321</v>
      </c>
      <c r="G312" s="184" t="s">
        <v>1658</v>
      </c>
      <c r="H312" s="184" t="s">
        <v>1658</v>
      </c>
      <c r="I312" s="182">
        <f>SUMIF(Table10[Company],Companies[[#This Row],[Full company name]],Table10[Revenue value])</f>
        <v>0</v>
      </c>
    </row>
    <row r="313" spans="2:9" s="49" customFormat="1" ht="15.75" x14ac:dyDescent="0.25">
      <c r="B313" s="49" t="s">
        <v>2323</v>
      </c>
      <c r="C313" s="49" t="s">
        <v>2090</v>
      </c>
      <c r="D313" s="242" t="s">
        <v>2455</v>
      </c>
      <c r="E313" s="256" t="s">
        <v>988</v>
      </c>
      <c r="F313" s="49" t="s">
        <v>2321</v>
      </c>
      <c r="G313" s="184" t="s">
        <v>1658</v>
      </c>
      <c r="H313" s="184" t="s">
        <v>1658</v>
      </c>
      <c r="I313" s="182">
        <f>SUMIF(Table10[Company],Companies[[#This Row],[Full company name]],Table10[Revenue value])</f>
        <v>0</v>
      </c>
    </row>
    <row r="314" spans="2:9" s="49" customFormat="1" ht="15.75" x14ac:dyDescent="0.25">
      <c r="B314" s="49" t="s">
        <v>2324</v>
      </c>
      <c r="C314" s="49" t="s">
        <v>2090</v>
      </c>
      <c r="D314" s="242" t="s">
        <v>2456</v>
      </c>
      <c r="E314" s="256" t="s">
        <v>988</v>
      </c>
      <c r="F314" s="49" t="s">
        <v>2321</v>
      </c>
      <c r="G314" s="184" t="s">
        <v>1658</v>
      </c>
      <c r="H314" s="184" t="s">
        <v>1658</v>
      </c>
      <c r="I314" s="182">
        <f>SUMIF(Table10[Company],Companies[[#This Row],[Full company name]],Table10[Revenue value])</f>
        <v>0</v>
      </c>
    </row>
    <row r="315" spans="2:9" s="49" customFormat="1" ht="15.75" x14ac:dyDescent="0.25">
      <c r="B315" s="49" t="s">
        <v>2325</v>
      </c>
      <c r="C315" s="49" t="s">
        <v>2090</v>
      </c>
      <c r="D315" s="242" t="s">
        <v>2457</v>
      </c>
      <c r="E315" s="256" t="s">
        <v>988</v>
      </c>
      <c r="F315" s="49" t="s">
        <v>2321</v>
      </c>
      <c r="G315" s="184" t="s">
        <v>1658</v>
      </c>
      <c r="H315" s="184" t="s">
        <v>1658</v>
      </c>
      <c r="I315" s="182">
        <f>SUMIF(Table10[Company],Companies[[#This Row],[Full company name]],Table10[Revenue value])</f>
        <v>0</v>
      </c>
    </row>
    <row r="316" spans="2:9" s="49" customFormat="1" ht="15.75" x14ac:dyDescent="0.25">
      <c r="B316" s="49" t="s">
        <v>2326</v>
      </c>
      <c r="C316" s="49" t="s">
        <v>2090</v>
      </c>
      <c r="D316" s="242" t="s">
        <v>2458</v>
      </c>
      <c r="E316" s="256" t="s">
        <v>988</v>
      </c>
      <c r="F316" s="49" t="s">
        <v>2321</v>
      </c>
      <c r="G316" s="184" t="s">
        <v>1658</v>
      </c>
      <c r="H316" s="184" t="s">
        <v>1658</v>
      </c>
      <c r="I316" s="182">
        <f>SUMIF(Table10[Company],Companies[[#This Row],[Full company name]],Table10[Revenue value])</f>
        <v>0</v>
      </c>
    </row>
    <row r="317" spans="2:9" s="49" customFormat="1" ht="15.75" x14ac:dyDescent="0.25">
      <c r="B317" s="49" t="s">
        <v>2327</v>
      </c>
      <c r="C317" s="49" t="s">
        <v>2090</v>
      </c>
      <c r="D317" s="242" t="s">
        <v>2459</v>
      </c>
      <c r="E317" s="256" t="s">
        <v>988</v>
      </c>
      <c r="F317" s="49" t="s">
        <v>2321</v>
      </c>
      <c r="G317" s="184" t="s">
        <v>1658</v>
      </c>
      <c r="H317" s="184" t="s">
        <v>1658</v>
      </c>
      <c r="I317" s="182">
        <f>SUMIF(Table10[Company],Companies[[#This Row],[Full company name]],Table10[Revenue value])</f>
        <v>0</v>
      </c>
    </row>
    <row r="318" spans="2:9" s="49" customFormat="1" ht="15.75" x14ac:dyDescent="0.25">
      <c r="B318" s="49" t="s">
        <v>2328</v>
      </c>
      <c r="C318" s="49" t="s">
        <v>2090</v>
      </c>
      <c r="D318" s="242" t="s">
        <v>2460</v>
      </c>
      <c r="E318" s="256" t="s">
        <v>988</v>
      </c>
      <c r="F318" s="49" t="s">
        <v>2321</v>
      </c>
      <c r="G318" s="184" t="s">
        <v>1658</v>
      </c>
      <c r="H318" s="184" t="s">
        <v>1658</v>
      </c>
      <c r="I318" s="182">
        <f>SUMIF(Table10[Company],Companies[[#This Row],[Full company name]],Table10[Revenue value])</f>
        <v>0</v>
      </c>
    </row>
    <row r="319" spans="2:9" s="49" customFormat="1" ht="15.75" x14ac:dyDescent="0.25">
      <c r="B319" s="49" t="s">
        <v>2329</v>
      </c>
      <c r="C319" s="49" t="s">
        <v>2090</v>
      </c>
      <c r="D319" s="242" t="s">
        <v>2461</v>
      </c>
      <c r="E319" s="256" t="s">
        <v>988</v>
      </c>
      <c r="F319" s="49" t="s">
        <v>2321</v>
      </c>
      <c r="G319" s="184" t="s">
        <v>1658</v>
      </c>
      <c r="H319" s="184" t="s">
        <v>1658</v>
      </c>
      <c r="I319" s="182">
        <f>SUMIF(Table10[Company],Companies[[#This Row],[Full company name]],Table10[Revenue value])</f>
        <v>0</v>
      </c>
    </row>
    <row r="320" spans="2:9" s="49" customFormat="1" ht="15.75" x14ac:dyDescent="0.25">
      <c r="B320" s="49" t="s">
        <v>2330</v>
      </c>
      <c r="C320" s="49" t="s">
        <v>2090</v>
      </c>
      <c r="D320" s="242">
        <v>101027546</v>
      </c>
      <c r="E320" s="256" t="s">
        <v>988</v>
      </c>
      <c r="F320" s="49" t="s">
        <v>2415</v>
      </c>
      <c r="G320" s="184" t="s">
        <v>1658</v>
      </c>
      <c r="H320" s="184" t="s">
        <v>1658</v>
      </c>
      <c r="I320" s="182">
        <f>SUMIF(Table10[Company],Companies[[#This Row],[Full company name]],Table10[Revenue value])</f>
        <v>4744775352.3199997</v>
      </c>
    </row>
    <row r="321" spans="2:9" s="49" customFormat="1" ht="15.75" x14ac:dyDescent="0.25">
      <c r="B321" s="49" t="s">
        <v>2331</v>
      </c>
      <c r="C321" s="49" t="s">
        <v>2090</v>
      </c>
      <c r="D321" s="242">
        <v>105444192</v>
      </c>
      <c r="E321" s="256" t="s">
        <v>988</v>
      </c>
      <c r="F321" s="49" t="s">
        <v>2416</v>
      </c>
      <c r="G321" s="184" t="s">
        <v>1658</v>
      </c>
      <c r="H321" s="184" t="s">
        <v>1658</v>
      </c>
      <c r="I321" s="182">
        <f>SUMIF(Table10[Company],Companies[[#This Row],[Full company name]],Table10[Revenue value])</f>
        <v>10398923559.15</v>
      </c>
    </row>
    <row r="322" spans="2:9" s="49" customFormat="1" ht="15.75" x14ac:dyDescent="0.25">
      <c r="B322" s="49" t="s">
        <v>2332</v>
      </c>
      <c r="C322" s="49" t="s">
        <v>2090</v>
      </c>
      <c r="D322" s="242">
        <v>116058790</v>
      </c>
      <c r="E322" s="256" t="s">
        <v>988</v>
      </c>
      <c r="F322" s="49" t="s">
        <v>2415</v>
      </c>
      <c r="G322" s="184" t="s">
        <v>1658</v>
      </c>
      <c r="H322" s="184" t="s">
        <v>1658</v>
      </c>
      <c r="I322" s="182">
        <f>SUMIF(Table10[Company],Companies[[#This Row],[Full company name]],Table10[Revenue value])</f>
        <v>606029574.32999992</v>
      </c>
    </row>
    <row r="323" spans="2:9" s="49" customFormat="1" ht="15.75" x14ac:dyDescent="0.25">
      <c r="B323" s="49" t="s">
        <v>2417</v>
      </c>
      <c r="C323" s="49" t="s">
        <v>2090</v>
      </c>
      <c r="D323" s="242">
        <v>117328058</v>
      </c>
      <c r="E323" s="256" t="s">
        <v>988</v>
      </c>
      <c r="F323" s="49" t="s">
        <v>2426</v>
      </c>
      <c r="G323" s="184" t="s">
        <v>1658</v>
      </c>
      <c r="H323" s="184" t="s">
        <v>1658</v>
      </c>
      <c r="I323" s="182">
        <f>SUMIF(Table10[Company],Companies[[#This Row],[Full company name]],Table10[Revenue value])</f>
        <v>2656363432.4063225</v>
      </c>
    </row>
    <row r="324" spans="2:9" s="49" customFormat="1" ht="15.75" x14ac:dyDescent="0.25">
      <c r="B324" s="49" t="s">
        <v>2333</v>
      </c>
      <c r="C324" s="49" t="s">
        <v>2090</v>
      </c>
      <c r="D324" s="242">
        <v>107350594</v>
      </c>
      <c r="E324" s="256" t="s">
        <v>988</v>
      </c>
      <c r="F324" s="49" t="s">
        <v>2415</v>
      </c>
      <c r="G324" s="184" t="s">
        <v>1658</v>
      </c>
      <c r="H324" s="184" t="s">
        <v>1658</v>
      </c>
      <c r="I324" s="182">
        <f>SUMIF(Table10[Company],Companies[[#This Row],[Full company name]],Table10[Revenue value])</f>
        <v>959369075</v>
      </c>
    </row>
    <row r="325" spans="2:9" s="49" customFormat="1" ht="15.75" x14ac:dyDescent="0.25">
      <c r="B325" s="49" t="s">
        <v>2334</v>
      </c>
      <c r="C325" s="49" t="s">
        <v>2090</v>
      </c>
      <c r="D325" s="242">
        <v>103947189</v>
      </c>
      <c r="E325" s="256" t="s">
        <v>988</v>
      </c>
      <c r="F325" s="49" t="s">
        <v>2462</v>
      </c>
      <c r="G325" s="184" t="s">
        <v>1658</v>
      </c>
      <c r="H325" s="184" t="s">
        <v>1658</v>
      </c>
      <c r="I325" s="182">
        <f>SUMIF(Table10[Company],Companies[[#This Row],[Full company name]],Table10[Revenue value])</f>
        <v>29837475910.310001</v>
      </c>
    </row>
    <row r="326" spans="2:9" s="49" customFormat="1" ht="15.75" x14ac:dyDescent="0.25">
      <c r="B326" s="49" t="s">
        <v>2335</v>
      </c>
      <c r="C326" s="49" t="s">
        <v>2090</v>
      </c>
      <c r="D326" s="242">
        <v>111611327</v>
      </c>
      <c r="E326" s="256" t="s">
        <v>988</v>
      </c>
      <c r="F326" s="49" t="s">
        <v>2479</v>
      </c>
      <c r="G326" s="184" t="s">
        <v>1658</v>
      </c>
      <c r="H326" s="184" t="s">
        <v>1658</v>
      </c>
      <c r="I326" s="182">
        <f>SUMIF(Table10[Company],Companies[[#This Row],[Full company name]],Table10[Revenue value])</f>
        <v>103166129</v>
      </c>
    </row>
    <row r="327" spans="2:9" s="49" customFormat="1" ht="15.75" x14ac:dyDescent="0.25">
      <c r="B327" s="49" t="s">
        <v>2336</v>
      </c>
      <c r="C327" s="49" t="s">
        <v>2090</v>
      </c>
      <c r="D327" s="242">
        <v>101082474</v>
      </c>
      <c r="E327" s="256" t="s">
        <v>988</v>
      </c>
      <c r="F327" s="49" t="s">
        <v>2480</v>
      </c>
      <c r="G327" s="184" t="s">
        <v>1658</v>
      </c>
      <c r="H327" s="184" t="s">
        <v>1658</v>
      </c>
      <c r="I327" s="182">
        <f>SUMIF(Table10[Company],Companies[[#This Row],[Full company name]],Table10[Revenue value])</f>
        <v>161543588</v>
      </c>
    </row>
    <row r="328" spans="2:9" s="49" customFormat="1" ht="15.75" x14ac:dyDescent="0.25">
      <c r="B328" s="49" t="s">
        <v>2337</v>
      </c>
      <c r="C328" s="49" t="s">
        <v>2090</v>
      </c>
      <c r="D328" s="242">
        <v>109035068</v>
      </c>
      <c r="E328" s="256" t="s">
        <v>988</v>
      </c>
      <c r="F328" s="49" t="s">
        <v>2427</v>
      </c>
      <c r="G328" s="184" t="s">
        <v>1658</v>
      </c>
      <c r="H328" s="184" t="s">
        <v>1658</v>
      </c>
      <c r="I328" s="182">
        <f>SUMIF(Table10[Company],Companies[[#This Row],[Full company name]],Table10[Revenue value])</f>
        <v>136528597.24686193</v>
      </c>
    </row>
    <row r="329" spans="2:9" s="49" customFormat="1" ht="15.75" x14ac:dyDescent="0.25">
      <c r="B329" s="49" t="s">
        <v>2338</v>
      </c>
      <c r="C329" s="49" t="s">
        <v>2090</v>
      </c>
      <c r="D329" s="242">
        <v>178268163</v>
      </c>
      <c r="E329" s="256" t="s">
        <v>988</v>
      </c>
      <c r="F329" s="49" t="s">
        <v>2463</v>
      </c>
      <c r="G329" s="184" t="s">
        <v>1658</v>
      </c>
      <c r="H329" s="184" t="s">
        <v>1658</v>
      </c>
      <c r="I329" s="182">
        <f>SUMIF(Table10[Company],Companies[[#This Row],[Full company name]],Table10[Revenue value])</f>
        <v>1205039299</v>
      </c>
    </row>
    <row r="330" spans="2:9" s="49" customFormat="1" ht="15.75" x14ac:dyDescent="0.25">
      <c r="B330" s="49" t="s">
        <v>2339</v>
      </c>
      <c r="C330" s="49" t="s">
        <v>2090</v>
      </c>
      <c r="D330" s="242">
        <v>106646872</v>
      </c>
      <c r="E330" s="256" t="s">
        <v>988</v>
      </c>
      <c r="F330" s="49" t="s">
        <v>2481</v>
      </c>
      <c r="G330" s="184" t="s">
        <v>1658</v>
      </c>
      <c r="H330" s="184" t="s">
        <v>1658</v>
      </c>
      <c r="I330" s="182">
        <f>SUMIF(Table10[Company],Companies[[#This Row],[Full company name]],Table10[Revenue value])</f>
        <v>139586250</v>
      </c>
    </row>
    <row r="331" spans="2:9" s="49" customFormat="1" ht="15.75" x14ac:dyDescent="0.25">
      <c r="B331" s="49" t="s">
        <v>2340</v>
      </c>
      <c r="C331" s="49" t="s">
        <v>2090</v>
      </c>
      <c r="D331" s="242">
        <v>141288016</v>
      </c>
      <c r="E331" s="256" t="s">
        <v>988</v>
      </c>
      <c r="F331" s="49" t="s">
        <v>2464</v>
      </c>
      <c r="G331" s="184" t="s">
        <v>1658</v>
      </c>
      <c r="H331" s="184" t="s">
        <v>1658</v>
      </c>
      <c r="I331" s="182">
        <f>SUMIF(Table10[Company],Companies[[#This Row],[Full company name]],Table10[Revenue value])</f>
        <v>1711332849</v>
      </c>
    </row>
    <row r="332" spans="2:9" s="49" customFormat="1" ht="15.75" x14ac:dyDescent="0.25">
      <c r="B332" s="49" t="s">
        <v>2341</v>
      </c>
      <c r="C332" s="49" t="s">
        <v>2090</v>
      </c>
      <c r="D332" s="242">
        <v>101585220</v>
      </c>
      <c r="E332" s="256" t="s">
        <v>988</v>
      </c>
      <c r="F332" s="49" t="s">
        <v>2428</v>
      </c>
      <c r="G332" s="184" t="s">
        <v>1658</v>
      </c>
      <c r="H332" s="184" t="s">
        <v>1658</v>
      </c>
      <c r="I332" s="182">
        <f>SUMIF(Table10[Company],Companies[[#This Row],[Full company name]],Table10[Revenue value])</f>
        <v>1217930034.8095238</v>
      </c>
    </row>
    <row r="333" spans="2:9" s="49" customFormat="1" ht="15.75" x14ac:dyDescent="0.25">
      <c r="B333" s="49" t="s">
        <v>2342</v>
      </c>
      <c r="C333" s="49" t="s">
        <v>2090</v>
      </c>
      <c r="D333" s="242">
        <v>113988045</v>
      </c>
      <c r="E333" s="256" t="s">
        <v>988</v>
      </c>
      <c r="F333" s="49" t="s">
        <v>2429</v>
      </c>
      <c r="G333" s="184" t="s">
        <v>1658</v>
      </c>
      <c r="H333" s="184" t="s">
        <v>1658</v>
      </c>
      <c r="I333" s="182">
        <f>SUMIF(Table10[Company],Companies[[#This Row],[Full company name]],Table10[Revenue value])</f>
        <v>739978360</v>
      </c>
    </row>
    <row r="334" spans="2:9" s="49" customFormat="1" ht="15.75" x14ac:dyDescent="0.25">
      <c r="B334" s="49" t="s">
        <v>2343</v>
      </c>
      <c r="C334" s="49" t="s">
        <v>2090</v>
      </c>
      <c r="D334" s="242">
        <v>112358587</v>
      </c>
      <c r="E334" s="256" t="s">
        <v>988</v>
      </c>
      <c r="F334" s="49" t="s">
        <v>2482</v>
      </c>
      <c r="G334" s="184" t="s">
        <v>1658</v>
      </c>
      <c r="H334" s="184" t="s">
        <v>1658</v>
      </c>
      <c r="I334" s="182">
        <f>SUMIF(Table10[Company],Companies[[#This Row],[Full company name]],Table10[Revenue value])</f>
        <v>1760795311.4779496</v>
      </c>
    </row>
    <row r="335" spans="2:9" s="49" customFormat="1" ht="15.75" x14ac:dyDescent="0.25">
      <c r="B335" s="49" t="s">
        <v>2418</v>
      </c>
      <c r="C335" s="49" t="s">
        <v>2090</v>
      </c>
      <c r="D335" s="242"/>
      <c r="E335" s="256" t="s">
        <v>988</v>
      </c>
      <c r="F335" s="49" t="s">
        <v>2465</v>
      </c>
      <c r="G335" s="184" t="s">
        <v>1658</v>
      </c>
      <c r="H335" s="184" t="s">
        <v>1658</v>
      </c>
      <c r="I335" s="182">
        <f>SUMIF(Table10[Company],Companies[[#This Row],[Full company name]],Table10[Revenue value])</f>
        <v>99484644.039999992</v>
      </c>
    </row>
    <row r="336" spans="2:9" s="49" customFormat="1" ht="15.75" x14ac:dyDescent="0.25">
      <c r="B336" s="49" t="s">
        <v>2344</v>
      </c>
      <c r="C336" s="49" t="s">
        <v>2090</v>
      </c>
      <c r="D336" s="242">
        <v>106803838</v>
      </c>
      <c r="E336" s="256" t="s">
        <v>988</v>
      </c>
      <c r="F336" s="49" t="s">
        <v>2481</v>
      </c>
      <c r="G336" s="184" t="s">
        <v>1658</v>
      </c>
      <c r="H336" s="184" t="s">
        <v>1658</v>
      </c>
      <c r="I336" s="182">
        <f>SUMIF(Table10[Company],Companies[[#This Row],[Full company name]],Table10[Revenue value])</f>
        <v>293137284.19999999</v>
      </c>
    </row>
    <row r="337" spans="2:9" s="49" customFormat="1" ht="15.75" x14ac:dyDescent="0.25">
      <c r="B337" s="49" t="s">
        <v>2345</v>
      </c>
      <c r="C337" s="49" t="s">
        <v>2090</v>
      </c>
      <c r="D337" s="242">
        <v>155743298</v>
      </c>
      <c r="E337" s="256" t="s">
        <v>988</v>
      </c>
      <c r="F337" s="49" t="s">
        <v>2466</v>
      </c>
      <c r="G337" s="184" t="s">
        <v>1658</v>
      </c>
      <c r="H337" s="184" t="s">
        <v>1658</v>
      </c>
      <c r="I337" s="182">
        <f>SUMIF(Table10[Company],Companies[[#This Row],[Full company name]],Table10[Revenue value])</f>
        <v>323040655.67000002</v>
      </c>
    </row>
    <row r="338" spans="2:9" s="49" customFormat="1" ht="15.75" x14ac:dyDescent="0.25">
      <c r="B338" s="49" t="s">
        <v>2346</v>
      </c>
      <c r="C338" s="49" t="s">
        <v>2090</v>
      </c>
      <c r="D338" s="242">
        <v>101781372</v>
      </c>
      <c r="E338" s="256" t="s">
        <v>988</v>
      </c>
      <c r="F338" s="49" t="s">
        <v>2427</v>
      </c>
      <c r="G338" s="184" t="s">
        <v>1658</v>
      </c>
      <c r="H338" s="184" t="s">
        <v>1658</v>
      </c>
      <c r="I338" s="182">
        <f>SUMIF(Table10[Company],Companies[[#This Row],[Full company name]],Table10[Revenue value])</f>
        <v>437016020.70456064</v>
      </c>
    </row>
    <row r="339" spans="2:9" s="49" customFormat="1" ht="15.75" x14ac:dyDescent="0.25">
      <c r="B339" s="49" t="s">
        <v>2347</v>
      </c>
      <c r="C339" s="49" t="s">
        <v>2090</v>
      </c>
      <c r="D339" s="242">
        <v>131415710</v>
      </c>
      <c r="E339" s="256" t="s">
        <v>988</v>
      </c>
      <c r="F339" s="49" t="s">
        <v>2467</v>
      </c>
      <c r="G339" s="184" t="s">
        <v>1658</v>
      </c>
      <c r="H339" s="184" t="s">
        <v>1658</v>
      </c>
      <c r="I339" s="182">
        <f>SUMIF(Table10[Company],Companies[[#This Row],[Full company name]],Table10[Revenue value])</f>
        <v>613262330</v>
      </c>
    </row>
    <row r="340" spans="2:9" s="49" customFormat="1" ht="15.75" x14ac:dyDescent="0.25">
      <c r="B340" s="49" t="s">
        <v>2348</v>
      </c>
      <c r="C340" s="49" t="s">
        <v>2090</v>
      </c>
      <c r="D340" s="242">
        <v>110005199</v>
      </c>
      <c r="E340" s="256" t="s">
        <v>988</v>
      </c>
      <c r="F340" s="49" t="s">
        <v>2483</v>
      </c>
      <c r="G340" s="184" t="s">
        <v>1658</v>
      </c>
      <c r="H340" s="184" t="s">
        <v>1658</v>
      </c>
      <c r="I340" s="182">
        <f>SUMIF(Table10[Company],Companies[[#This Row],[Full company name]],Table10[Revenue value])</f>
        <v>372140016.94979078</v>
      </c>
    </row>
    <row r="341" spans="2:9" s="49" customFormat="1" ht="15.75" x14ac:dyDescent="0.25">
      <c r="B341" s="49" t="s">
        <v>2349</v>
      </c>
      <c r="C341" s="49" t="s">
        <v>2090</v>
      </c>
      <c r="D341" s="242">
        <v>118051289</v>
      </c>
      <c r="E341" s="256" t="s">
        <v>988</v>
      </c>
      <c r="F341" s="49" t="s">
        <v>2430</v>
      </c>
      <c r="G341" s="184" t="s">
        <v>1658</v>
      </c>
      <c r="H341" s="184" t="s">
        <v>1658</v>
      </c>
      <c r="I341" s="182">
        <f>SUMIF(Table10[Company],Companies[[#This Row],[Full company name]],Table10[Revenue value])</f>
        <v>249300800</v>
      </c>
    </row>
    <row r="342" spans="2:9" s="49" customFormat="1" ht="15.75" x14ac:dyDescent="0.25">
      <c r="B342" s="49" t="s">
        <v>2350</v>
      </c>
      <c r="C342" s="49" t="s">
        <v>2090</v>
      </c>
      <c r="D342" s="242">
        <v>109529788</v>
      </c>
      <c r="E342" s="256" t="s">
        <v>988</v>
      </c>
      <c r="F342" s="49" t="s">
        <v>2415</v>
      </c>
      <c r="G342" s="184" t="s">
        <v>1658</v>
      </c>
      <c r="H342" s="184" t="s">
        <v>1658</v>
      </c>
      <c r="I342" s="182">
        <f>SUMIF(Table10[Company],Companies[[#This Row],[Full company name]],Table10[Revenue value])</f>
        <v>1300464648.3</v>
      </c>
    </row>
    <row r="343" spans="2:9" s="49" customFormat="1" ht="15.75" x14ac:dyDescent="0.25">
      <c r="B343" s="49" t="s">
        <v>2351</v>
      </c>
      <c r="C343" s="49" t="s">
        <v>2090</v>
      </c>
      <c r="D343" s="242">
        <v>179607255</v>
      </c>
      <c r="E343" s="256" t="s">
        <v>988</v>
      </c>
      <c r="F343" s="49" t="s">
        <v>2429</v>
      </c>
      <c r="G343" s="184" t="s">
        <v>1658</v>
      </c>
      <c r="H343" s="184" t="s">
        <v>1658</v>
      </c>
      <c r="I343" s="182">
        <f>SUMIF(Table10[Company],Companies[[#This Row],[Full company name]],Table10[Revenue value])</f>
        <v>901410428</v>
      </c>
    </row>
    <row r="344" spans="2:9" s="49" customFormat="1" ht="15.75" x14ac:dyDescent="0.25">
      <c r="B344" s="49" t="s">
        <v>2352</v>
      </c>
      <c r="C344" s="49" t="s">
        <v>2090</v>
      </c>
      <c r="D344" s="242">
        <v>113284412</v>
      </c>
      <c r="E344" s="256" t="s">
        <v>988</v>
      </c>
      <c r="F344" s="49" t="s">
        <v>2430</v>
      </c>
      <c r="G344" s="184" t="s">
        <v>1658</v>
      </c>
      <c r="H344" s="184" t="s">
        <v>1658</v>
      </c>
      <c r="I344" s="182">
        <f>SUMIF(Table10[Company],Companies[[#This Row],[Full company name]],Table10[Revenue value])</f>
        <v>399189602.31</v>
      </c>
    </row>
    <row r="345" spans="2:9" s="49" customFormat="1" ht="15.75" x14ac:dyDescent="0.25">
      <c r="B345" s="49" t="s">
        <v>2353</v>
      </c>
      <c r="C345" s="49" t="s">
        <v>2090</v>
      </c>
      <c r="D345" s="242">
        <v>104054625</v>
      </c>
      <c r="E345" s="256" t="s">
        <v>988</v>
      </c>
      <c r="F345" s="49" t="s">
        <v>2430</v>
      </c>
      <c r="G345" s="184" t="s">
        <v>1658</v>
      </c>
      <c r="H345" s="184" t="s">
        <v>1658</v>
      </c>
      <c r="I345" s="182">
        <f>SUMIF(Table10[Company],Companies[[#This Row],[Full company name]],Table10[Revenue value])</f>
        <v>537215599</v>
      </c>
    </row>
    <row r="346" spans="2:9" s="49" customFormat="1" ht="15.75" x14ac:dyDescent="0.25">
      <c r="B346" s="49" t="s">
        <v>2354</v>
      </c>
      <c r="C346" s="49" t="s">
        <v>2090</v>
      </c>
      <c r="D346" s="242"/>
      <c r="E346" s="256" t="s">
        <v>988</v>
      </c>
      <c r="F346" s="49" t="s">
        <v>2430</v>
      </c>
      <c r="G346" s="184" t="s">
        <v>1658</v>
      </c>
      <c r="H346" s="184" t="s">
        <v>1658</v>
      </c>
      <c r="I346" s="182">
        <f>SUMIF(Table10[Company],Companies[[#This Row],[Full company name]],Table10[Revenue value])</f>
        <v>341221416</v>
      </c>
    </row>
    <row r="347" spans="2:9" s="49" customFormat="1" ht="15.75" x14ac:dyDescent="0.25">
      <c r="B347" s="49" t="s">
        <v>2355</v>
      </c>
      <c r="C347" s="49" t="s">
        <v>2090</v>
      </c>
      <c r="D347" s="242">
        <v>163480255</v>
      </c>
      <c r="E347" s="256" t="s">
        <v>988</v>
      </c>
      <c r="F347" s="49" t="s">
        <v>2468</v>
      </c>
      <c r="G347" s="184" t="s">
        <v>1658</v>
      </c>
      <c r="H347" s="184" t="s">
        <v>1658</v>
      </c>
      <c r="I347" s="182">
        <f>SUMIF(Table10[Company],Companies[[#This Row],[Full company name]],Table10[Revenue value])</f>
        <v>268471706.4644351</v>
      </c>
    </row>
    <row r="348" spans="2:9" s="49" customFormat="1" ht="15.75" x14ac:dyDescent="0.25">
      <c r="B348" s="49" t="s">
        <v>2356</v>
      </c>
      <c r="C348" s="49" t="s">
        <v>2090</v>
      </c>
      <c r="D348" s="242">
        <v>110622678</v>
      </c>
      <c r="E348" s="256" t="s">
        <v>988</v>
      </c>
      <c r="F348" s="49" t="s">
        <v>2430</v>
      </c>
      <c r="G348" s="184" t="s">
        <v>1658</v>
      </c>
      <c r="H348" s="184" t="s">
        <v>1658</v>
      </c>
      <c r="I348" s="182">
        <f>SUMIF(Table10[Company],Companies[[#This Row],[Full company name]],Table10[Revenue value])</f>
        <v>264186549</v>
      </c>
    </row>
    <row r="349" spans="2:9" s="49" customFormat="1" ht="15.75" x14ac:dyDescent="0.25">
      <c r="B349" s="49" t="s">
        <v>2357</v>
      </c>
      <c r="C349" s="49" t="s">
        <v>2090</v>
      </c>
      <c r="D349" s="242" t="s">
        <v>2469</v>
      </c>
      <c r="E349" s="256" t="s">
        <v>988</v>
      </c>
      <c r="F349" s="49" t="s">
        <v>2427</v>
      </c>
      <c r="G349" s="184" t="s">
        <v>1658</v>
      </c>
      <c r="H349" s="184" t="s">
        <v>1658</v>
      </c>
      <c r="I349" s="182">
        <f>SUMIF(Table10[Company],Companies[[#This Row],[Full company name]],Table10[Revenue value])</f>
        <v>525224330.48016739</v>
      </c>
    </row>
    <row r="350" spans="2:9" s="49" customFormat="1" ht="15.75" x14ac:dyDescent="0.25">
      <c r="B350" s="49" t="s">
        <v>2358</v>
      </c>
      <c r="C350" s="49" t="s">
        <v>2090</v>
      </c>
      <c r="D350" s="242">
        <v>102961366</v>
      </c>
      <c r="E350" s="256" t="s">
        <v>988</v>
      </c>
      <c r="F350" s="49" t="s">
        <v>2430</v>
      </c>
      <c r="G350" s="184" t="s">
        <v>1658</v>
      </c>
      <c r="H350" s="184" t="s">
        <v>1658</v>
      </c>
      <c r="I350" s="182">
        <f>SUMIF(Table10[Company],Companies[[#This Row],[Full company name]],Table10[Revenue value])</f>
        <v>405676980</v>
      </c>
    </row>
    <row r="351" spans="2:9" s="49" customFormat="1" ht="15.75" x14ac:dyDescent="0.25">
      <c r="B351" s="49" t="s">
        <v>2359</v>
      </c>
      <c r="C351" s="49" t="s">
        <v>2090</v>
      </c>
      <c r="D351" s="242">
        <v>101201996</v>
      </c>
      <c r="E351" s="256" t="s">
        <v>988</v>
      </c>
      <c r="F351" s="49" t="s">
        <v>2481</v>
      </c>
      <c r="G351" s="184" t="s">
        <v>1658</v>
      </c>
      <c r="H351" s="184" t="s">
        <v>1658</v>
      </c>
      <c r="I351" s="182">
        <f>SUMIF(Table10[Company],Companies[[#This Row],[Full company name]],Table10[Revenue value])</f>
        <v>126639945</v>
      </c>
    </row>
    <row r="352" spans="2:9" s="49" customFormat="1" ht="15.75" x14ac:dyDescent="0.25">
      <c r="B352" s="49" t="s">
        <v>2419</v>
      </c>
      <c r="C352" s="49" t="s">
        <v>2090</v>
      </c>
      <c r="D352" s="242">
        <v>103947189</v>
      </c>
      <c r="E352" s="256" t="s">
        <v>988</v>
      </c>
      <c r="F352" s="49" t="s">
        <v>2415</v>
      </c>
      <c r="G352" s="184" t="s">
        <v>1658</v>
      </c>
      <c r="H352" s="184" t="s">
        <v>1658</v>
      </c>
      <c r="I352" s="182">
        <f>SUMIF(Table10[Company],Companies[[#This Row],[Full company name]],Table10[Revenue value])</f>
        <v>99043560</v>
      </c>
    </row>
    <row r="353" spans="2:9" s="49" customFormat="1" ht="15.75" x14ac:dyDescent="0.25">
      <c r="B353" s="49" t="s">
        <v>2360</v>
      </c>
      <c r="C353" s="49" t="s">
        <v>2090</v>
      </c>
      <c r="D353" s="242">
        <v>104418821</v>
      </c>
      <c r="E353" s="256" t="s">
        <v>988</v>
      </c>
      <c r="F353" s="49" t="s">
        <v>2427</v>
      </c>
      <c r="G353" s="184" t="s">
        <v>1658</v>
      </c>
      <c r="H353" s="184" t="s">
        <v>1658</v>
      </c>
      <c r="I353" s="182">
        <f>SUMIF(Table10[Company],Companies[[#This Row],[Full company name]],Table10[Revenue value])</f>
        <v>210644674.9623431</v>
      </c>
    </row>
    <row r="354" spans="2:9" s="49" customFormat="1" ht="15.75" x14ac:dyDescent="0.25">
      <c r="B354" s="49" t="s">
        <v>2361</v>
      </c>
      <c r="C354" s="49" t="s">
        <v>2090</v>
      </c>
      <c r="D354" s="242">
        <v>117675386</v>
      </c>
      <c r="E354" s="256" t="s">
        <v>988</v>
      </c>
      <c r="F354" s="49" t="s">
        <v>2470</v>
      </c>
      <c r="G354" s="184" t="s">
        <v>1658</v>
      </c>
      <c r="H354" s="184" t="s">
        <v>1658</v>
      </c>
      <c r="I354" s="182">
        <f>SUMIF(Table10[Company],Companies[[#This Row],[Full company name]],Table10[Revenue value])</f>
        <v>1045294469</v>
      </c>
    </row>
    <row r="355" spans="2:9" s="49" customFormat="1" ht="15.75" x14ac:dyDescent="0.25">
      <c r="B355" s="49" t="s">
        <v>2362</v>
      </c>
      <c r="C355" s="49" t="s">
        <v>2090</v>
      </c>
      <c r="D355" s="242">
        <v>102093003</v>
      </c>
      <c r="E355" s="256" t="s">
        <v>988</v>
      </c>
      <c r="F355" s="49" t="s">
        <v>2482</v>
      </c>
      <c r="G355" s="184" t="s">
        <v>1658</v>
      </c>
      <c r="H355" s="184" t="s">
        <v>1658</v>
      </c>
      <c r="I355" s="182">
        <f>SUMIF(Table10[Company],Companies[[#This Row],[Full company name]],Table10[Revenue value])</f>
        <v>170761347.38100001</v>
      </c>
    </row>
    <row r="356" spans="2:9" s="49" customFormat="1" ht="15.75" x14ac:dyDescent="0.25">
      <c r="B356" s="49" t="s">
        <v>2363</v>
      </c>
      <c r="C356" s="49" t="s">
        <v>2090</v>
      </c>
      <c r="D356" s="242">
        <v>103472008</v>
      </c>
      <c r="E356" s="256" t="s">
        <v>988</v>
      </c>
      <c r="F356" s="49" t="s">
        <v>2415</v>
      </c>
      <c r="G356" s="184" t="s">
        <v>1658</v>
      </c>
      <c r="H356" s="184" t="s">
        <v>1658</v>
      </c>
      <c r="I356" s="182">
        <f>SUMIF(Table10[Company],Companies[[#This Row],[Full company name]],Table10[Revenue value])</f>
        <v>33641002</v>
      </c>
    </row>
    <row r="357" spans="2:9" s="49" customFormat="1" ht="15.75" x14ac:dyDescent="0.25">
      <c r="B357" s="49" t="s">
        <v>2364</v>
      </c>
      <c r="C357" s="49" t="s">
        <v>2090</v>
      </c>
      <c r="D357" s="242">
        <v>103600111</v>
      </c>
      <c r="E357" s="256" t="s">
        <v>988</v>
      </c>
      <c r="F357" s="49" t="s">
        <v>2427</v>
      </c>
      <c r="G357" s="184" t="s">
        <v>1658</v>
      </c>
      <c r="H357" s="184" t="s">
        <v>1658</v>
      </c>
      <c r="I357" s="182">
        <f>SUMIF(Table10[Company],Companies[[#This Row],[Full company name]],Table10[Revenue value])</f>
        <v>194846448.48096234</v>
      </c>
    </row>
    <row r="358" spans="2:9" s="49" customFormat="1" ht="15.75" x14ac:dyDescent="0.25">
      <c r="B358" s="49" t="s">
        <v>2365</v>
      </c>
      <c r="C358" s="49" t="s">
        <v>2090</v>
      </c>
      <c r="D358" s="242">
        <v>114804703</v>
      </c>
      <c r="E358" s="256" t="s">
        <v>988</v>
      </c>
      <c r="F358" s="49" t="s">
        <v>2431</v>
      </c>
      <c r="G358" s="184" t="s">
        <v>1658</v>
      </c>
      <c r="H358" s="184" t="s">
        <v>1658</v>
      </c>
      <c r="I358" s="182">
        <f>SUMIF(Table10[Company],Companies[[#This Row],[Full company name]],Table10[Revenue value])</f>
        <v>161660648.43410042</v>
      </c>
    </row>
    <row r="359" spans="2:9" s="49" customFormat="1" ht="15.75" x14ac:dyDescent="0.25">
      <c r="B359" s="49" t="s">
        <v>2366</v>
      </c>
      <c r="C359" s="49" t="s">
        <v>2090</v>
      </c>
      <c r="D359" s="242">
        <v>115122282</v>
      </c>
      <c r="E359" s="256" t="s">
        <v>988</v>
      </c>
      <c r="F359" s="49" t="s">
        <v>2479</v>
      </c>
      <c r="G359" s="184" t="s">
        <v>1658</v>
      </c>
      <c r="H359" s="184" t="s">
        <v>1658</v>
      </c>
      <c r="I359" s="182">
        <f>SUMIF(Table10[Company],Companies[[#This Row],[Full company name]],Table10[Revenue value])</f>
        <v>305990163.81</v>
      </c>
    </row>
    <row r="360" spans="2:9" s="49" customFormat="1" ht="15.75" x14ac:dyDescent="0.25">
      <c r="B360" s="49" t="s">
        <v>2367</v>
      </c>
      <c r="C360" s="49" t="s">
        <v>2090</v>
      </c>
      <c r="D360" s="242">
        <v>106131341</v>
      </c>
      <c r="E360" s="256" t="s">
        <v>988</v>
      </c>
      <c r="F360" s="49" t="s">
        <v>2479</v>
      </c>
      <c r="G360" s="184" t="s">
        <v>1658</v>
      </c>
      <c r="H360" s="184" t="s">
        <v>1658</v>
      </c>
      <c r="I360" s="182">
        <f>SUMIF(Table10[Company],Companies[[#This Row],[Full company name]],Table10[Revenue value])</f>
        <v>18618578.600000001</v>
      </c>
    </row>
    <row r="361" spans="2:9" s="49" customFormat="1" ht="15.75" x14ac:dyDescent="0.25">
      <c r="B361" s="49" t="s">
        <v>2420</v>
      </c>
      <c r="C361" s="49" t="s">
        <v>2090</v>
      </c>
      <c r="D361" s="242"/>
      <c r="E361" s="256" t="s">
        <v>988</v>
      </c>
      <c r="F361" s="49" t="s">
        <v>2432</v>
      </c>
      <c r="G361" s="184" t="s">
        <v>1658</v>
      </c>
      <c r="H361" s="184" t="s">
        <v>1658</v>
      </c>
      <c r="I361" s="182">
        <f>SUMIF(Table10[Company],Companies[[#This Row],[Full company name]],Table10[Revenue value])</f>
        <v>34974024468.293137</v>
      </c>
    </row>
    <row r="362" spans="2:9" s="49" customFormat="1" ht="15.75" x14ac:dyDescent="0.25">
      <c r="B362" s="49" t="s">
        <v>2421</v>
      </c>
      <c r="C362" s="49" t="s">
        <v>2090</v>
      </c>
      <c r="D362" s="242">
        <v>118193601</v>
      </c>
      <c r="E362" s="256" t="s">
        <v>988</v>
      </c>
      <c r="F362" s="49" t="s">
        <v>2433</v>
      </c>
      <c r="G362" s="184" t="s">
        <v>1658</v>
      </c>
      <c r="H362" s="184" t="s">
        <v>1658</v>
      </c>
      <c r="I362" s="182">
        <f>SUMIF(Table10[Company],Companies[[#This Row],[Full company name]],Table10[Revenue value])</f>
        <v>4113348958</v>
      </c>
    </row>
    <row r="363" spans="2:9" s="49" customFormat="1" ht="15.75" x14ac:dyDescent="0.25">
      <c r="B363" s="49" t="s">
        <v>2368</v>
      </c>
      <c r="C363" s="49" t="s">
        <v>2090</v>
      </c>
      <c r="D363" s="242">
        <v>134879211</v>
      </c>
      <c r="E363" s="256" t="s">
        <v>988</v>
      </c>
      <c r="F363" s="49" t="s">
        <v>2471</v>
      </c>
      <c r="G363" s="184" t="s">
        <v>1658</v>
      </c>
      <c r="H363" s="184" t="s">
        <v>1658</v>
      </c>
      <c r="I363" s="182">
        <f>SUMIF(Table10[Company],Companies[[#This Row],[Full company name]],Table10[Revenue value])</f>
        <v>850561773</v>
      </c>
    </row>
    <row r="364" spans="2:9" s="49" customFormat="1" ht="15.75" x14ac:dyDescent="0.25">
      <c r="B364" s="49" t="s">
        <v>2369</v>
      </c>
      <c r="C364" s="49" t="s">
        <v>2090</v>
      </c>
      <c r="D364" s="242"/>
      <c r="E364" s="256" t="s">
        <v>988</v>
      </c>
      <c r="F364" s="49" t="s">
        <v>2432</v>
      </c>
      <c r="G364" s="184" t="s">
        <v>1658</v>
      </c>
      <c r="H364" s="184" t="s">
        <v>1658</v>
      </c>
      <c r="I364" s="182">
        <f>SUMIF(Table10[Company],Companies[[#This Row],[Full company name]],Table10[Revenue value])</f>
        <v>3852368112.7858496</v>
      </c>
    </row>
    <row r="365" spans="2:9" s="49" customFormat="1" ht="15.75" x14ac:dyDescent="0.25">
      <c r="B365" s="49" t="s">
        <v>2370</v>
      </c>
      <c r="C365" s="49" t="s">
        <v>2090</v>
      </c>
      <c r="D365" s="242"/>
      <c r="E365" s="256" t="s">
        <v>988</v>
      </c>
      <c r="G365" s="184" t="s">
        <v>1658</v>
      </c>
      <c r="H365" s="184" t="s">
        <v>1658</v>
      </c>
      <c r="I365" s="182">
        <f>SUMIF(Table10[Company],Companies[[#This Row],[Full company name]],Table10[Revenue value])</f>
        <v>1843308057.8400002</v>
      </c>
    </row>
    <row r="366" spans="2:9" s="49" customFormat="1" ht="15.75" x14ac:dyDescent="0.25">
      <c r="B366" s="49" t="s">
        <v>2371</v>
      </c>
      <c r="C366" s="49" t="s">
        <v>2090</v>
      </c>
      <c r="D366" s="242">
        <v>108341157</v>
      </c>
      <c r="E366" s="256" t="s">
        <v>988</v>
      </c>
      <c r="F366" s="49" t="s">
        <v>2434</v>
      </c>
      <c r="G366" s="184" t="s">
        <v>1658</v>
      </c>
      <c r="H366" s="184" t="s">
        <v>1658</v>
      </c>
      <c r="I366" s="182">
        <f>SUMIF(Table10[Company],Companies[[#This Row],[Full company name]],Table10[Revenue value])</f>
        <v>1051877639.11</v>
      </c>
    </row>
    <row r="367" spans="2:9" s="49" customFormat="1" ht="15.75" x14ac:dyDescent="0.25">
      <c r="B367" s="49" t="s">
        <v>2372</v>
      </c>
      <c r="C367" s="49" t="s">
        <v>2090</v>
      </c>
      <c r="D367" s="242">
        <v>103687241</v>
      </c>
      <c r="E367" s="256" t="s">
        <v>988</v>
      </c>
      <c r="F367" s="49" t="s">
        <v>2472</v>
      </c>
      <c r="G367" s="184" t="s">
        <v>1658</v>
      </c>
      <c r="H367" s="184" t="s">
        <v>1658</v>
      </c>
      <c r="I367" s="182">
        <f>SUMIF(Table10[Company],Companies[[#This Row],[Full company name]],Table10[Revenue value])</f>
        <v>82264700</v>
      </c>
    </row>
    <row r="368" spans="2:9" s="49" customFormat="1" ht="15.75" x14ac:dyDescent="0.25">
      <c r="B368" s="49" t="s">
        <v>2373</v>
      </c>
      <c r="C368" s="49" t="s">
        <v>2090</v>
      </c>
      <c r="D368" s="242">
        <v>104959474</v>
      </c>
      <c r="E368" s="256" t="s">
        <v>988</v>
      </c>
      <c r="F368" s="49" t="s">
        <v>2481</v>
      </c>
      <c r="G368" s="184" t="s">
        <v>1658</v>
      </c>
      <c r="H368" s="184" t="s">
        <v>1658</v>
      </c>
      <c r="I368" s="182">
        <f>SUMIF(Table10[Company],Companies[[#This Row],[Full company name]],Table10[Revenue value])</f>
        <v>518802</v>
      </c>
    </row>
    <row r="369" spans="2:9" s="49" customFormat="1" ht="15.75" x14ac:dyDescent="0.25">
      <c r="B369" s="49" t="s">
        <v>2374</v>
      </c>
      <c r="C369" s="49" t="s">
        <v>2090</v>
      </c>
      <c r="D369" s="242">
        <v>108410094</v>
      </c>
      <c r="E369" s="256" t="s">
        <v>988</v>
      </c>
      <c r="F369" s="49" t="s">
        <v>2429</v>
      </c>
      <c r="G369" s="184" t="s">
        <v>1658</v>
      </c>
      <c r="H369" s="184" t="s">
        <v>1658</v>
      </c>
      <c r="I369" s="182">
        <f>SUMIF(Table10[Company],Companies[[#This Row],[Full company name]],Table10[Revenue value])</f>
        <v>18516803</v>
      </c>
    </row>
    <row r="370" spans="2:9" s="49" customFormat="1" ht="15.75" x14ac:dyDescent="0.25">
      <c r="B370" s="49" t="s">
        <v>2375</v>
      </c>
      <c r="C370" s="49" t="s">
        <v>2090</v>
      </c>
      <c r="D370" s="242">
        <v>111788340</v>
      </c>
      <c r="E370" s="256" t="s">
        <v>988</v>
      </c>
      <c r="F370" s="49" t="s">
        <v>2429</v>
      </c>
      <c r="G370" s="184" t="s">
        <v>1658</v>
      </c>
      <c r="H370" s="184" t="s">
        <v>1658</v>
      </c>
      <c r="I370" s="182">
        <f>SUMIF(Table10[Company],Companies[[#This Row],[Full company name]],Table10[Revenue value])</f>
        <v>980719267.46000004</v>
      </c>
    </row>
    <row r="371" spans="2:9" s="49" customFormat="1" ht="15.75" x14ac:dyDescent="0.25">
      <c r="B371" s="49" t="s">
        <v>2376</v>
      </c>
      <c r="C371" s="49" t="s">
        <v>2090</v>
      </c>
      <c r="D371" s="242">
        <v>104028462</v>
      </c>
      <c r="E371" s="256" t="s">
        <v>988</v>
      </c>
      <c r="F371" s="49" t="s">
        <v>2430</v>
      </c>
      <c r="G371" s="184" t="s">
        <v>1658</v>
      </c>
      <c r="H371" s="184" t="s">
        <v>1658</v>
      </c>
      <c r="I371" s="182">
        <f>SUMIF(Table10[Company],Companies[[#This Row],[Full company name]],Table10[Revenue value])</f>
        <v>116488009</v>
      </c>
    </row>
    <row r="372" spans="2:9" s="49" customFormat="1" ht="15.75" x14ac:dyDescent="0.25">
      <c r="B372" s="49" t="s">
        <v>2377</v>
      </c>
      <c r="C372" s="49" t="s">
        <v>2090</v>
      </c>
      <c r="D372" s="242">
        <v>102404661</v>
      </c>
      <c r="E372" s="256" t="s">
        <v>988</v>
      </c>
      <c r="F372" s="49" t="s">
        <v>2481</v>
      </c>
      <c r="G372" s="184" t="s">
        <v>1658</v>
      </c>
      <c r="H372" s="184" t="s">
        <v>1658</v>
      </c>
      <c r="I372" s="182">
        <f>SUMIF(Table10[Company],Companies[[#This Row],[Full company name]],Table10[Revenue value])</f>
        <v>51326000</v>
      </c>
    </row>
    <row r="373" spans="2:9" s="49" customFormat="1" ht="15.75" x14ac:dyDescent="0.25">
      <c r="B373" s="49" t="s">
        <v>2422</v>
      </c>
      <c r="C373" s="49" t="s">
        <v>2090</v>
      </c>
      <c r="D373" s="242"/>
      <c r="E373" s="256" t="s">
        <v>988</v>
      </c>
      <c r="F373" s="49" t="s">
        <v>2473</v>
      </c>
      <c r="G373" s="184" t="s">
        <v>1658</v>
      </c>
      <c r="H373" s="184" t="s">
        <v>1658</v>
      </c>
      <c r="I373" s="182">
        <f>SUMIF(Table10[Company],Companies[[#This Row],[Full company name]],Table10[Revenue value])</f>
        <v>15931840</v>
      </c>
    </row>
    <row r="374" spans="2:9" s="49" customFormat="1" ht="15.75" x14ac:dyDescent="0.25">
      <c r="B374" s="49" t="s">
        <v>2378</v>
      </c>
      <c r="C374" s="49" t="s">
        <v>2090</v>
      </c>
      <c r="D374" s="242">
        <v>129020334</v>
      </c>
      <c r="E374" s="256" t="s">
        <v>988</v>
      </c>
      <c r="F374" s="49" t="s">
        <v>2470</v>
      </c>
      <c r="G374" s="184" t="s">
        <v>1658</v>
      </c>
      <c r="H374" s="184" t="s">
        <v>1658</v>
      </c>
      <c r="I374" s="182">
        <f>SUMIF(Table10[Company],Companies[[#This Row],[Full company name]],Table10[Revenue value])</f>
        <v>6567200</v>
      </c>
    </row>
    <row r="375" spans="2:9" s="49" customFormat="1" ht="15.75" x14ac:dyDescent="0.25">
      <c r="B375" s="49" t="s">
        <v>2379</v>
      </c>
      <c r="C375" s="49" t="s">
        <v>2090</v>
      </c>
      <c r="D375" s="242">
        <v>100706083</v>
      </c>
      <c r="E375" s="256" t="s">
        <v>988</v>
      </c>
      <c r="F375" s="49" t="s">
        <v>2435</v>
      </c>
      <c r="G375" s="184" t="s">
        <v>1658</v>
      </c>
      <c r="H375" s="184" t="s">
        <v>1658</v>
      </c>
      <c r="I375" s="182">
        <f>SUMIF(Table10[Company],Companies[[#This Row],[Full company name]],Table10[Revenue value])</f>
        <v>6407600</v>
      </c>
    </row>
    <row r="376" spans="2:9" s="49" customFormat="1" ht="15.75" x14ac:dyDescent="0.25">
      <c r="B376" s="49" t="s">
        <v>2380</v>
      </c>
      <c r="C376" s="49" t="s">
        <v>2090</v>
      </c>
      <c r="D376" s="242">
        <v>100430363</v>
      </c>
      <c r="E376" s="256" t="s">
        <v>988</v>
      </c>
      <c r="F376" s="49" t="s">
        <v>2430</v>
      </c>
      <c r="G376" s="184" t="s">
        <v>1658</v>
      </c>
      <c r="H376" s="184" t="s">
        <v>1658</v>
      </c>
      <c r="I376" s="182">
        <f>SUMIF(Table10[Company],Companies[[#This Row],[Full company name]],Table10[Revenue value])</f>
        <v>160621786</v>
      </c>
    </row>
    <row r="377" spans="2:9" s="49" customFormat="1" ht="15.75" x14ac:dyDescent="0.25">
      <c r="B377" s="49" t="s">
        <v>2381</v>
      </c>
      <c r="C377" s="49" t="s">
        <v>2090</v>
      </c>
      <c r="D377" s="242">
        <v>105552475</v>
      </c>
      <c r="E377" s="256" t="s">
        <v>988</v>
      </c>
      <c r="F377" s="49" t="s">
        <v>2474</v>
      </c>
      <c r="G377" s="184" t="s">
        <v>1658</v>
      </c>
      <c r="H377" s="184" t="s">
        <v>1658</v>
      </c>
      <c r="I377" s="182">
        <f>SUMIF(Table10[Company],Companies[[#This Row],[Full company name]],Table10[Revenue value])</f>
        <v>39618218</v>
      </c>
    </row>
    <row r="378" spans="2:9" s="49" customFormat="1" ht="15.75" x14ac:dyDescent="0.25">
      <c r="B378" s="49" t="s">
        <v>2382</v>
      </c>
      <c r="C378" s="49" t="s">
        <v>2090</v>
      </c>
      <c r="D378" s="242">
        <v>117418820</v>
      </c>
      <c r="E378" s="256" t="s">
        <v>988</v>
      </c>
      <c r="F378" s="49" t="s">
        <v>2436</v>
      </c>
      <c r="G378" s="184" t="s">
        <v>1658</v>
      </c>
      <c r="H378" s="184" t="s">
        <v>1658</v>
      </c>
      <c r="I378" s="182">
        <f>SUMIF(Table10[Company],Companies[[#This Row],[Full company name]],Table10[Revenue value])</f>
        <v>49003638</v>
      </c>
    </row>
    <row r="379" spans="2:9" s="49" customFormat="1" ht="15.75" x14ac:dyDescent="0.25">
      <c r="B379" s="49" t="s">
        <v>2383</v>
      </c>
      <c r="C379" s="49" t="s">
        <v>2090</v>
      </c>
      <c r="D379" s="242">
        <v>116551748</v>
      </c>
      <c r="E379" s="256" t="s">
        <v>988</v>
      </c>
      <c r="F379" s="49" t="s">
        <v>2482</v>
      </c>
      <c r="G379" s="184" t="s">
        <v>1658</v>
      </c>
      <c r="H379" s="184" t="s">
        <v>1658</v>
      </c>
      <c r="I379" s="182">
        <f>SUMIF(Table10[Company],Companies[[#This Row],[Full company name]],Table10[Revenue value])</f>
        <v>41911518.45774059</v>
      </c>
    </row>
    <row r="380" spans="2:9" s="49" customFormat="1" ht="15.75" x14ac:dyDescent="0.25">
      <c r="B380" s="49" t="s">
        <v>2384</v>
      </c>
      <c r="C380" s="49" t="s">
        <v>2090</v>
      </c>
      <c r="D380" s="242">
        <v>110744463</v>
      </c>
      <c r="E380" s="256" t="s">
        <v>988</v>
      </c>
      <c r="F380" s="49" t="s">
        <v>2430</v>
      </c>
      <c r="G380" s="184" t="s">
        <v>1658</v>
      </c>
      <c r="H380" s="184" t="s">
        <v>1658</v>
      </c>
      <c r="I380" s="182">
        <f>SUMIF(Table10[Company],Companies[[#This Row],[Full company name]],Table10[Revenue value])</f>
        <v>337979242</v>
      </c>
    </row>
    <row r="381" spans="2:9" s="49" customFormat="1" ht="15.75" x14ac:dyDescent="0.25">
      <c r="B381" s="49" t="s">
        <v>2385</v>
      </c>
      <c r="C381" s="49" t="s">
        <v>2090</v>
      </c>
      <c r="D381" s="242">
        <v>100784866</v>
      </c>
      <c r="E381" s="256" t="s">
        <v>988</v>
      </c>
      <c r="F381" s="49" t="s">
        <v>2474</v>
      </c>
      <c r="G381" s="184" t="s">
        <v>1658</v>
      </c>
      <c r="H381" s="184" t="s">
        <v>1658</v>
      </c>
      <c r="I381" s="182">
        <f>SUMIF(Table10[Company],Companies[[#This Row],[Full company name]],Table10[Revenue value])</f>
        <v>25163776</v>
      </c>
    </row>
    <row r="382" spans="2:9" s="49" customFormat="1" ht="15.75" x14ac:dyDescent="0.25">
      <c r="B382" s="49" t="s">
        <v>2386</v>
      </c>
      <c r="C382" s="49" t="s">
        <v>2090</v>
      </c>
      <c r="D382" s="242">
        <v>114974269</v>
      </c>
      <c r="E382" s="256" t="s">
        <v>988</v>
      </c>
      <c r="F382" s="49" t="s">
        <v>2481</v>
      </c>
      <c r="G382" s="184" t="s">
        <v>1658</v>
      </c>
      <c r="H382" s="184" t="s">
        <v>1658</v>
      </c>
      <c r="I382" s="182">
        <f>SUMIF(Table10[Company],Companies[[#This Row],[Full company name]],Table10[Revenue value])</f>
        <v>107467210.31999999</v>
      </c>
    </row>
    <row r="383" spans="2:9" s="49" customFormat="1" ht="15.75" x14ac:dyDescent="0.25">
      <c r="B383" s="49" t="s">
        <v>2387</v>
      </c>
      <c r="C383" s="49" t="s">
        <v>2090</v>
      </c>
      <c r="D383" s="242">
        <v>105617070</v>
      </c>
      <c r="E383" s="256" t="s">
        <v>988</v>
      </c>
      <c r="F383" s="49" t="s">
        <v>2484</v>
      </c>
      <c r="G383" s="184" t="s">
        <v>1658</v>
      </c>
      <c r="H383" s="184" t="s">
        <v>1658</v>
      </c>
      <c r="I383" s="182">
        <f>SUMIF(Table10[Company],Companies[[#This Row],[Full company name]],Table10[Revenue value])</f>
        <v>47585200</v>
      </c>
    </row>
    <row r="384" spans="2:9" s="49" customFormat="1" ht="15.75" x14ac:dyDescent="0.25">
      <c r="B384" s="49" t="s">
        <v>2388</v>
      </c>
      <c r="C384" s="49" t="s">
        <v>2090</v>
      </c>
      <c r="D384" s="242">
        <v>101715809</v>
      </c>
      <c r="E384" s="256" t="s">
        <v>988</v>
      </c>
      <c r="F384" s="49" t="s">
        <v>2430</v>
      </c>
      <c r="G384" s="184" t="s">
        <v>1658</v>
      </c>
      <c r="H384" s="184" t="s">
        <v>1658</v>
      </c>
      <c r="I384" s="182">
        <f>SUMIF(Table10[Company],Companies[[#This Row],[Full company name]],Table10[Revenue value])</f>
        <v>2683298342.0900002</v>
      </c>
    </row>
    <row r="385" spans="2:9" s="49" customFormat="1" ht="15.75" x14ac:dyDescent="0.25">
      <c r="B385" s="49" t="s">
        <v>2389</v>
      </c>
      <c r="C385" s="49" t="s">
        <v>2090</v>
      </c>
      <c r="D385" s="242">
        <v>112682317</v>
      </c>
      <c r="E385" s="256" t="s">
        <v>988</v>
      </c>
      <c r="F385" s="49" t="s">
        <v>2429</v>
      </c>
      <c r="G385" s="184" t="s">
        <v>1658</v>
      </c>
      <c r="H385" s="184" t="s">
        <v>1658</v>
      </c>
      <c r="I385" s="182">
        <f>SUMIF(Table10[Company],Companies[[#This Row],[Full company name]],Table10[Revenue value])</f>
        <v>57613400</v>
      </c>
    </row>
    <row r="386" spans="2:9" s="49" customFormat="1" ht="15.75" x14ac:dyDescent="0.25">
      <c r="B386" s="49" t="s">
        <v>2390</v>
      </c>
      <c r="C386" s="49" t="s">
        <v>2090</v>
      </c>
      <c r="D386" s="242">
        <v>110108567</v>
      </c>
      <c r="E386" s="256" t="s">
        <v>988</v>
      </c>
      <c r="F386" s="49" t="s">
        <v>2437</v>
      </c>
      <c r="G386" s="184" t="s">
        <v>1658</v>
      </c>
      <c r="H386" s="184" t="s">
        <v>1658</v>
      </c>
      <c r="I386" s="182">
        <f>SUMIF(Table10[Company],Companies[[#This Row],[Full company name]],Table10[Revenue value])</f>
        <v>6093992.0700000003</v>
      </c>
    </row>
    <row r="387" spans="2:9" s="49" customFormat="1" ht="15.75" x14ac:dyDescent="0.25">
      <c r="B387" s="49" t="s">
        <v>2391</v>
      </c>
      <c r="C387" s="49" t="s">
        <v>2090</v>
      </c>
      <c r="D387" s="242">
        <v>116291568</v>
      </c>
      <c r="E387" s="256" t="s">
        <v>988</v>
      </c>
      <c r="F387" s="49" t="s">
        <v>2429</v>
      </c>
      <c r="G387" s="184" t="s">
        <v>1658</v>
      </c>
      <c r="H387" s="184" t="s">
        <v>1658</v>
      </c>
      <c r="I387" s="182">
        <f>SUMIF(Table10[Company],Companies[[#This Row],[Full company name]],Table10[Revenue value])</f>
        <v>143797234</v>
      </c>
    </row>
    <row r="388" spans="2:9" s="49" customFormat="1" ht="15.75" x14ac:dyDescent="0.25">
      <c r="B388" s="49" t="s">
        <v>2423</v>
      </c>
      <c r="C388" s="49" t="s">
        <v>2090</v>
      </c>
      <c r="D388" s="242"/>
      <c r="E388" s="256" t="s">
        <v>988</v>
      </c>
      <c r="F388" s="49" t="s">
        <v>2428</v>
      </c>
      <c r="G388" s="184" t="s">
        <v>1658</v>
      </c>
      <c r="H388" s="184" t="s">
        <v>1658</v>
      </c>
      <c r="I388" s="182">
        <f>SUMIF(Table10[Company],Companies[[#This Row],[Full company name]],Table10[Revenue value])</f>
        <v>13021700</v>
      </c>
    </row>
    <row r="389" spans="2:9" s="49" customFormat="1" ht="15.75" x14ac:dyDescent="0.25">
      <c r="B389" s="49" t="s">
        <v>2424</v>
      </c>
      <c r="C389" s="49" t="s">
        <v>2090</v>
      </c>
      <c r="D389" s="242">
        <v>118049551</v>
      </c>
      <c r="E389" s="256" t="s">
        <v>988</v>
      </c>
      <c r="F389" s="49" t="s">
        <v>2430</v>
      </c>
      <c r="G389" s="184" t="s">
        <v>1658</v>
      </c>
      <c r="H389" s="184" t="s">
        <v>1658</v>
      </c>
      <c r="I389" s="182">
        <f>SUMIF(Table10[Company],Companies[[#This Row],[Full company name]],Table10[Revenue value])</f>
        <v>107057349</v>
      </c>
    </row>
    <row r="390" spans="2:9" s="49" customFormat="1" ht="15.75" x14ac:dyDescent="0.25">
      <c r="B390" s="49" t="s">
        <v>2392</v>
      </c>
      <c r="C390" s="49" t="s">
        <v>2090</v>
      </c>
      <c r="D390" s="242">
        <v>109973629</v>
      </c>
      <c r="E390" s="256" t="s">
        <v>988</v>
      </c>
      <c r="F390" s="49" t="s">
        <v>2479</v>
      </c>
      <c r="G390" s="184" t="s">
        <v>1658</v>
      </c>
      <c r="H390" s="184" t="s">
        <v>1658</v>
      </c>
      <c r="I390" s="182">
        <f>SUMIF(Table10[Company],Companies[[#This Row],[Full company name]],Table10[Revenue value])</f>
        <v>94940346</v>
      </c>
    </row>
    <row r="391" spans="2:9" s="49" customFormat="1" ht="15.75" x14ac:dyDescent="0.25">
      <c r="B391" s="49" t="s">
        <v>2393</v>
      </c>
      <c r="C391" s="49" t="s">
        <v>2090</v>
      </c>
      <c r="D391" s="242">
        <v>116492032</v>
      </c>
      <c r="E391" s="256" t="s">
        <v>988</v>
      </c>
      <c r="F391" s="49" t="s">
        <v>2479</v>
      </c>
      <c r="G391" s="184" t="s">
        <v>1658</v>
      </c>
      <c r="H391" s="184" t="s">
        <v>1658</v>
      </c>
      <c r="I391" s="182">
        <f>SUMIF(Table10[Company],Companies[[#This Row],[Full company name]],Table10[Revenue value])</f>
        <v>56545280.399999999</v>
      </c>
    </row>
    <row r="392" spans="2:9" s="49" customFormat="1" ht="15.75" x14ac:dyDescent="0.25">
      <c r="B392" s="49" t="s">
        <v>2394</v>
      </c>
      <c r="C392" s="49" t="s">
        <v>2090</v>
      </c>
      <c r="D392" s="242">
        <v>115516027</v>
      </c>
      <c r="E392" s="256" t="s">
        <v>988</v>
      </c>
      <c r="F392" s="49" t="s">
        <v>2431</v>
      </c>
      <c r="G392" s="184" t="s">
        <v>1658</v>
      </c>
      <c r="H392" s="184" t="s">
        <v>1658</v>
      </c>
      <c r="I392" s="182">
        <f>SUMIF(Table10[Company],Companies[[#This Row],[Full company name]],Table10[Revenue value])</f>
        <v>1010150</v>
      </c>
    </row>
    <row r="393" spans="2:9" s="49" customFormat="1" ht="15.75" x14ac:dyDescent="0.25">
      <c r="B393" s="49" t="s">
        <v>2395</v>
      </c>
      <c r="C393" s="49" t="s">
        <v>2090</v>
      </c>
      <c r="D393" s="242">
        <v>116447428</v>
      </c>
      <c r="E393" s="256" t="s">
        <v>988</v>
      </c>
      <c r="F393" s="49" t="s">
        <v>2430</v>
      </c>
      <c r="G393" s="184" t="s">
        <v>1658</v>
      </c>
      <c r="H393" s="184" t="s">
        <v>1658</v>
      </c>
      <c r="I393" s="182">
        <f>SUMIF(Table10[Company],Companies[[#This Row],[Full company name]],Table10[Revenue value])</f>
        <v>133384943</v>
      </c>
    </row>
    <row r="394" spans="2:9" s="49" customFormat="1" ht="15.75" x14ac:dyDescent="0.25">
      <c r="B394" s="49" t="s">
        <v>2396</v>
      </c>
      <c r="C394" s="49" t="s">
        <v>2090</v>
      </c>
      <c r="D394" s="242">
        <v>102861965</v>
      </c>
      <c r="E394" s="256" t="s">
        <v>988</v>
      </c>
      <c r="F394" s="49" t="s">
        <v>2428</v>
      </c>
      <c r="G394" s="184" t="s">
        <v>1658</v>
      </c>
      <c r="H394" s="184" t="s">
        <v>1658</v>
      </c>
      <c r="I394" s="182">
        <f>SUMIF(Table10[Company],Companies[[#This Row],[Full company name]],Table10[Revenue value])</f>
        <v>193031749.84999999</v>
      </c>
    </row>
    <row r="395" spans="2:9" s="49" customFormat="1" ht="15.75" x14ac:dyDescent="0.25">
      <c r="B395" s="49" t="s">
        <v>2397</v>
      </c>
      <c r="C395" s="49" t="s">
        <v>2090</v>
      </c>
      <c r="D395" s="242">
        <v>119718384</v>
      </c>
      <c r="E395" s="256" t="s">
        <v>988</v>
      </c>
      <c r="F395" s="49" t="s">
        <v>2430</v>
      </c>
      <c r="G395" s="184" t="s">
        <v>1658</v>
      </c>
      <c r="H395" s="184" t="s">
        <v>1658</v>
      </c>
      <c r="I395" s="182">
        <f>SUMIF(Table10[Company],Companies[[#This Row],[Full company name]],Table10[Revenue value])</f>
        <v>146205328</v>
      </c>
    </row>
    <row r="396" spans="2:9" s="49" customFormat="1" ht="15.75" x14ac:dyDescent="0.25">
      <c r="B396" s="49" t="s">
        <v>2398</v>
      </c>
      <c r="C396" s="49" t="s">
        <v>2090</v>
      </c>
      <c r="D396" s="242">
        <v>117032973</v>
      </c>
      <c r="E396" s="256" t="s">
        <v>988</v>
      </c>
      <c r="F396" s="49" t="s">
        <v>2429</v>
      </c>
      <c r="G396" s="184" t="s">
        <v>1658</v>
      </c>
      <c r="H396" s="184" t="s">
        <v>1658</v>
      </c>
      <c r="I396" s="182">
        <f>SUMIF(Table10[Company],Companies[[#This Row],[Full company name]],Table10[Revenue value])</f>
        <v>15548418</v>
      </c>
    </row>
    <row r="397" spans="2:9" s="49" customFormat="1" ht="15.75" x14ac:dyDescent="0.25">
      <c r="B397" s="49" t="s">
        <v>2399</v>
      </c>
      <c r="C397" s="49" t="s">
        <v>2090</v>
      </c>
      <c r="D397" s="242">
        <v>111029180</v>
      </c>
      <c r="E397" s="256" t="s">
        <v>988</v>
      </c>
      <c r="F397" s="49" t="s">
        <v>2430</v>
      </c>
      <c r="G397" s="184" t="s">
        <v>1658</v>
      </c>
      <c r="H397" s="184" t="s">
        <v>1658</v>
      </c>
      <c r="I397" s="182">
        <f>SUMIF(Table10[Company],Companies[[#This Row],[Full company name]],Table10[Revenue value])</f>
        <v>113306600</v>
      </c>
    </row>
    <row r="398" spans="2:9" s="49" customFormat="1" ht="15.75" x14ac:dyDescent="0.25">
      <c r="B398" s="49" t="s">
        <v>2400</v>
      </c>
      <c r="C398" s="49" t="s">
        <v>2090</v>
      </c>
      <c r="D398" s="242">
        <v>108744308</v>
      </c>
      <c r="E398" s="256" t="s">
        <v>988</v>
      </c>
      <c r="F398" s="49" t="s">
        <v>2429</v>
      </c>
      <c r="G398" s="184" t="s">
        <v>1658</v>
      </c>
      <c r="H398" s="184" t="s">
        <v>1658</v>
      </c>
      <c r="I398" s="182">
        <f>SUMIF(Table10[Company],Companies[[#This Row],[Full company name]],Table10[Revenue value])</f>
        <v>134011560</v>
      </c>
    </row>
    <row r="399" spans="2:9" s="49" customFormat="1" ht="15.75" x14ac:dyDescent="0.25">
      <c r="B399" s="49" t="s">
        <v>2401</v>
      </c>
      <c r="C399" s="49" t="s">
        <v>2090</v>
      </c>
      <c r="D399" s="242">
        <v>198408573</v>
      </c>
      <c r="E399" s="256" t="s">
        <v>988</v>
      </c>
      <c r="F399" s="49" t="s">
        <v>2485</v>
      </c>
      <c r="G399" s="184" t="s">
        <v>1658</v>
      </c>
      <c r="H399" s="184" t="s">
        <v>1658</v>
      </c>
      <c r="I399" s="182">
        <f>SUMIF(Table10[Company],Companies[[#This Row],[Full company name]],Table10[Revenue value])</f>
        <v>8600000</v>
      </c>
    </row>
    <row r="400" spans="2:9" s="49" customFormat="1" ht="15.75" x14ac:dyDescent="0.25">
      <c r="B400" s="49" t="s">
        <v>2402</v>
      </c>
      <c r="C400" s="49" t="s">
        <v>2090</v>
      </c>
      <c r="D400" s="242">
        <v>104449093</v>
      </c>
      <c r="E400" s="256" t="s">
        <v>988</v>
      </c>
      <c r="F400" s="49" t="s">
        <v>2485</v>
      </c>
      <c r="G400" s="184" t="s">
        <v>1658</v>
      </c>
      <c r="H400" s="184" t="s">
        <v>1658</v>
      </c>
      <c r="I400" s="182">
        <f>SUMIF(Table10[Company],Companies[[#This Row],[Full company name]],Table10[Revenue value])</f>
        <v>352800</v>
      </c>
    </row>
    <row r="401" spans="2:10" s="49" customFormat="1" ht="15.75" x14ac:dyDescent="0.25">
      <c r="B401" s="49" t="s">
        <v>2403</v>
      </c>
      <c r="C401" s="49" t="s">
        <v>2090</v>
      </c>
      <c r="D401" s="242">
        <v>100678624</v>
      </c>
      <c r="E401" s="256" t="s">
        <v>988</v>
      </c>
      <c r="F401" s="49" t="s">
        <v>2431</v>
      </c>
      <c r="G401" s="184" t="s">
        <v>1658</v>
      </c>
      <c r="H401" s="184" t="s">
        <v>1658</v>
      </c>
      <c r="I401" s="182">
        <f>SUMIF(Table10[Company],Companies[[#This Row],[Full company name]],Table10[Revenue value])</f>
        <v>47019728</v>
      </c>
    </row>
    <row r="402" spans="2:10" s="49" customFormat="1" ht="15.75" x14ac:dyDescent="0.25">
      <c r="B402" s="49" t="s">
        <v>2404</v>
      </c>
      <c r="C402" s="49" t="s">
        <v>2090</v>
      </c>
      <c r="D402" s="242" t="s">
        <v>2475</v>
      </c>
      <c r="E402" s="256" t="s">
        <v>988</v>
      </c>
      <c r="F402" s="49" t="s">
        <v>2431</v>
      </c>
      <c r="G402" s="184" t="s">
        <v>1658</v>
      </c>
      <c r="H402" s="184" t="s">
        <v>1658</v>
      </c>
      <c r="I402" s="182">
        <f>SUMIF(Table10[Company],Companies[[#This Row],[Full company name]],Table10[Revenue value])</f>
        <v>0</v>
      </c>
    </row>
    <row r="403" spans="2:10" s="49" customFormat="1" ht="15.75" x14ac:dyDescent="0.25">
      <c r="B403" s="49" t="s">
        <v>2405</v>
      </c>
      <c r="C403" s="49" t="s">
        <v>2090</v>
      </c>
      <c r="D403" s="242">
        <v>106135533</v>
      </c>
      <c r="E403" s="256" t="s">
        <v>988</v>
      </c>
      <c r="F403" s="49" t="s">
        <v>2430</v>
      </c>
      <c r="G403" s="184" t="s">
        <v>1658</v>
      </c>
      <c r="H403" s="184" t="s">
        <v>1658</v>
      </c>
      <c r="I403" s="182">
        <f>SUMIF(Table10[Company],Companies[[#This Row],[Full company name]],Table10[Revenue value])</f>
        <v>104986597</v>
      </c>
    </row>
    <row r="404" spans="2:10" s="49" customFormat="1" ht="15.75" x14ac:dyDescent="0.25">
      <c r="B404" s="49" t="s">
        <v>2406</v>
      </c>
      <c r="C404" s="49" t="s">
        <v>2090</v>
      </c>
      <c r="D404" s="242">
        <v>103580234</v>
      </c>
      <c r="E404" s="256" t="s">
        <v>988</v>
      </c>
      <c r="F404" s="49" t="s">
        <v>2415</v>
      </c>
      <c r="G404" s="184" t="s">
        <v>1658</v>
      </c>
      <c r="H404" s="184" t="s">
        <v>1658</v>
      </c>
      <c r="I404" s="182">
        <f>SUMIF(Table10[Company],Companies[[#This Row],[Full company name]],Table10[Revenue value])</f>
        <v>76479561</v>
      </c>
    </row>
    <row r="405" spans="2:10" s="49" customFormat="1" ht="15.75" x14ac:dyDescent="0.25">
      <c r="B405" s="49" t="s">
        <v>2407</v>
      </c>
      <c r="C405" s="49" t="s">
        <v>2090</v>
      </c>
      <c r="D405" s="242" t="s">
        <v>2476</v>
      </c>
      <c r="E405" s="256" t="s">
        <v>988</v>
      </c>
      <c r="F405" s="49" t="s">
        <v>2415</v>
      </c>
      <c r="G405" s="184" t="s">
        <v>1658</v>
      </c>
      <c r="H405" s="184" t="s">
        <v>1658</v>
      </c>
      <c r="I405" s="182">
        <f>SUMIF(Table10[Company],Companies[[#This Row],[Full company name]],Table10[Revenue value])</f>
        <v>6261244</v>
      </c>
    </row>
    <row r="406" spans="2:10" s="49" customFormat="1" ht="15.75" x14ac:dyDescent="0.25">
      <c r="B406" s="49" t="s">
        <v>2408</v>
      </c>
      <c r="C406" s="49" t="s">
        <v>2090</v>
      </c>
      <c r="D406" s="242" t="s">
        <v>2476</v>
      </c>
      <c r="E406" s="256" t="s">
        <v>988</v>
      </c>
      <c r="F406" s="49" t="s">
        <v>2415</v>
      </c>
      <c r="G406" s="184" t="s">
        <v>1658</v>
      </c>
      <c r="H406" s="184" t="s">
        <v>1658</v>
      </c>
      <c r="I406" s="182">
        <f>SUMIF(Table10[Company],Companies[[#This Row],[Full company name]],Table10[Revenue value])</f>
        <v>3000000</v>
      </c>
    </row>
    <row r="407" spans="2:10" s="49" customFormat="1" ht="15.75" x14ac:dyDescent="0.25">
      <c r="B407" s="49" t="s">
        <v>2409</v>
      </c>
      <c r="C407" s="49" t="s">
        <v>2090</v>
      </c>
      <c r="D407" s="242">
        <v>103309565</v>
      </c>
      <c r="E407" s="256" t="s">
        <v>988</v>
      </c>
      <c r="F407" s="49" t="s">
        <v>2428</v>
      </c>
      <c r="G407" s="184" t="s">
        <v>1658</v>
      </c>
      <c r="H407" s="184" t="s">
        <v>1658</v>
      </c>
      <c r="I407" s="182">
        <f>SUMIF(Table10[Company],Companies[[#This Row],[Full company name]],Table10[Revenue value])</f>
        <v>926432</v>
      </c>
    </row>
    <row r="408" spans="2:10" s="49" customFormat="1" ht="15.75" x14ac:dyDescent="0.25">
      <c r="B408" s="49" t="s">
        <v>2425</v>
      </c>
      <c r="C408" s="49" t="s">
        <v>2090</v>
      </c>
      <c r="D408" s="242">
        <v>111192928</v>
      </c>
      <c r="E408" s="256" t="s">
        <v>988</v>
      </c>
      <c r="F408" s="49" t="s">
        <v>2438</v>
      </c>
      <c r="G408" s="184" t="s">
        <v>1658</v>
      </c>
      <c r="H408" s="184" t="s">
        <v>1658</v>
      </c>
      <c r="I408" s="182">
        <f>SUMIF(Table10[Company],Companies[[#This Row],[Full company name]],Table10[Revenue value])</f>
        <v>75209</v>
      </c>
    </row>
    <row r="409" spans="2:10" s="49" customFormat="1" ht="15.75" x14ac:dyDescent="0.25">
      <c r="B409" s="49" t="s">
        <v>2410</v>
      </c>
      <c r="C409" s="49" t="s">
        <v>2090</v>
      </c>
      <c r="D409" s="242">
        <v>103798841</v>
      </c>
      <c r="E409" s="256" t="s">
        <v>988</v>
      </c>
      <c r="F409" s="49" t="s">
        <v>2427</v>
      </c>
      <c r="G409" s="184"/>
      <c r="H409" s="184"/>
      <c r="I409" s="182">
        <f>SUMIF(Table10[Company],Companies[[#This Row],[Full company name]],Table10[Revenue value])</f>
        <v>39272122.707112968</v>
      </c>
    </row>
    <row r="410" spans="2:10" s="49" customFormat="1" ht="15.75" x14ac:dyDescent="0.25">
      <c r="B410" s="49" t="s">
        <v>2411</v>
      </c>
      <c r="C410" s="49" t="s">
        <v>2090</v>
      </c>
      <c r="D410" s="242">
        <v>106564965</v>
      </c>
      <c r="E410" s="256" t="s">
        <v>988</v>
      </c>
      <c r="F410" s="49" t="s">
        <v>2486</v>
      </c>
      <c r="G410" s="184"/>
      <c r="H410" s="184"/>
      <c r="I410" s="182">
        <f>SUMIF(Table10[Company],Companies[[#This Row],[Full company name]],Table10[Revenue value])</f>
        <v>35773094</v>
      </c>
    </row>
    <row r="411" spans="2:10" s="49" customFormat="1" ht="15.75" x14ac:dyDescent="0.25">
      <c r="B411" s="49" t="s">
        <v>2412</v>
      </c>
      <c r="C411" s="49" t="s">
        <v>2090</v>
      </c>
      <c r="D411" s="242">
        <v>103801990</v>
      </c>
      <c r="E411" s="256" t="s">
        <v>988</v>
      </c>
      <c r="F411" s="49" t="s">
        <v>2487</v>
      </c>
      <c r="G411" s="184"/>
      <c r="H411" s="184"/>
      <c r="I411" s="182">
        <f>SUMIF(Table10[Company],Companies[[#This Row],[Full company name]],Table10[Revenue value])</f>
        <v>13914707.620000001</v>
      </c>
    </row>
    <row r="412" spans="2:10" s="49" customFormat="1" ht="15.75" x14ac:dyDescent="0.25">
      <c r="B412" s="49" t="s">
        <v>2413</v>
      </c>
      <c r="C412" s="49" t="s">
        <v>2090</v>
      </c>
      <c r="D412" s="242">
        <v>101853578</v>
      </c>
      <c r="E412" s="256" t="s">
        <v>988</v>
      </c>
      <c r="F412" s="49" t="s">
        <v>2437</v>
      </c>
      <c r="G412" s="184"/>
      <c r="H412" s="184"/>
      <c r="I412" s="182">
        <f>SUMIF(Table10[Company],Companies[[#This Row],[Full company name]],Table10[Revenue value])</f>
        <v>2494650</v>
      </c>
    </row>
    <row r="413" spans="2:10" s="49" customFormat="1" ht="15.75" x14ac:dyDescent="0.25">
      <c r="B413" s="49" t="s">
        <v>2414</v>
      </c>
      <c r="C413" s="49" t="s">
        <v>2090</v>
      </c>
      <c r="D413" s="242">
        <v>106174911</v>
      </c>
      <c r="E413" s="256" t="s">
        <v>988</v>
      </c>
      <c r="F413" s="49" t="s">
        <v>2435</v>
      </c>
      <c r="G413" s="184"/>
      <c r="H413" s="184"/>
      <c r="I413" s="182">
        <f>SUMIF(Table10[Company],Companies[[#This Row],[Full company name]],Table10[Revenue value])</f>
        <v>11457300</v>
      </c>
    </row>
    <row r="414" spans="2:10" s="49" customFormat="1" ht="15.75" x14ac:dyDescent="0.25">
      <c r="B414" s="49" t="s">
        <v>1572</v>
      </c>
      <c r="D414" s="26" t="s">
        <v>1685</v>
      </c>
      <c r="G414" s="184" t="s">
        <v>1658</v>
      </c>
      <c r="H414" s="184" t="s">
        <v>1658</v>
      </c>
      <c r="I414" s="182">
        <f>SUMIF(Table10[Company],Companies[[#This Row],[Full company name]],Table10[Revenue value])</f>
        <v>0</v>
      </c>
    </row>
    <row r="415" spans="2:10" s="49" customFormat="1" ht="15.75" x14ac:dyDescent="0.25">
      <c r="C415" s="26"/>
      <c r="F415" s="184"/>
      <c r="G415" s="184"/>
      <c r="H415" s="185"/>
    </row>
    <row r="416" spans="2:10" s="49" customFormat="1" ht="19.5" x14ac:dyDescent="0.25">
      <c r="B416" s="333" t="s">
        <v>1626</v>
      </c>
      <c r="C416" s="333"/>
      <c r="D416" s="333"/>
      <c r="E416" s="333"/>
      <c r="F416" s="333"/>
      <c r="G416" s="333"/>
      <c r="H416" s="333"/>
      <c r="I416" s="333"/>
      <c r="J416" s="333"/>
    </row>
    <row r="417" spans="2:10" s="49" customFormat="1" ht="15.75" x14ac:dyDescent="0.3">
      <c r="B417" s="179" t="s">
        <v>1627</v>
      </c>
      <c r="C417" s="50" t="s">
        <v>1628</v>
      </c>
      <c r="D417" s="50" t="s">
        <v>1667</v>
      </c>
      <c r="E417" s="50" t="s">
        <v>2477</v>
      </c>
      <c r="F417" s="26" t="s">
        <v>1500</v>
      </c>
      <c r="G417" s="26" t="s">
        <v>1631</v>
      </c>
      <c r="H417" s="26" t="s">
        <v>1684</v>
      </c>
      <c r="I417" s="26" t="s">
        <v>1632</v>
      </c>
      <c r="J417" s="26" t="s">
        <v>1006</v>
      </c>
    </row>
    <row r="418" spans="2:10" s="49" customFormat="1" ht="15.75" x14ac:dyDescent="0.3">
      <c r="B418" s="242" t="s">
        <v>2488</v>
      </c>
      <c r="C418" s="50" t="s">
        <v>1000</v>
      </c>
      <c r="D418" s="50"/>
      <c r="E418" s="50" t="s">
        <v>1801</v>
      </c>
      <c r="F418" s="50" t="s">
        <v>1502</v>
      </c>
      <c r="G418" s="284">
        <v>4960000</v>
      </c>
      <c r="H418" s="49" t="s">
        <v>1991</v>
      </c>
      <c r="J418" s="49" t="s">
        <v>1883</v>
      </c>
    </row>
    <row r="419" spans="2:10" s="49" customFormat="1" ht="15.75" x14ac:dyDescent="0.3">
      <c r="B419" s="242" t="s">
        <v>2489</v>
      </c>
      <c r="C419" s="50" t="s">
        <v>1000</v>
      </c>
      <c r="D419" s="50"/>
      <c r="E419" s="50" t="s">
        <v>1801</v>
      </c>
      <c r="F419" s="50" t="s">
        <v>1502</v>
      </c>
      <c r="G419" s="284">
        <v>2270000</v>
      </c>
      <c r="H419" s="49" t="s">
        <v>1991</v>
      </c>
      <c r="J419" s="49" t="s">
        <v>1883</v>
      </c>
    </row>
    <row r="420" spans="2:10" s="49" customFormat="1" ht="15.75" x14ac:dyDescent="0.3">
      <c r="B420" s="242" t="s">
        <v>2489</v>
      </c>
      <c r="C420" s="50" t="s">
        <v>1000</v>
      </c>
      <c r="D420" s="50"/>
      <c r="E420" s="50" t="s">
        <v>1777</v>
      </c>
      <c r="F420" s="50" t="s">
        <v>1502</v>
      </c>
      <c r="G420" s="284">
        <v>55600000</v>
      </c>
      <c r="H420" s="49" t="s">
        <v>1990</v>
      </c>
      <c r="J420" s="49" t="s">
        <v>1883</v>
      </c>
    </row>
    <row r="421" spans="2:10" s="49" customFormat="1" ht="15.75" x14ac:dyDescent="0.3">
      <c r="B421" s="242" t="s">
        <v>2490</v>
      </c>
      <c r="C421" s="50" t="s">
        <v>1000</v>
      </c>
      <c r="D421" s="50"/>
      <c r="E421" s="50" t="s">
        <v>1801</v>
      </c>
      <c r="F421" s="50" t="s">
        <v>1502</v>
      </c>
      <c r="G421" s="284">
        <v>970000</v>
      </c>
      <c r="H421" s="49" t="s">
        <v>1991</v>
      </c>
      <c r="J421" s="49" t="s">
        <v>1883</v>
      </c>
    </row>
    <row r="422" spans="2:10" s="49" customFormat="1" ht="15.75" x14ac:dyDescent="0.3">
      <c r="B422" s="242" t="s">
        <v>2491</v>
      </c>
      <c r="C422" s="50" t="s">
        <v>1000</v>
      </c>
      <c r="D422" s="50"/>
      <c r="E422" s="50" t="s">
        <v>1801</v>
      </c>
      <c r="F422" s="50" t="s">
        <v>1502</v>
      </c>
      <c r="G422" s="284">
        <v>1090000</v>
      </c>
      <c r="H422" s="49" t="s">
        <v>1991</v>
      </c>
      <c r="J422" s="49" t="s">
        <v>1883</v>
      </c>
    </row>
    <row r="423" spans="2:10" s="49" customFormat="1" ht="16.5" thickBot="1" x14ac:dyDescent="0.3">
      <c r="B423" s="119"/>
      <c r="C423" s="89"/>
      <c r="D423" s="90"/>
      <c r="E423" s="89"/>
      <c r="F423" s="101"/>
      <c r="G423" s="101"/>
      <c r="H423" s="101"/>
      <c r="I423" s="101"/>
      <c r="J423" s="101"/>
    </row>
    <row r="424" spans="2:10" ht="15.75" x14ac:dyDescent="0.25">
      <c r="B424" s="37"/>
      <c r="C424" s="37"/>
      <c r="D424" s="37"/>
      <c r="E424" s="37"/>
      <c r="F424" s="28"/>
      <c r="G424" s="28"/>
      <c r="H424" s="28"/>
      <c r="I424" s="28"/>
      <c r="J424" s="28"/>
    </row>
    <row r="425" spans="2:10" s="49" customFormat="1" ht="16.5" thickBot="1" x14ac:dyDescent="0.3">
      <c r="B425" s="324" t="s">
        <v>2478</v>
      </c>
      <c r="C425" s="325"/>
      <c r="D425" s="325"/>
      <c r="E425" s="325"/>
      <c r="F425" s="325"/>
      <c r="G425" s="325"/>
      <c r="H425" s="325"/>
      <c r="I425" s="325"/>
      <c r="J425" s="325"/>
    </row>
    <row r="426" spans="2:10" s="49" customFormat="1" ht="15.75" x14ac:dyDescent="0.25">
      <c r="B426" s="326" t="s">
        <v>1871</v>
      </c>
      <c r="C426" s="327"/>
      <c r="D426" s="327"/>
      <c r="E426" s="327"/>
      <c r="F426" s="327"/>
      <c r="G426" s="327"/>
      <c r="H426" s="327"/>
      <c r="I426" s="327"/>
      <c r="J426" s="327"/>
    </row>
    <row r="427" spans="2:10" ht="16.5" thickBot="1" x14ac:dyDescent="0.3">
      <c r="B427" s="37"/>
      <c r="C427" s="37"/>
      <c r="D427" s="37"/>
      <c r="E427" s="37"/>
      <c r="F427" s="28"/>
      <c r="G427" s="28"/>
      <c r="H427" s="28"/>
      <c r="I427" s="28"/>
      <c r="J427" s="28"/>
    </row>
    <row r="428" spans="2:10" ht="15.75" x14ac:dyDescent="0.25">
      <c r="B428" s="321" t="s">
        <v>1851</v>
      </c>
      <c r="C428" s="321"/>
      <c r="D428" s="321"/>
      <c r="E428" s="321"/>
      <c r="F428" s="321"/>
      <c r="G428" s="321"/>
      <c r="H428" s="321"/>
      <c r="I428" s="321"/>
      <c r="J428" s="321"/>
    </row>
    <row r="429" spans="2:10" ht="16.5" customHeight="1" x14ac:dyDescent="0.25">
      <c r="B429" s="303" t="s">
        <v>1872</v>
      </c>
      <c r="C429" s="303"/>
      <c r="D429" s="303"/>
      <c r="E429" s="303"/>
      <c r="F429" s="303"/>
      <c r="G429" s="303"/>
      <c r="H429" s="303"/>
      <c r="I429" s="303"/>
      <c r="J429" s="303"/>
    </row>
    <row r="430" spans="2:10" ht="15.75" x14ac:dyDescent="0.25">
      <c r="B430" s="314" t="s">
        <v>1873</v>
      </c>
      <c r="C430" s="314"/>
      <c r="D430" s="314"/>
      <c r="E430" s="314"/>
      <c r="F430" s="314"/>
      <c r="G430" s="314"/>
      <c r="H430" s="314"/>
      <c r="I430" s="314"/>
      <c r="J430" s="314"/>
    </row>
    <row r="431" spans="2:10" ht="15.75" x14ac:dyDescent="0.25">
      <c r="B431" s="329"/>
      <c r="C431" s="329"/>
      <c r="D431" s="329"/>
      <c r="E431" s="329"/>
      <c r="F431" s="329"/>
      <c r="G431" s="329"/>
      <c r="H431" s="329"/>
      <c r="I431" s="329"/>
      <c r="J431" s="329"/>
    </row>
    <row r="432" spans="2:10" ht="15.75" x14ac:dyDescent="0.25"/>
    <row r="433" spans="2:5" ht="15.75" x14ac:dyDescent="0.25"/>
    <row r="434" spans="2:5" ht="15.75" x14ac:dyDescent="0.25"/>
    <row r="435" spans="2:5" ht="15.75" x14ac:dyDescent="0.25"/>
    <row r="436" spans="2:5" s="49" customFormat="1" ht="15.75" x14ac:dyDescent="0.25">
      <c r="B436" s="26"/>
      <c r="C436" s="26"/>
      <c r="D436" s="26"/>
      <c r="E436" s="26"/>
    </row>
    <row r="437" spans="2:5" ht="15.75" x14ac:dyDescent="0.25"/>
    <row r="438" spans="2:5" ht="15.75" x14ac:dyDescent="0.25"/>
    <row r="439" spans="2:5" ht="15.75" x14ac:dyDescent="0.25"/>
    <row r="440" spans="2:5" ht="15.75" x14ac:dyDescent="0.25"/>
    <row r="441" spans="2:5" ht="15.75" x14ac:dyDescent="0.25"/>
    <row r="442" spans="2:5" ht="15.75" x14ac:dyDescent="0.25"/>
    <row r="443" spans="2:5" ht="15.75" x14ac:dyDescent="0.25"/>
    <row r="444" spans="2:5" ht="15" customHeight="1" x14ac:dyDescent="0.25"/>
    <row r="445" spans="2:5" ht="15" customHeight="1" x14ac:dyDescent="0.25"/>
    <row r="446" spans="2:5" ht="15.75" x14ac:dyDescent="0.25"/>
    <row r="447" spans="2:5" ht="15.75" x14ac:dyDescent="0.25"/>
    <row r="448" spans="2:5" ht="18.75" customHeight="1"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sheetData>
  <mergeCells count="20">
    <mergeCell ref="B430:J430"/>
    <mergeCell ref="B431:J431"/>
    <mergeCell ref="B7:J7"/>
    <mergeCell ref="B8:J8"/>
    <mergeCell ref="B10:J10"/>
    <mergeCell ref="B11:J11"/>
    <mergeCell ref="B12:J12"/>
    <mergeCell ref="B416:J416"/>
    <mergeCell ref="B425:J425"/>
    <mergeCell ref="B426:J426"/>
    <mergeCell ref="B13:J13"/>
    <mergeCell ref="B27:J27"/>
    <mergeCell ref="B28:D28"/>
    <mergeCell ref="B428:J428"/>
    <mergeCell ref="B429:J429"/>
    <mergeCell ref="B2:J2"/>
    <mergeCell ref="B3:J3"/>
    <mergeCell ref="B4:J4"/>
    <mergeCell ref="B5:J5"/>
    <mergeCell ref="B6:J6"/>
  </mergeCells>
  <dataValidations count="25">
    <dataValidation allowBlank="1" showInputMessage="1" showErrorMessage="1" promptTitle="Please insert commodities" prompt="Please insert the relevant commodities of the company here, separated by commas." sqref="F32:F413" xr:uid="{6A44821C-9A13-4D03-9DBE-3FE545535EDF}"/>
    <dataValidation allowBlank="1" showInputMessage="1" showErrorMessage="1" promptTitle="Project name" prompt="Input project name here._x000a__x000a_Please refrain from using acronyms, and input complete name." sqref="B418:B422" xr:uid="{F99FE9B0-5192-4241-983B-FDB53885E318}"/>
    <dataValidation allowBlank="1" showInputMessage="1" showErrorMessage="1" promptTitle="Name of identifier" prompt="Please input name of identifier, such as &quot;Taxpayer Identification Number&quot; or similar." sqref="B29" xr:uid="{412124B2-A34B-47AD-A7F2-2DA2FD26EE6D}"/>
    <dataValidation allowBlank="1" showInputMessage="1" showErrorMessage="1" promptTitle="Name of register" prompt="Please input name of register or agency" sqref="C29" xr:uid="{2DCD63E0-4119-4A73-AC8A-488AF5C36CD2}"/>
    <dataValidation allowBlank="1" showInputMessage="1" showErrorMessage="1" promptTitle="Registry URL" prompt="Please insert direct URL to the registry or agency" sqref="D29" xr:uid="{A7D4AC68-A245-49BE-B706-C7C76BB5669E}"/>
    <dataValidation allowBlank="1" showInputMessage="1" showErrorMessage="1" promptTitle="Affiliated Companies" prompt="Please insert the relevant companies affiliated to the project here, separated by commas." sqref="D418:D422" xr:uid="{E12F2734-F1F8-415D-942B-52F213FABA12}"/>
    <dataValidation allowBlank="1" showInputMessage="1" showErrorMessage="1" promptTitle="Reference number" prompt="Please input the reference number of the legal agreement: contract, licence, lease, concession..." sqref="C418:C422" xr:uid="{FF6DDDEB-45F7-4DC8-8F55-BED4849AE1BE}"/>
    <dataValidation type="textLength" allowBlank="1" showInputMessage="1" showErrorMessage="1" errorTitle="Please do not edit these cells" error="Please do not edit these cells" sqref="B29 C28:D28" xr:uid="{81EFF6B9-0948-4ED1-9FAA-6EA0DE53E4C0}">
      <formula1>10000</formula1>
      <formula2>50000</formula2>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418:H422" xr:uid="{8671A7B4-FBEE-40B4-83E1-8302DA427313}">
      <formula1>"&lt;Select unit&gt;,Sm3,Sm3 o.e.,Barrels,Tonnes,oz,carats,Scf"</formula1>
    </dataValidation>
    <dataValidation type="list" allowBlank="1" showInputMessage="1" showErrorMessage="1" sqref="F418:F422" xr:uid="{49FD5F6B-C034-4C11-BDF9-18680C0BE353}">
      <formula1>Project_phases_list</formula1>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418:E422" xr:uid="{5D281347-915C-4D0E-B76F-154D7B7C68B3}">
      <formula1>Commodity_names</formula1>
    </dataValidation>
    <dataValidation type="textLength" allowBlank="1" showInputMessage="1" showErrorMessage="1" sqref="A1:K13 A26:L28 E29:K30 A30:D30 A29 B415:K416 A417:K417 A14:E14 B423:J427 B431:J431 A31:K31 J32:K414 A32:A416 K418:K431 A418:A431 F14:K25" xr:uid="{4B9AA2B5-1E60-430C-BA7F-02CA306120F1}">
      <formula1>9999999</formula1>
      <formula2>99999999</formula2>
    </dataValidation>
    <dataValidation type="decimal" allowBlank="1" showInputMessage="1" showErrorMessage="1" errorTitle="Please only input numbers" error="Only numbers should be included in these cells" promptTitle="Production volume" prompt="Please input the production volume of the project here." sqref="G418:G422" xr:uid="{43FE69DE-8E41-4A8E-A395-A2B85FFFBBC2}">
      <formula1>0</formula1>
      <formula2>1000000000000000</formula2>
    </dataValidation>
    <dataValidation type="decimal" allowBlank="1" showInputMessage="1" showErrorMessage="1" errorTitle="Please only input numbers" error="Only numbers should be included in these cells" promptTitle="Production values" prompt="Please input the production value of the project here." sqref="I418:I422" xr:uid="{83119F12-BEE5-4AB0-AD82-3D216DB6144F}">
      <formula1>0</formula1>
      <formula2>1000000000000000</formula2>
    </dataValidation>
    <dataValidation type="textLength" allowBlank="1" showInputMessage="1" showErrorMessage="1" errorTitle="Do not edit these cells" error="Please do not edit these cells" sqref="B428:J430" xr:uid="{BAF144F0-3731-4BBB-961A-1F8765C0F270}">
      <formula1>9999999</formula1>
      <formula2>99999999</formula2>
    </dataValidation>
    <dataValidation type="list" allowBlank="1" showInputMessage="1" showErrorMessage="1" promptTitle="Please select Sector" prompt="Please select the relevant sector of the company from the list" sqref="E32:E414" xr:uid="{868FFED3-1B0C-4918-8778-E1FA1953F99F}">
      <formula1>Sector_list</formula1>
    </dataValidation>
    <dataValidation allowBlank="1" showInputMessage="1" showErrorMessage="1" promptTitle="Company name" prompt="Input company name here._x000a__x000a_Please refrain from using acronyms, and input complete name." sqref="B32:B414" xr:uid="{C350F0E4-4E62-4F30-B87E-F27D6B9371A9}"/>
    <dataValidation allowBlank="1" showInputMessage="1" showErrorMessage="1" promptTitle="Identification #" prompt="Please input unique identification number, such as TIN, organisational number or similar" sqref="D32:D414" xr:uid="{4120235B-D2FD-4BFD-ABFB-C2C2C7807A6F}"/>
    <dataValidation errorStyle="warning" allowBlank="1" showInputMessage="1" showErrorMessage="1" errorTitle="URL " error="Please input a link in these cells" sqref="G32:H414" xr:uid="{900097FA-9B5D-417A-9DC5-30D28C0778EB}"/>
    <dataValidation type="whole" allowBlank="1" showInputMessage="1" showErrorMessage="1" errorTitle="Do not edit - based on part 5" error="These cells will be filled automatically" promptTitle="Do not edit - based on part 5" prompt=" " sqref="I32:I414" xr:uid="{56FC6F82-9F1C-496E-9C14-F149EB40B8A6}">
      <formula1>1</formula1>
      <formula2>2</formula2>
    </dataValidation>
    <dataValidation type="list" allowBlank="1" showInputMessage="1" showErrorMessage="1" sqref="C32:C414" xr:uid="{F0416102-0ADD-49AA-89C3-81F8E6280814}">
      <formula1>"&lt; Company type &gt;,State-owned enterprises &amp; public corporations,Private"</formula1>
    </dataValidation>
    <dataValidation allowBlank="1" showInputMessage="1" showErrorMessage="1" promptTitle="Identification" prompt="Please input identification number for the reporting government entity, if applicable." sqref="D15:D25" xr:uid="{8310B678-8255-46C8-AF1B-93E3C1B16E87}"/>
    <dataValidation type="list" allowBlank="1" showInputMessage="1" showErrorMessage="1" promptTitle="Government agency type" prompt="Choose type of government agency from the drop-down list._x000a_Please refrain from using custom types if possible." sqref="C15:C25" xr:uid="{6D7DD8FD-6ED6-4A3A-A7DE-59B056350A18}">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25" xr:uid="{125DD936-3706-43C4-A261-DA623EB281A6}"/>
    <dataValidation type="textLength" allowBlank="1" showInputMessage="1" showErrorMessage="1" errorTitle="Do not edit - based on Part 4" error="These cells will be filled automatically" promptTitle="Do not edit - based on Part 4" prompt=" " sqref="E15:E25" xr:uid="{E7078589-660C-4DA2-9592-E8A92A55EA9A}">
      <formula1>999999</formula1>
      <formula2>9999999</formula2>
    </dataValidation>
  </dataValidations>
  <hyperlinks>
    <hyperlink ref="B8" r:id="rId1" xr:uid="{DD07F9BC-AC8A-4A9E-9450-3D0391EB0CA7}"/>
    <hyperlink ref="B426:F426" r:id="rId2" display="Give us your feedback or report a conflict in the data! Write to us at  data@eiti.org" xr:uid="{7DD6EEF9-F2B1-490B-AA9F-CD09A5BE123B}"/>
    <hyperlink ref="B425:F425" r:id="rId3" display="For the latest version of Summary data templates, see  https://eiti.org/summary-data-template" xr:uid="{3F13EEFE-7DC6-4094-8E58-281FFE9ACE0E}"/>
  </hyperlinks>
  <pageMargins left="0.25" right="0.25" top="0.75" bottom="0.75" header="0.3" footer="0.3"/>
  <pageSetup paperSize="8" fitToHeight="0" orientation="landscape" horizontalDpi="2400" verticalDpi="2400" r:id="rId4"/>
  <tableParts count="3">
    <tablePart r:id="rId5"/>
    <tablePart r:id="rId6"/>
    <tablePart r:id="rId7"/>
  </tableParts>
  <extLst>
    <ext xmlns:x14="http://schemas.microsoft.com/office/spreadsheetml/2009/9/main" uri="{CCE6A557-97BC-4b89-ADB6-D9C93CAAB3DF}">
      <x14:dataValidations xmlns:xm="http://schemas.microsoft.com/office/excel/2006/main" count="1">
        <x14:dataValidation type="list" allowBlank="1" showInputMessage="1" showErrorMessage="1" error="Invalid Entry" promptTitle="Currency" prompt="Please input currency according to 3-letter ISO currency code." xr:uid="{6854ADEB-BBB5-4A60-BD4B-636A75D9550B}">
          <x14:formula1>
            <xm:f>Lists!$I$11:$I$168</xm:f>
          </x14:formula1>
          <xm:sqref>J418:J422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U110"/>
  <sheetViews>
    <sheetView showGridLines="0" topLeftCell="F65" zoomScale="80" zoomScaleNormal="80" workbookViewId="0">
      <selection activeCell="J78" sqref="J78"/>
    </sheetView>
  </sheetViews>
  <sheetFormatPr defaultColWidth="8.7109375" defaultRowHeight="15.75" x14ac:dyDescent="0.3"/>
  <cols>
    <col min="1" max="1" width="2.7109375" style="50" customWidth="1"/>
    <col min="2" max="5" width="0" style="50" hidden="1" customWidth="1"/>
    <col min="6" max="6" width="50.42578125" style="50" customWidth="1"/>
    <col min="7" max="7" width="16.7109375" style="50" customWidth="1"/>
    <col min="8" max="8" width="23.140625" style="50" customWidth="1"/>
    <col min="9" max="9" width="28.7109375" style="50" customWidth="1"/>
    <col min="10" max="10" width="52.85546875" style="50" customWidth="1"/>
    <col min="11" max="11" width="15.5703125" style="50" bestFit="1" customWidth="1"/>
    <col min="12" max="12" width="2.7109375" style="50" customWidth="1"/>
    <col min="13" max="13" width="19.5703125" style="50" bestFit="1" customWidth="1"/>
    <col min="14" max="14" width="73.42578125" style="50" bestFit="1" customWidth="1"/>
    <col min="15" max="15" width="4" style="50" customWidth="1"/>
    <col min="16" max="17" width="8.7109375" style="50"/>
    <col min="18" max="18" width="21.140625" style="50" bestFit="1" customWidth="1"/>
    <col min="19" max="19" width="8.7109375" style="50"/>
    <col min="20" max="20" width="21.140625" style="50" bestFit="1" customWidth="1"/>
    <col min="21" max="16384" width="8.7109375" style="50"/>
  </cols>
  <sheetData>
    <row r="1" spans="6:14" s="26" customFormat="1" ht="15.75" hidden="1" customHeight="1" x14ac:dyDescent="0.25"/>
    <row r="2" spans="6:14" s="26" customFormat="1" hidden="1" x14ac:dyDescent="0.25">
      <c r="F2" s="28"/>
      <c r="H2" s="28"/>
      <c r="J2" s="28"/>
    </row>
    <row r="3" spans="6:14" s="26" customFormat="1" hidden="1" x14ac:dyDescent="0.25">
      <c r="F3" s="28"/>
      <c r="H3" s="28"/>
      <c r="J3" s="28"/>
      <c r="N3" s="29" t="s">
        <v>1</v>
      </c>
    </row>
    <row r="4" spans="6:14" s="26" customFormat="1" hidden="1" x14ac:dyDescent="0.25">
      <c r="F4" s="28"/>
      <c r="H4" s="28"/>
      <c r="J4" s="28"/>
      <c r="N4" s="29">
        <f>Introduction!G4</f>
        <v>43950</v>
      </c>
    </row>
    <row r="5" spans="6:14" s="26" customFormat="1" hidden="1" x14ac:dyDescent="0.25"/>
    <row r="6" spans="6:14" s="26" customFormat="1" hidden="1" x14ac:dyDescent="0.25"/>
    <row r="7" spans="6:14" s="26" customFormat="1" x14ac:dyDescent="0.25"/>
    <row r="8" spans="6:14" s="26" customFormat="1" x14ac:dyDescent="0.25">
      <c r="F8" s="315" t="s">
        <v>1925</v>
      </c>
      <c r="G8" s="315"/>
      <c r="H8" s="315"/>
      <c r="I8" s="315"/>
      <c r="J8" s="315"/>
      <c r="K8" s="315"/>
      <c r="L8" s="315"/>
      <c r="M8" s="315"/>
      <c r="N8" s="315"/>
    </row>
    <row r="9" spans="6:14" s="26" customFormat="1" ht="24" x14ac:dyDescent="0.25">
      <c r="F9" s="341" t="s">
        <v>1647</v>
      </c>
      <c r="G9" s="341"/>
      <c r="H9" s="341"/>
      <c r="I9" s="341"/>
      <c r="J9" s="341"/>
      <c r="K9" s="341"/>
      <c r="L9" s="341"/>
      <c r="M9" s="341"/>
      <c r="N9" s="341"/>
    </row>
    <row r="10" spans="6:14" s="26" customFormat="1" x14ac:dyDescent="0.25">
      <c r="F10" s="342" t="s">
        <v>1926</v>
      </c>
      <c r="G10" s="342"/>
      <c r="H10" s="342"/>
      <c r="I10" s="342"/>
      <c r="J10" s="342"/>
      <c r="K10" s="342"/>
      <c r="L10" s="342"/>
      <c r="M10" s="342"/>
      <c r="N10" s="342"/>
    </row>
    <row r="11" spans="6:14" s="26" customFormat="1" x14ac:dyDescent="0.25">
      <c r="F11" s="343" t="s">
        <v>1927</v>
      </c>
      <c r="G11" s="343"/>
      <c r="H11" s="343"/>
      <c r="I11" s="343"/>
      <c r="J11" s="343"/>
      <c r="K11" s="343"/>
      <c r="L11" s="343"/>
      <c r="M11" s="343"/>
      <c r="N11" s="343"/>
    </row>
    <row r="12" spans="6:14" s="26" customFormat="1" x14ac:dyDescent="0.25">
      <c r="F12" s="343" t="s">
        <v>1928</v>
      </c>
      <c r="G12" s="343"/>
      <c r="H12" s="343"/>
      <c r="I12" s="343"/>
      <c r="J12" s="343"/>
      <c r="K12" s="343"/>
      <c r="L12" s="343"/>
      <c r="M12" s="343"/>
      <c r="N12" s="343"/>
    </row>
    <row r="13" spans="6:14" s="26" customFormat="1" x14ac:dyDescent="0.25">
      <c r="F13" s="337" t="s">
        <v>1929</v>
      </c>
      <c r="G13" s="337"/>
      <c r="H13" s="337"/>
      <c r="I13" s="337"/>
      <c r="J13" s="337"/>
      <c r="K13" s="337"/>
      <c r="L13" s="337"/>
      <c r="M13" s="337"/>
      <c r="N13" s="337"/>
    </row>
    <row r="14" spans="6:14" s="26" customFormat="1" x14ac:dyDescent="0.25">
      <c r="F14" s="338" t="s">
        <v>1663</v>
      </c>
      <c r="G14" s="338"/>
      <c r="H14" s="338"/>
      <c r="I14" s="338"/>
      <c r="J14" s="338"/>
      <c r="K14" s="338"/>
      <c r="L14" s="338"/>
      <c r="M14" s="338"/>
      <c r="N14" s="338"/>
    </row>
    <row r="15" spans="6:14" s="26" customFormat="1" x14ac:dyDescent="0.25">
      <c r="F15" s="339" t="s">
        <v>1662</v>
      </c>
      <c r="G15" s="339"/>
      <c r="H15" s="339"/>
      <c r="I15" s="339"/>
      <c r="J15" s="339"/>
      <c r="K15" s="339"/>
      <c r="L15" s="339"/>
      <c r="M15" s="339"/>
      <c r="N15" s="339"/>
    </row>
    <row r="16" spans="6:14" s="26" customFormat="1" x14ac:dyDescent="0.3">
      <c r="F16" s="328" t="s">
        <v>1918</v>
      </c>
      <c r="G16" s="328"/>
      <c r="H16" s="328"/>
      <c r="I16" s="328"/>
      <c r="J16" s="328"/>
      <c r="K16" s="328"/>
      <c r="L16" s="328"/>
      <c r="M16" s="328"/>
      <c r="N16" s="328"/>
    </row>
    <row r="17" spans="2:21" s="26" customFormat="1" x14ac:dyDescent="0.25"/>
    <row r="18" spans="2:21" s="26" customFormat="1" ht="24" x14ac:dyDescent="0.25">
      <c r="F18" s="330" t="s">
        <v>1575</v>
      </c>
      <c r="G18" s="330"/>
      <c r="H18" s="330"/>
      <c r="I18" s="330"/>
      <c r="J18" s="330"/>
      <c r="K18" s="330"/>
      <c r="M18" s="340" t="s">
        <v>1559</v>
      </c>
      <c r="N18" s="340"/>
    </row>
    <row r="19" spans="2:21" s="26" customFormat="1" ht="15.6" customHeight="1" x14ac:dyDescent="0.25">
      <c r="M19" s="347" t="s">
        <v>1930</v>
      </c>
      <c r="N19" s="347"/>
    </row>
    <row r="20" spans="2:21" x14ac:dyDescent="0.3">
      <c r="F20" s="344" t="s">
        <v>1932</v>
      </c>
      <c r="G20" s="344"/>
      <c r="H20" s="344"/>
      <c r="I20" s="344"/>
      <c r="J20" s="344"/>
      <c r="K20" s="345"/>
      <c r="M20" s="26"/>
      <c r="N20" s="26"/>
    </row>
    <row r="21" spans="2:21" ht="24" x14ac:dyDescent="0.3">
      <c r="B21" s="197" t="s">
        <v>1486</v>
      </c>
      <c r="C21" s="197" t="s">
        <v>1487</v>
      </c>
      <c r="D21" s="197" t="s">
        <v>1488</v>
      </c>
      <c r="E21" s="197" t="s">
        <v>1489</v>
      </c>
      <c r="F21" s="50" t="s">
        <v>1495</v>
      </c>
      <c r="G21" s="50" t="s">
        <v>1491</v>
      </c>
      <c r="H21" s="50" t="s">
        <v>1434</v>
      </c>
      <c r="I21" s="50" t="s">
        <v>1497</v>
      </c>
      <c r="J21" s="50" t="s">
        <v>1435</v>
      </c>
      <c r="K21" s="26" t="s">
        <v>1006</v>
      </c>
      <c r="M21" s="341" t="s">
        <v>1561</v>
      </c>
      <c r="N21" s="341"/>
    </row>
    <row r="22" spans="2:21" ht="15.75" customHeight="1" x14ac:dyDescent="0.3">
      <c r="B22" s="197" t="str">
        <f>IFERROR(VLOOKUP(Government_revenues_table[[#This Row],[GFS Classification]],Table6_GFS_codes_classification[],COLUMNS($F:F)+3,FALSE),"Do not enter data")</f>
        <v>Taxes (11E)</v>
      </c>
      <c r="C22" s="197" t="str">
        <f>IFERROR(VLOOKUP(Government_revenues_table[[#This Row],[GFS Classification]],Table6_GFS_codes_classification[],COLUMNS($F:G)+3,FALSE),"Do not enter data")</f>
        <v>Taxes on international trade and transactions (115E)</v>
      </c>
      <c r="D22" s="197" t="str">
        <f>IFERROR(VLOOKUP(Government_revenues_table[[#This Row],[GFS Classification]],Table6_GFS_codes_classification[],COLUMNS($F:H)+3,FALSE),"Do not enter data")</f>
        <v>Customs and other import duties (1151E)</v>
      </c>
      <c r="E22" s="197" t="str">
        <f>IFERROR(VLOOKUP(Government_revenues_table[[#This Row],[GFS Classification]],Table6_GFS_codes_classification[],COLUMNS($F:I)+3,FALSE),"Do not enter data")</f>
        <v>Customs and other import duties (1151E)</v>
      </c>
      <c r="F22" s="50" t="s">
        <v>1534</v>
      </c>
      <c r="G22" s="26" t="s">
        <v>1494</v>
      </c>
      <c r="H22" s="50" t="s">
        <v>2496</v>
      </c>
      <c r="I22" s="50" t="s">
        <v>2030</v>
      </c>
      <c r="J22" s="193">
        <v>190742815</v>
      </c>
      <c r="K22" s="50" t="s">
        <v>1136</v>
      </c>
      <c r="M22" s="348" t="s">
        <v>1683</v>
      </c>
      <c r="N22" s="348"/>
    </row>
    <row r="23" spans="2:21" ht="15.75" customHeight="1" x14ac:dyDescent="0.3">
      <c r="B23" s="197" t="str">
        <f>IFERROR(VLOOKUP(Government_revenues_table[[#This Row],[GFS Classification]],Table6_GFS_codes_classification[],COLUMNS($F:F)+3,FALSE),"Do not enter data")</f>
        <v>Taxes (11E)</v>
      </c>
      <c r="C23" s="197" t="str">
        <f>IFERROR(VLOOKUP(Government_revenues_table[[#This Row],[GFS Classification]],Table6_GFS_codes_classification[],COLUMNS($F:G)+3,FALSE),"Do not enter data")</f>
        <v>Taxes on income, profits and capital gains (111E)</v>
      </c>
      <c r="D23" s="197" t="str">
        <f>IFERROR(VLOOKUP(Government_revenues_table[[#This Row],[GFS Classification]],Table6_GFS_codes_classification[],COLUMNS($F:H)+3,FALSE),"Do not enter data")</f>
        <v>Ordinary taxes on income, profits and capital gains (1112E1)</v>
      </c>
      <c r="E23" s="197" t="str">
        <f>IFERROR(VLOOKUP(Government_revenues_table[[#This Row],[GFS Classification]],Table6_GFS_codes_classification[],COLUMNS($F:I)+3,FALSE),"Do not enter data")</f>
        <v>Ordinary taxes on income, profits and capital gains (1112E1)</v>
      </c>
      <c r="F23" s="50" t="s">
        <v>1519</v>
      </c>
      <c r="G23" s="26" t="s">
        <v>1494</v>
      </c>
      <c r="H23" s="50" t="s">
        <v>2497</v>
      </c>
      <c r="I23" s="50" t="s">
        <v>2029</v>
      </c>
      <c r="J23" s="193">
        <v>48487052582.089996</v>
      </c>
      <c r="K23" s="50" t="s">
        <v>1136</v>
      </c>
      <c r="M23" s="348"/>
      <c r="N23" s="348"/>
    </row>
    <row r="24" spans="2:21" ht="15.75" customHeight="1" x14ac:dyDescent="0.3">
      <c r="B24" s="197" t="str">
        <f>IFERROR(VLOOKUP(Government_revenues_table[[#This Row],[GFS Classification]],Table6_GFS_codes_classification[],COLUMNS($F:F)+3,FALSE),"Do not enter data")</f>
        <v>Other revenue (14E)</v>
      </c>
      <c r="C24" s="197" t="str">
        <f>IFERROR(VLOOKUP(Government_revenues_table[[#This Row],[GFS Classification]],Table6_GFS_codes_classification[],COLUMNS($F:G)+3,FALSE),"Do not enter data")</f>
        <v>Sales of goods and services (142E)</v>
      </c>
      <c r="D24" s="197" t="str">
        <f>IFERROR(VLOOKUP(Government_revenues_table[[#This Row],[GFS Classification]],Table6_GFS_codes_classification[],COLUMNS($F:H)+3,FALSE),"Do not enter data")</f>
        <v>Administrative fees for government services (1422E)</v>
      </c>
      <c r="E24" s="197" t="str">
        <f>IFERROR(VLOOKUP(Government_revenues_table[[#This Row],[GFS Classification]],Table6_GFS_codes_classification[],COLUMNS($F:I)+3,FALSE),"Do not enter data")</f>
        <v>Administrative fees for government services (1422E)</v>
      </c>
      <c r="F24" s="50" t="s">
        <v>1511</v>
      </c>
      <c r="G24" s="26" t="s">
        <v>1494</v>
      </c>
      <c r="H24" s="50" t="s">
        <v>2498</v>
      </c>
      <c r="I24" s="50" t="s">
        <v>2029</v>
      </c>
      <c r="J24" s="193">
        <v>5063178</v>
      </c>
      <c r="K24" s="50" t="s">
        <v>1136</v>
      </c>
      <c r="M24" s="348"/>
      <c r="N24" s="348"/>
    </row>
    <row r="25" spans="2:21" ht="15.75" customHeight="1" x14ac:dyDescent="0.3">
      <c r="B25" s="197" t="str">
        <f>IFERROR(VLOOKUP(Government_revenues_table[[#This Row],[GFS Classification]],Table6_GFS_codes_classification[],COLUMNS($F:F)+3,FALSE),"Do not enter data")</f>
        <v>Other revenue (14E)</v>
      </c>
      <c r="C25" s="197" t="str">
        <f>IFERROR(VLOOKUP(Government_revenues_table[[#This Row],[GFS Classification]],Table6_GFS_codes_classification[],COLUMNS($F:G)+3,FALSE),"Do not enter data")</f>
        <v>Property income (141E)</v>
      </c>
      <c r="D25" s="197" t="str">
        <f>IFERROR(VLOOKUP(Government_revenues_table[[#This Row],[GFS Classification]],Table6_GFS_codes_classification[],COLUMNS($F:H)+3,FALSE),"Do not enter data")</f>
        <v>Rent (1415E)</v>
      </c>
      <c r="E25" s="197" t="str">
        <f>IFERROR(VLOOKUP(Government_revenues_table[[#This Row],[GFS Classification]],Table6_GFS_codes_classification[],COLUMNS($F:I)+3,FALSE),"Do not enter data")</f>
        <v>Production entitlements (in-kind or cash) (1415E3)</v>
      </c>
      <c r="F25" s="50" t="s">
        <v>1547</v>
      </c>
      <c r="G25" s="26" t="s">
        <v>1494</v>
      </c>
      <c r="H25" s="50" t="s">
        <v>2499</v>
      </c>
      <c r="I25" s="50" t="s">
        <v>2492</v>
      </c>
      <c r="J25" s="193">
        <v>-654155961929</v>
      </c>
      <c r="K25" s="50" t="s">
        <v>1136</v>
      </c>
      <c r="M25" s="348"/>
      <c r="N25" s="348"/>
    </row>
    <row r="26" spans="2:21" ht="15.75" customHeight="1" x14ac:dyDescent="0.3">
      <c r="B26" s="197" t="str">
        <f>IFERROR(VLOOKUP(Government_revenues_table[[#This Row],[GFS Classification]],Table6_GFS_codes_classification[],COLUMNS($F:F)+3,FALSE),"Do not enter data")</f>
        <v>Other revenue (14E)</v>
      </c>
      <c r="C26" s="197" t="str">
        <f>IFERROR(VLOOKUP(Government_revenues_table[[#This Row],[GFS Classification]],Table6_GFS_codes_classification[],COLUMNS($F:G)+3,FALSE),"Do not enter data")</f>
        <v>Property income (141E)</v>
      </c>
      <c r="D26" s="197" t="str">
        <f>IFERROR(VLOOKUP(Government_revenues_table[[#This Row],[GFS Classification]],Table6_GFS_codes_classification[],COLUMNS($F:H)+3,FALSE),"Do not enter data")</f>
        <v>Rent (1415E)</v>
      </c>
      <c r="E26" s="197" t="str">
        <f>IFERROR(VLOOKUP(Government_revenues_table[[#This Row],[GFS Classification]],Table6_GFS_codes_classification[],COLUMNS($F:I)+3,FALSE),"Do not enter data")</f>
        <v>Production entitlements (in-kind or cash) (1415E3)</v>
      </c>
      <c r="F26" s="50" t="s">
        <v>1547</v>
      </c>
      <c r="G26" s="26" t="s">
        <v>1494</v>
      </c>
      <c r="H26" s="50" t="s">
        <v>2500</v>
      </c>
      <c r="I26" s="50" t="s">
        <v>2492</v>
      </c>
      <c r="J26" s="193">
        <v>274376413952</v>
      </c>
      <c r="K26" s="50" t="s">
        <v>1136</v>
      </c>
      <c r="M26" s="348"/>
      <c r="N26" s="348"/>
    </row>
    <row r="27" spans="2:21" x14ac:dyDescent="0.3">
      <c r="B27" s="197" t="str">
        <f>IFERROR(VLOOKUP(Government_revenues_table[[#This Row],[GFS Classification]],Table6_GFS_codes_classification[],COLUMNS($F:F)+3,FALSE),"Do not enter data")</f>
        <v>Other revenue (14E)</v>
      </c>
      <c r="C27" s="197" t="str">
        <f>IFERROR(VLOOKUP(Government_revenues_table[[#This Row],[GFS Classification]],Table6_GFS_codes_classification[],COLUMNS($F:G)+3,FALSE),"Do not enter data")</f>
        <v>Property income (141E)</v>
      </c>
      <c r="D27" s="197" t="str">
        <f>IFERROR(VLOOKUP(Government_revenues_table[[#This Row],[GFS Classification]],Table6_GFS_codes_classification[],COLUMNS($F:H)+3,FALSE),"Do not enter data")</f>
        <v>Rent (1415E)</v>
      </c>
      <c r="E27" s="197" t="str">
        <f>IFERROR(VLOOKUP(Government_revenues_table[[#This Row],[GFS Classification]],Table6_GFS_codes_classification[],COLUMNS($F:I)+3,FALSE),"Do not enter data")</f>
        <v>Production entitlements (in-kind or cash) (1415E3)</v>
      </c>
      <c r="F27" s="50" t="s">
        <v>1547</v>
      </c>
      <c r="G27" s="26" t="s">
        <v>1494</v>
      </c>
      <c r="H27" s="50" t="s">
        <v>2501</v>
      </c>
      <c r="I27" s="50" t="s">
        <v>2492</v>
      </c>
      <c r="J27" s="193">
        <v>97369889788</v>
      </c>
      <c r="K27" s="50" t="s">
        <v>1136</v>
      </c>
      <c r="M27" s="322" t="s">
        <v>1957</v>
      </c>
      <c r="N27" s="322"/>
    </row>
    <row r="28" spans="2:21" x14ac:dyDescent="0.3">
      <c r="B28" s="197" t="str">
        <f>IFERROR(VLOOKUP(Government_revenues_table[[#This Row],[GFS Classification]],Table6_GFS_codes_classification[],COLUMNS($F:F)+3,FALSE),"Do not enter data")</f>
        <v>Other revenue (14E)</v>
      </c>
      <c r="C28" s="197" t="str">
        <f>IFERROR(VLOOKUP(Government_revenues_table[[#This Row],[GFS Classification]],Table6_GFS_codes_classification[],COLUMNS($F:G)+3,FALSE),"Do not enter data")</f>
        <v>Property income (141E)</v>
      </c>
      <c r="D28" s="197" t="str">
        <f>IFERROR(VLOOKUP(Government_revenues_table[[#This Row],[GFS Classification]],Table6_GFS_codes_classification[],COLUMNS($F:H)+3,FALSE),"Do not enter data")</f>
        <v>Rent (1415E)</v>
      </c>
      <c r="E28" s="197" t="str">
        <f>IFERROR(VLOOKUP(Government_revenues_table[[#This Row],[GFS Classification]],Table6_GFS_codes_classification[],COLUMNS($F:I)+3,FALSE),"Do not enter data")</f>
        <v>Royalties (1415E1)</v>
      </c>
      <c r="F28" s="50" t="s">
        <v>1508</v>
      </c>
      <c r="G28" s="26" t="s">
        <v>1494</v>
      </c>
      <c r="H28" s="50" t="s">
        <v>2502</v>
      </c>
      <c r="I28" s="50" t="s">
        <v>2492</v>
      </c>
      <c r="J28" s="193">
        <v>332933409581</v>
      </c>
      <c r="K28" s="50" t="s">
        <v>1136</v>
      </c>
      <c r="M28" s="322" t="s">
        <v>1931</v>
      </c>
      <c r="N28" s="322"/>
    </row>
    <row r="29" spans="2:21" ht="16.5" thickBot="1" x14ac:dyDescent="0.35">
      <c r="B29" s="197" t="str">
        <f>IFERROR(VLOOKUP(Government_revenues_table[[#This Row],[GFS Classification]],Table6_GFS_codes_classification[],COLUMNS($F:F)+3,FALSE),"Do not enter data")</f>
        <v>Other revenue (14E)</v>
      </c>
      <c r="C29" s="197" t="str">
        <f>IFERROR(VLOOKUP(Government_revenues_table[[#This Row],[GFS Classification]],Table6_GFS_codes_classification[],COLUMNS($F:G)+3,FALSE),"Do not enter data")</f>
        <v>Property income (141E)</v>
      </c>
      <c r="D29" s="197" t="str">
        <f>IFERROR(VLOOKUP(Government_revenues_table[[#This Row],[GFS Classification]],Table6_GFS_codes_classification[],COLUMNS($F:H)+3,FALSE),"Do not enter data")</f>
        <v>Rent (1415E)</v>
      </c>
      <c r="E29" s="197" t="str">
        <f>IFERROR(VLOOKUP(Government_revenues_table[[#This Row],[GFS Classification]],Table6_GFS_codes_classification[],COLUMNS($F:I)+3,FALSE),"Do not enter data")</f>
        <v>Production entitlements (in-kind or cash) (1415E3)</v>
      </c>
      <c r="F29" s="50" t="s">
        <v>1547</v>
      </c>
      <c r="G29" s="26" t="s">
        <v>1494</v>
      </c>
      <c r="H29" s="50" t="s">
        <v>2503</v>
      </c>
      <c r="I29" s="50" t="s">
        <v>2492</v>
      </c>
      <c r="J29" s="193">
        <v>873719515638</v>
      </c>
      <c r="K29" s="50" t="s">
        <v>1136</v>
      </c>
      <c r="M29" s="198"/>
      <c r="N29" s="198"/>
    </row>
    <row r="30" spans="2:21" x14ac:dyDescent="0.3">
      <c r="B30" s="197" t="str">
        <f>IFERROR(VLOOKUP(Government_revenues_table[[#This Row],[GFS Classification]],Table6_GFS_codes_classification[],COLUMNS($F:F)+3,FALSE),"Do not enter data")</f>
        <v>Other revenue (14E)</v>
      </c>
      <c r="C30" s="197" t="str">
        <f>IFERROR(VLOOKUP(Government_revenues_table[[#This Row],[GFS Classification]],Table6_GFS_codes_classification[],COLUMNS($F:G)+3,FALSE),"Do not enter data")</f>
        <v>Property income (141E)</v>
      </c>
      <c r="D30" s="197" t="str">
        <f>IFERROR(VLOOKUP(Government_revenues_table[[#This Row],[GFS Classification]],Table6_GFS_codes_classification[],COLUMNS($F:H)+3,FALSE),"Do not enter data")</f>
        <v>Rent (1415E)</v>
      </c>
      <c r="E30" s="197" t="str">
        <f>IFERROR(VLOOKUP(Government_revenues_table[[#This Row],[GFS Classification]],Table6_GFS_codes_classification[],COLUMNS($F:I)+3,FALSE),"Do not enter data")</f>
        <v>Production entitlements (in-kind or cash) (1415E3)</v>
      </c>
      <c r="F30" s="50" t="s">
        <v>1547</v>
      </c>
      <c r="G30" s="50" t="s">
        <v>1494</v>
      </c>
      <c r="H30" s="50" t="s">
        <v>2504</v>
      </c>
      <c r="I30" s="50" t="s">
        <v>2492</v>
      </c>
      <c r="J30" s="200">
        <v>-13561187430</v>
      </c>
      <c r="K30" s="50" t="s">
        <v>1136</v>
      </c>
      <c r="P30" s="47"/>
      <c r="Q30" s="28"/>
      <c r="R30" s="199"/>
      <c r="S30" s="28"/>
      <c r="T30" s="199"/>
      <c r="U30" s="28"/>
    </row>
    <row r="31" spans="2:21" x14ac:dyDescent="0.3">
      <c r="B31" s="197" t="str">
        <f>IFERROR(VLOOKUP(Government_revenues_table[[#This Row],[GFS Classification]],Table6_GFS_codes_classification[],COLUMNS($F:F)+3,FALSE),"Do not enter data")</f>
        <v>Other revenue (14E)</v>
      </c>
      <c r="C31" s="197" t="str">
        <f>IFERROR(VLOOKUP(Government_revenues_table[[#This Row],[GFS Classification]],Table6_GFS_codes_classification[],COLUMNS($F:G)+3,FALSE),"Do not enter data")</f>
        <v>Property income (141E)</v>
      </c>
      <c r="D31" s="197" t="str">
        <f>IFERROR(VLOOKUP(Government_revenues_table[[#This Row],[GFS Classification]],Table6_GFS_codes_classification[],COLUMNS($F:H)+3,FALSE),"Do not enter data")</f>
        <v>Rent (1415E)</v>
      </c>
      <c r="E31" s="197" t="str">
        <f>IFERROR(VLOOKUP(Government_revenues_table[[#This Row],[GFS Classification]],Table6_GFS_codes_classification[],COLUMNS($F:I)+3,FALSE),"Do not enter data")</f>
        <v>Production entitlements (in-kind or cash) (1415E3)</v>
      </c>
      <c r="F31" s="50" t="s">
        <v>1547</v>
      </c>
      <c r="G31" s="50" t="s">
        <v>1494</v>
      </c>
      <c r="H31" s="50" t="s">
        <v>2505</v>
      </c>
      <c r="I31" s="50" t="s">
        <v>2492</v>
      </c>
      <c r="J31" s="200">
        <v>-1113831900</v>
      </c>
      <c r="K31" s="50" t="s">
        <v>1136</v>
      </c>
      <c r="P31" s="346"/>
      <c r="Q31" s="346"/>
      <c r="R31" s="346"/>
      <c r="S31" s="346"/>
      <c r="T31" s="346"/>
      <c r="U31" s="346"/>
    </row>
    <row r="32" spans="2:21" x14ac:dyDescent="0.3">
      <c r="B32" s="197" t="str">
        <f>IFERROR(VLOOKUP(Government_revenues_table[[#This Row],[GFS Classification]],Table6_GFS_codes_classification[],COLUMNS($F:F)+3,FALSE),"Do not enter data")</f>
        <v>Other revenue (14E)</v>
      </c>
      <c r="C32" s="197" t="str">
        <f>IFERROR(VLOOKUP(Government_revenues_table[[#This Row],[GFS Classification]],Table6_GFS_codes_classification[],COLUMNS($F:G)+3,FALSE),"Do not enter data")</f>
        <v>Property income (141E)</v>
      </c>
      <c r="D32" s="197" t="str">
        <f>IFERROR(VLOOKUP(Government_revenues_table[[#This Row],[GFS Classification]],Table6_GFS_codes_classification[],COLUMNS($F:H)+3,FALSE),"Do not enter data")</f>
        <v>Rent (1415E)</v>
      </c>
      <c r="E32" s="197" t="str">
        <f>IFERROR(VLOOKUP(Government_revenues_table[[#This Row],[GFS Classification]],Table6_GFS_codes_classification[],COLUMNS($F:I)+3,FALSE),"Do not enter data")</f>
        <v>Production entitlements (in-kind or cash) (1415E3)</v>
      </c>
      <c r="F32" s="50" t="s">
        <v>1547</v>
      </c>
      <c r="G32" s="50" t="s">
        <v>1494</v>
      </c>
      <c r="H32" s="50" t="s">
        <v>2506</v>
      </c>
      <c r="I32" s="50" t="s">
        <v>2492</v>
      </c>
      <c r="J32" s="200">
        <v>-12699309963</v>
      </c>
      <c r="K32" s="50" t="s">
        <v>1136</v>
      </c>
    </row>
    <row r="33" spans="2:20" x14ac:dyDescent="0.3">
      <c r="B33" s="197" t="str">
        <f>IFERROR(VLOOKUP(Government_revenues_table[[#This Row],[GFS Classification]],Table6_GFS_codes_classification[],COLUMNS($F:F)+3,FALSE),"Do not enter data")</f>
        <v>Other revenue (14E)</v>
      </c>
      <c r="C33" s="197" t="str">
        <f>IFERROR(VLOOKUP(Government_revenues_table[[#This Row],[GFS Classification]],Table6_GFS_codes_classification[],COLUMNS($F:G)+3,FALSE),"Do not enter data")</f>
        <v>Property income (141E)</v>
      </c>
      <c r="D33" s="197" t="str">
        <f>IFERROR(VLOOKUP(Government_revenues_table[[#This Row],[GFS Classification]],Table6_GFS_codes_classification[],COLUMNS($F:H)+3,FALSE),"Do not enter data")</f>
        <v>Rent (1415E)</v>
      </c>
      <c r="E33" s="197" t="str">
        <f>IFERROR(VLOOKUP(Government_revenues_table[[#This Row],[GFS Classification]],Table6_GFS_codes_classification[],COLUMNS($F:I)+3,FALSE),"Do not enter data")</f>
        <v>Production entitlements (in-kind or cash) (1415E3)</v>
      </c>
      <c r="F33" s="50" t="s">
        <v>1547</v>
      </c>
      <c r="G33" s="50" t="s">
        <v>1494</v>
      </c>
      <c r="H33" s="50" t="s">
        <v>2507</v>
      </c>
      <c r="I33" s="50" t="s">
        <v>2492</v>
      </c>
      <c r="J33" s="200">
        <v>-4311002653</v>
      </c>
      <c r="K33" s="50" t="s">
        <v>1136</v>
      </c>
    </row>
    <row r="34" spans="2:20" x14ac:dyDescent="0.3">
      <c r="B34" s="201" t="str">
        <f>IFERROR(VLOOKUP(Government_revenues_table[[#This Row],[GFS Classification]],Table6_GFS_codes_classification[],COLUMNS($F:F)+3,FALSE),"Do not enter data")</f>
        <v>Other revenue (14E)</v>
      </c>
      <c r="C34" s="201" t="str">
        <f>IFERROR(VLOOKUP(Government_revenues_table[[#This Row],[GFS Classification]],Table6_GFS_codes_classification[],COLUMNS($F:G)+3,FALSE),"Do not enter data")</f>
        <v>Property income (141E)</v>
      </c>
      <c r="D34" s="201" t="str">
        <f>IFERROR(VLOOKUP(Government_revenues_table[[#This Row],[GFS Classification]],Table6_GFS_codes_classification[],COLUMNS($F:H)+3,FALSE),"Do not enter data")</f>
        <v>Rent (1415E)</v>
      </c>
      <c r="E34" s="201" t="str">
        <f>IFERROR(VLOOKUP(Government_revenues_table[[#This Row],[GFS Classification]],Table6_GFS_codes_classification[],COLUMNS($F:I)+3,FALSE),"Do not enter data")</f>
        <v>Bonuses (1415E2)</v>
      </c>
      <c r="F34" s="50" t="s">
        <v>1509</v>
      </c>
      <c r="G34" s="50" t="s">
        <v>1494</v>
      </c>
      <c r="H34" s="50" t="s">
        <v>2508</v>
      </c>
      <c r="I34" s="50" t="s">
        <v>2492</v>
      </c>
      <c r="J34" s="200">
        <v>44199891745</v>
      </c>
      <c r="K34" s="50" t="s">
        <v>1136</v>
      </c>
      <c r="R34" s="202"/>
    </row>
    <row r="35" spans="2:20" x14ac:dyDescent="0.3">
      <c r="B35" s="197" t="str">
        <f>IFERROR(VLOOKUP(Government_revenues_table[[#This Row],[GFS Classification]],Table6_GFS_codes_classification[],COLUMNS($F:F)+3,FALSE),"Do not enter data")</f>
        <v>Taxes (11E)</v>
      </c>
      <c r="C35" s="197" t="str">
        <f>IFERROR(VLOOKUP(Government_revenues_table[[#This Row],[GFS Classification]],Table6_GFS_codes_classification[],COLUMNS($F:G)+3,FALSE),"Do not enter data")</f>
        <v>Taxes on payroll and workforce (112E)</v>
      </c>
      <c r="D35" s="197" t="str">
        <f>IFERROR(VLOOKUP(Government_revenues_table[[#This Row],[GFS Classification]],Table6_GFS_codes_classification[],COLUMNS($F:H)+3,FALSE),"Do not enter data")</f>
        <v>Taxes on payroll and workforce (112E)</v>
      </c>
      <c r="E35" s="197" t="str">
        <f>IFERROR(VLOOKUP(Government_revenues_table[[#This Row],[GFS Classification]],Table6_GFS_codes_classification[],COLUMNS($F:I)+3,FALSE),"Do not enter data")</f>
        <v>Taxes on payroll and workforce (112E)</v>
      </c>
      <c r="F35" s="50" t="s">
        <v>1474</v>
      </c>
      <c r="G35" s="50" t="s">
        <v>1494</v>
      </c>
      <c r="H35" s="50" t="s">
        <v>2509</v>
      </c>
      <c r="I35" s="50" t="s">
        <v>2492</v>
      </c>
      <c r="J35" s="200">
        <v>254018870</v>
      </c>
      <c r="K35" s="50" t="s">
        <v>1136</v>
      </c>
      <c r="R35" s="250"/>
    </row>
    <row r="36" spans="2:20" x14ac:dyDescent="0.3">
      <c r="B36" s="201" t="str">
        <f>IFERROR(VLOOKUP(Government_revenues_table[[#This Row],[GFS Classification]],Table6_GFS_codes_classification[],COLUMNS($F:F)+3,FALSE),"Do not enter data")</f>
        <v>Social contributions (12E)</v>
      </c>
      <c r="C36" s="201" t="str">
        <f>IFERROR(VLOOKUP(Government_revenues_table[[#This Row],[GFS Classification]],Table6_GFS_codes_classification[],COLUMNS($F:G)+3,FALSE),"Do not enter data")</f>
        <v>Social security employer contributions (1212E)</v>
      </c>
      <c r="D36" s="201" t="str">
        <f>IFERROR(VLOOKUP(Government_revenues_table[[#This Row],[GFS Classification]],Table6_GFS_codes_classification[],COLUMNS($F:H)+3,FALSE),"Do not enter data")</f>
        <v>Social security employer contributions (1212E)</v>
      </c>
      <c r="E36" s="201" t="str">
        <f>IFERROR(VLOOKUP(Government_revenues_table[[#This Row],[GFS Classification]],Table6_GFS_codes_classification[],COLUMNS($F:I)+3,FALSE),"Do not enter data")</f>
        <v>Social security employer contributions (1212E)</v>
      </c>
      <c r="F36" s="289" t="s">
        <v>1480</v>
      </c>
      <c r="G36" s="50" t="s">
        <v>1494</v>
      </c>
      <c r="H36" s="289" t="s">
        <v>2541</v>
      </c>
      <c r="I36" s="289" t="s">
        <v>2542</v>
      </c>
      <c r="J36" s="290">
        <v>5946884010.6457319</v>
      </c>
      <c r="K36" s="50" t="s">
        <v>1136</v>
      </c>
    </row>
    <row r="37" spans="2:20" x14ac:dyDescent="0.3">
      <c r="B37" s="197" t="str">
        <f>IFERROR(VLOOKUP(Government_revenues_table[[#This Row],[GFS Classification]],Table6_GFS_codes_classification[],COLUMNS($F:F)+3,FALSE),"Do not enter data")</f>
        <v>Taxes (11E)</v>
      </c>
      <c r="C37" s="197" t="str">
        <f>IFERROR(VLOOKUP(Government_revenues_table[[#This Row],[GFS Classification]],Table6_GFS_codes_classification[],COLUMNS($F:G)+3,FALSE),"Do not enter data")</f>
        <v>Taxes on international trade and transactions (115E)</v>
      </c>
      <c r="D37" s="197" t="str">
        <f>IFERROR(VLOOKUP(Government_revenues_table[[#This Row],[GFS Classification]],Table6_GFS_codes_classification[],COLUMNS($F:H)+3,FALSE),"Do not enter data")</f>
        <v>Profits of natural resource export monopolies (1153E1)</v>
      </c>
      <c r="E37" s="197" t="str">
        <f>IFERROR(VLOOKUP(Government_revenues_table[[#This Row],[GFS Classification]],Table6_GFS_codes_classification[],COLUMNS($F:I)+3,FALSE),"Do not enter data")</f>
        <v>Profits of natural resource export monopolies (1153E1)</v>
      </c>
      <c r="F37" s="50" t="s">
        <v>1538</v>
      </c>
      <c r="G37" s="50" t="s">
        <v>989</v>
      </c>
      <c r="H37" s="50" t="s">
        <v>2510</v>
      </c>
      <c r="I37" s="50" t="s">
        <v>2030</v>
      </c>
      <c r="J37" s="200">
        <v>3627636059</v>
      </c>
      <c r="K37" s="50" t="s">
        <v>1136</v>
      </c>
    </row>
    <row r="38" spans="2:20" x14ac:dyDescent="0.3">
      <c r="B38" s="197" t="str">
        <f>IFERROR(VLOOKUP(Government_revenues_table[[#This Row],[GFS Classification]],Table6_GFS_codes_classification[],COLUMNS($F:F)+3,FALSE),"Do not enter data")</f>
        <v>Taxes (11E)</v>
      </c>
      <c r="C38" s="197" t="str">
        <f>IFERROR(VLOOKUP(Government_revenues_table[[#This Row],[GFS Classification]],Table6_GFS_codes_classification[],COLUMNS($F:G)+3,FALSE),"Do not enter data")</f>
        <v>Taxes on income, profits and capital gains (111E)</v>
      </c>
      <c r="D38" s="197" t="str">
        <f>IFERROR(VLOOKUP(Government_revenues_table[[#This Row],[GFS Classification]],Table6_GFS_codes_classification[],COLUMNS($F:H)+3,FALSE),"Do not enter data")</f>
        <v>Ordinary taxes on income, profits and capital gains (1112E1)</v>
      </c>
      <c r="E38" s="197" t="str">
        <f>IFERROR(VLOOKUP(Government_revenues_table[[#This Row],[GFS Classification]],Table6_GFS_codes_classification[],COLUMNS($F:I)+3,FALSE),"Do not enter data")</f>
        <v>Ordinary taxes on income, profits and capital gains (1112E1)</v>
      </c>
      <c r="F38" s="50" t="s">
        <v>1519</v>
      </c>
      <c r="G38" s="50" t="s">
        <v>989</v>
      </c>
      <c r="H38" s="50" t="s">
        <v>2497</v>
      </c>
      <c r="I38" s="50" t="s">
        <v>2029</v>
      </c>
      <c r="J38" s="200">
        <v>184682167279</v>
      </c>
      <c r="K38" s="50" t="s">
        <v>1136</v>
      </c>
      <c r="T38" s="202"/>
    </row>
    <row r="39" spans="2:20" x14ac:dyDescent="0.3">
      <c r="B39" s="197" t="str">
        <f>IFERROR(VLOOKUP(Government_revenues_table[[#This Row],[GFS Classification]],Table6_GFS_codes_classification[],COLUMNS($F:F)+3,FALSE),"Do not enter data")</f>
        <v>Taxes (11E)</v>
      </c>
      <c r="C39" s="197" t="str">
        <f>IFERROR(VLOOKUP(Government_revenues_table[[#This Row],[GFS Classification]],Table6_GFS_codes_classification[],COLUMNS($F:G)+3,FALSE),"Do not enter data")</f>
        <v>Taxes on international trade and transactions (115E)</v>
      </c>
      <c r="D39" s="197" t="str">
        <f>IFERROR(VLOOKUP(Government_revenues_table[[#This Row],[GFS Classification]],Table6_GFS_codes_classification[],COLUMNS($F:H)+3,FALSE),"Do not enter data")</f>
        <v>Profits of natural resource export monopolies (1153E1)</v>
      </c>
      <c r="E39" s="197" t="str">
        <f>IFERROR(VLOOKUP(Government_revenues_table[[#This Row],[GFS Classification]],Table6_GFS_codes_classification[],COLUMNS($F:I)+3,FALSE),"Do not enter data")</f>
        <v>Profits of natural resource export monopolies (1153E1)</v>
      </c>
      <c r="F39" s="50" t="s">
        <v>1538</v>
      </c>
      <c r="G39" s="50" t="s">
        <v>989</v>
      </c>
      <c r="H39" s="50" t="s">
        <v>2511</v>
      </c>
      <c r="I39" s="50" t="s">
        <v>2032</v>
      </c>
      <c r="J39" s="200">
        <v>4559476231</v>
      </c>
      <c r="K39" s="50" t="s">
        <v>1136</v>
      </c>
      <c r="T39" s="250"/>
    </row>
    <row r="40" spans="2:20" x14ac:dyDescent="0.3">
      <c r="B40" s="197" t="str">
        <f>IFERROR(VLOOKUP(Government_revenues_table[[#This Row],[GFS Classification]],Table6_GFS_codes_classification[],COLUMNS($F:F)+3,FALSE),"Do not enter data")</f>
        <v>Other revenue (14E)</v>
      </c>
      <c r="C40" s="197" t="str">
        <f>IFERROR(VLOOKUP(Government_revenues_table[[#This Row],[GFS Classification]],Table6_GFS_codes_classification[],COLUMNS($F:G)+3,FALSE),"Do not enter data")</f>
        <v>Property income (141E)</v>
      </c>
      <c r="D40" s="197" t="str">
        <f>IFERROR(VLOOKUP(Government_revenues_table[[#This Row],[GFS Classification]],Table6_GFS_codes_classification[],COLUMNS($F:H)+3,FALSE),"Do not enter data")</f>
        <v>Dividends (1412E)</v>
      </c>
      <c r="E40" s="197" t="str">
        <f>IFERROR(VLOOKUP(Government_revenues_table[[#This Row],[GFS Classification]],Table6_GFS_codes_classification[],COLUMNS($F:I)+3,FALSE),"Do not enter data")</f>
        <v>From state-owned enterprises (1412E1)</v>
      </c>
      <c r="F40" s="50" t="s">
        <v>1504</v>
      </c>
      <c r="G40" s="50" t="s">
        <v>989</v>
      </c>
      <c r="H40" s="50" t="s">
        <v>2512</v>
      </c>
      <c r="I40" s="50" t="s">
        <v>2492</v>
      </c>
      <c r="J40" s="200">
        <v>115807088851</v>
      </c>
      <c r="K40" s="50" t="s">
        <v>1136</v>
      </c>
    </row>
    <row r="41" spans="2:20" x14ac:dyDescent="0.3">
      <c r="B41" s="197" t="str">
        <f>IFERROR(VLOOKUP(Government_revenues_table[[#This Row],[GFS Classification]],Table6_GFS_codes_classification[],COLUMNS($F:F)+3,FALSE),"Do not enter data")</f>
        <v>Taxes (11E)</v>
      </c>
      <c r="C41" s="197" t="str">
        <f>IFERROR(VLOOKUP(Government_revenues_table[[#This Row],[GFS Classification]],Table6_GFS_codes_classification[],COLUMNS($F:G)+3,FALSE),"Do not enter data")</f>
        <v>Taxes on goods and services (114E)</v>
      </c>
      <c r="D41" s="197" t="str">
        <f>IFERROR(VLOOKUP(Government_revenues_table[[#This Row],[GFS Classification]],Table6_GFS_codes_classification[],COLUMNS($F:H)+3,FALSE),"Do not enter data")</f>
        <v>Excise taxes (1142E)</v>
      </c>
      <c r="E41" s="197" t="str">
        <f>IFERROR(VLOOKUP(Government_revenues_table[[#This Row],[GFS Classification]],Table6_GFS_codes_classification[],COLUMNS($F:I)+3,FALSE),"Do not enter data")</f>
        <v>Excise taxes (1142E)</v>
      </c>
      <c r="F41" s="50" t="s">
        <v>1525</v>
      </c>
      <c r="G41" s="50" t="s">
        <v>989</v>
      </c>
      <c r="H41" s="50" t="s">
        <v>2513</v>
      </c>
      <c r="I41" s="50" t="s">
        <v>2492</v>
      </c>
      <c r="J41" s="200">
        <v>13879429323</v>
      </c>
      <c r="K41" s="50" t="s">
        <v>1136</v>
      </c>
      <c r="R41" s="202"/>
    </row>
    <row r="42" spans="2:20" x14ac:dyDescent="0.3">
      <c r="B42" s="197" t="str">
        <f>IFERROR(VLOOKUP(Government_revenues_table[[#This Row],[GFS Classification]],Table6_GFS_codes_classification[],COLUMNS($F:F)+3,FALSE),"Do not enter data")</f>
        <v>Taxes (11E)</v>
      </c>
      <c r="C42" s="197" t="str">
        <f>IFERROR(VLOOKUP(Government_revenues_table[[#This Row],[GFS Classification]],Table6_GFS_codes_classification[],COLUMNS($F:G)+3,FALSE),"Do not enter data")</f>
        <v>Taxes on income, profits and capital gains (111E)</v>
      </c>
      <c r="D42" s="197" t="str">
        <f>IFERROR(VLOOKUP(Government_revenues_table[[#This Row],[GFS Classification]],Table6_GFS_codes_classification[],COLUMNS($F:H)+3,FALSE),"Do not enter data")</f>
        <v>Ordinary taxes on income, profits and capital gains (1112E1)</v>
      </c>
      <c r="E42" s="197" t="str">
        <f>IFERROR(VLOOKUP(Government_revenues_table[[#This Row],[GFS Classification]],Table6_GFS_codes_classification[],COLUMNS($F:I)+3,FALSE),"Do not enter data")</f>
        <v>Ordinary taxes on income, profits and capital gains (1112E1)</v>
      </c>
      <c r="F42" s="50" t="s">
        <v>1519</v>
      </c>
      <c r="G42" s="50" t="s">
        <v>989</v>
      </c>
      <c r="H42" s="50" t="s">
        <v>2514</v>
      </c>
      <c r="I42" s="50" t="s">
        <v>2492</v>
      </c>
      <c r="J42" s="200">
        <v>78688880248</v>
      </c>
      <c r="K42" s="50" t="s">
        <v>1136</v>
      </c>
      <c r="R42" s="250"/>
      <c r="T42" s="202"/>
    </row>
    <row r="43" spans="2:20" x14ac:dyDescent="0.3">
      <c r="B43" s="201" t="str">
        <f>IFERROR(VLOOKUP(Government_revenues_table[[#This Row],[GFS Classification]],Table6_GFS_codes_classification[],COLUMNS($F:F)+3,FALSE),"Do not enter data")</f>
        <v>Social contributions (12E)</v>
      </c>
      <c r="C43" s="201" t="str">
        <f>IFERROR(VLOOKUP(Government_revenues_table[[#This Row],[GFS Classification]],Table6_GFS_codes_classification[],COLUMNS($F:G)+3,FALSE),"Do not enter data")</f>
        <v>Social security employer contributions (1212E)</v>
      </c>
      <c r="D43" s="201" t="str">
        <f>IFERROR(VLOOKUP(Government_revenues_table[[#This Row],[GFS Classification]],Table6_GFS_codes_classification[],COLUMNS($F:H)+3,FALSE),"Do not enter data")</f>
        <v>Social security employer contributions (1212E)</v>
      </c>
      <c r="E43" s="201" t="str">
        <f>IFERROR(VLOOKUP(Government_revenues_table[[#This Row],[GFS Classification]],Table6_GFS_codes_classification[],COLUMNS($F:I)+3,FALSE),"Do not enter data")</f>
        <v>Social security employer contributions (1212E)</v>
      </c>
      <c r="F43" s="289" t="s">
        <v>1480</v>
      </c>
      <c r="G43" s="50" t="s">
        <v>989</v>
      </c>
      <c r="H43" s="289" t="s">
        <v>2541</v>
      </c>
      <c r="I43" s="289" t="s">
        <v>2542</v>
      </c>
      <c r="J43" s="290">
        <v>4561083390</v>
      </c>
      <c r="K43" s="50" t="s">
        <v>1136</v>
      </c>
      <c r="R43" s="250"/>
      <c r="T43" s="250"/>
    </row>
    <row r="44" spans="2:20" x14ac:dyDescent="0.3">
      <c r="B44" s="197" t="str">
        <f>IFERROR(VLOOKUP(Government_revenues_table[[#This Row],[GFS Classification]],Table6_GFS_codes_classification[],COLUMNS($F:F)+3,FALSE),"Do not enter data")</f>
        <v>Taxes (11E)</v>
      </c>
      <c r="C44" s="197" t="str">
        <f>IFERROR(VLOOKUP(Government_revenues_table[[#This Row],[GFS Classification]],Table6_GFS_codes_classification[],COLUMNS($F:G)+3,FALSE),"Do not enter data")</f>
        <v>Taxes on international trade and transactions (115E)</v>
      </c>
      <c r="D44" s="197" t="str">
        <f>IFERROR(VLOOKUP(Government_revenues_table[[#This Row],[GFS Classification]],Table6_GFS_codes_classification[],COLUMNS($F:H)+3,FALSE),"Do not enter data")</f>
        <v>Customs and other import duties (1151E)</v>
      </c>
      <c r="E44" s="197" t="str">
        <f>IFERROR(VLOOKUP(Government_revenues_table[[#This Row],[GFS Classification]],Table6_GFS_codes_classification[],COLUMNS($F:I)+3,FALSE),"Do not enter data")</f>
        <v>Customs and other import duties (1151E)</v>
      </c>
      <c r="F44" s="50" t="s">
        <v>1534</v>
      </c>
      <c r="G44" s="50" t="s">
        <v>988</v>
      </c>
      <c r="H44" s="50" t="s">
        <v>2515</v>
      </c>
      <c r="I44" s="50" t="s">
        <v>2030</v>
      </c>
      <c r="J44" s="200">
        <v>4966579892.1908493</v>
      </c>
      <c r="K44" s="50" t="s">
        <v>1136</v>
      </c>
      <c r="R44" s="250"/>
      <c r="T44" s="202"/>
    </row>
    <row r="45" spans="2:20" x14ac:dyDescent="0.3">
      <c r="B45" s="201" t="str">
        <f>IFERROR(VLOOKUP(Government_revenues_table[[#This Row],[GFS Classification]],Table6_GFS_codes_classification[],COLUMNS($F:F)+3,FALSE),"Do not enter data")</f>
        <v>Taxes (11E)</v>
      </c>
      <c r="C45" s="201" t="str">
        <f>IFERROR(VLOOKUP(Government_revenues_table[[#This Row],[GFS Classification]],Table6_GFS_codes_classification[],COLUMNS($F:G)+3,FALSE),"Do not enter data")</f>
        <v>Taxes on international trade and transactions (115E)</v>
      </c>
      <c r="D45" s="201" t="str">
        <f>IFERROR(VLOOKUP(Government_revenues_table[[#This Row],[GFS Classification]],Table6_GFS_codes_classification[],COLUMNS($F:H)+3,FALSE),"Do not enter data")</f>
        <v>Customs and other import duties (1151E)</v>
      </c>
      <c r="E45" s="201" t="str">
        <f>IFERROR(VLOOKUP(Government_revenues_table[[#This Row],[GFS Classification]],Table6_GFS_codes_classification[],COLUMNS($F:I)+3,FALSE),"Do not enter data")</f>
        <v>Customs and other import duties (1151E)</v>
      </c>
      <c r="F45" s="50" t="s">
        <v>1534</v>
      </c>
      <c r="G45" s="50" t="s">
        <v>988</v>
      </c>
      <c r="H45" s="50" t="s">
        <v>2516</v>
      </c>
      <c r="I45" s="50" t="s">
        <v>2030</v>
      </c>
      <c r="J45" s="200">
        <v>1951046108</v>
      </c>
      <c r="K45" s="50" t="s">
        <v>1136</v>
      </c>
      <c r="T45" s="202"/>
    </row>
    <row r="46" spans="2:20" x14ac:dyDescent="0.3">
      <c r="B46" s="197" t="str">
        <f>IFERROR(VLOOKUP(Government_revenues_table[[#This Row],[GFS Classification]],Table6_GFS_codes_classification[],COLUMNS($F:F)+3,FALSE),"Do not enter data")</f>
        <v>Taxes (11E)</v>
      </c>
      <c r="C46" s="197" t="str">
        <f>IFERROR(VLOOKUP(Government_revenues_table[[#This Row],[GFS Classification]],Table6_GFS_codes_classification[],COLUMNS($F:G)+3,FALSE),"Do not enter data")</f>
        <v>Taxes on income, profits and capital gains (111E)</v>
      </c>
      <c r="D46" s="197" t="str">
        <f>IFERROR(VLOOKUP(Government_revenues_table[[#This Row],[GFS Classification]],Table6_GFS_codes_classification[],COLUMNS($F:H)+3,FALSE),"Do not enter data")</f>
        <v>Ordinary taxes on income, profits and capital gains (1112E1)</v>
      </c>
      <c r="E46" s="197" t="str">
        <f>IFERROR(VLOOKUP(Government_revenues_table[[#This Row],[GFS Classification]],Table6_GFS_codes_classification[],COLUMNS($F:I)+3,FALSE),"Do not enter data")</f>
        <v>Ordinary taxes on income, profits and capital gains (1112E1)</v>
      </c>
      <c r="F46" s="50" t="s">
        <v>1519</v>
      </c>
      <c r="G46" s="50" t="s">
        <v>988</v>
      </c>
      <c r="H46" s="50" t="s">
        <v>2517</v>
      </c>
      <c r="I46" s="50" t="s">
        <v>2030</v>
      </c>
      <c r="J46" s="200">
        <v>36869948</v>
      </c>
      <c r="K46" s="50" t="s">
        <v>1136</v>
      </c>
    </row>
    <row r="47" spans="2:20" x14ac:dyDescent="0.3">
      <c r="B47" s="197" t="str">
        <f>IFERROR(VLOOKUP(Government_revenues_table[[#This Row],[GFS Classification]],Table6_GFS_codes_classification[],COLUMNS($F:F)+3,FALSE),"Do not enter data")</f>
        <v>Taxes (11E)</v>
      </c>
      <c r="C47" s="197" t="str">
        <f>IFERROR(VLOOKUP(Government_revenues_table[[#This Row],[GFS Classification]],Table6_GFS_codes_classification[],COLUMNS($F:G)+3,FALSE),"Do not enter data")</f>
        <v>Taxes on goods and services (114E)</v>
      </c>
      <c r="D47" s="197" t="str">
        <f>IFERROR(VLOOKUP(Government_revenues_table[[#This Row],[GFS Classification]],Table6_GFS_codes_classification[],COLUMNS($F:H)+3,FALSE),"Do not enter data")</f>
        <v>General taxes on goods and services (VAT, sales tax, turnover tax) (1141E)</v>
      </c>
      <c r="E47" s="197" t="str">
        <f>IFERROR(VLOOKUP(Government_revenues_table[[#This Row],[GFS Classification]],Table6_GFS_codes_classification[],COLUMNS($F:I)+3,FALSE),"Do not enter data")</f>
        <v>General taxes on goods and services (VAT, sales tax, turnover tax) (1141E)</v>
      </c>
      <c r="F47" s="50" t="s">
        <v>1523</v>
      </c>
      <c r="G47" s="50" t="s">
        <v>988</v>
      </c>
      <c r="H47" s="50" t="s">
        <v>2518</v>
      </c>
      <c r="I47" s="50" t="s">
        <v>2030</v>
      </c>
      <c r="J47" s="200">
        <v>501384064</v>
      </c>
      <c r="K47" s="50" t="s">
        <v>1136</v>
      </c>
      <c r="T47" s="250"/>
    </row>
    <row r="48" spans="2:20" x14ac:dyDescent="0.3">
      <c r="B48" s="197" t="str">
        <f>IFERROR(VLOOKUP(Government_revenues_table[[#This Row],[GFS Classification]],Table6_GFS_codes_classification[],COLUMNS($F:F)+3,FALSE),"Do not enter data")</f>
        <v>Taxes (11E)</v>
      </c>
      <c r="C48" s="197" t="str">
        <f>IFERROR(VLOOKUP(Government_revenues_table[[#This Row],[GFS Classification]],Table6_GFS_codes_classification[],COLUMNS($F:G)+3,FALSE),"Do not enter data")</f>
        <v>Taxes on income, profits and capital gains (111E)</v>
      </c>
      <c r="D48" s="197" t="str">
        <f>IFERROR(VLOOKUP(Government_revenues_table[[#This Row],[GFS Classification]],Table6_GFS_codes_classification[],COLUMNS($F:H)+3,FALSE),"Do not enter data")</f>
        <v>Ordinary taxes on income, profits and capital gains (1112E1)</v>
      </c>
      <c r="E48" s="197" t="str">
        <f>IFERROR(VLOOKUP(Government_revenues_table[[#This Row],[GFS Classification]],Table6_GFS_codes_classification[],COLUMNS($F:I)+3,FALSE),"Do not enter data")</f>
        <v>Ordinary taxes on income, profits and capital gains (1112E1)</v>
      </c>
      <c r="F48" s="50" t="s">
        <v>1519</v>
      </c>
      <c r="G48" s="50" t="s">
        <v>988</v>
      </c>
      <c r="H48" s="50" t="s">
        <v>2497</v>
      </c>
      <c r="I48" s="50" t="s">
        <v>2029</v>
      </c>
      <c r="J48" s="200">
        <v>76717804951.009995</v>
      </c>
      <c r="K48" s="50" t="s">
        <v>1136</v>
      </c>
    </row>
    <row r="49" spans="2:20" x14ac:dyDescent="0.3">
      <c r="B49" s="201" t="str">
        <f>IFERROR(VLOOKUP(Government_revenues_table[[#This Row],[GFS Classification]],Table6_GFS_codes_classification[],COLUMNS($F:F)+3,FALSE),"Do not enter data")</f>
        <v>Taxes (11E)</v>
      </c>
      <c r="C49" s="201" t="str">
        <f>IFERROR(VLOOKUP(Government_revenues_table[[#This Row],[GFS Classification]],Table6_GFS_codes_classification[],COLUMNS($F:G)+3,FALSE),"Do not enter data")</f>
        <v>Taxes on income, profits and capital gains (111E)</v>
      </c>
      <c r="D49" s="201" t="str">
        <f>IFERROR(VLOOKUP(Government_revenues_table[[#This Row],[GFS Classification]],Table6_GFS_codes_classification[],COLUMNS($F:H)+3,FALSE),"Do not enter data")</f>
        <v>Ordinary taxes on income, profits and capital gains (1112E1)</v>
      </c>
      <c r="E49" s="201" t="str">
        <f>IFERROR(VLOOKUP(Government_revenues_table[[#This Row],[GFS Classification]],Table6_GFS_codes_classification[],COLUMNS($F:I)+3,FALSE),"Do not enter data")</f>
        <v>Ordinary taxes on income, profits and capital gains (1112E1)</v>
      </c>
      <c r="F49" s="50" t="s">
        <v>1519</v>
      </c>
      <c r="G49" s="50" t="s">
        <v>988</v>
      </c>
      <c r="H49" s="289" t="s">
        <v>2519</v>
      </c>
      <c r="I49" s="50" t="s">
        <v>2029</v>
      </c>
      <c r="J49" s="290">
        <v>27622685433.603523</v>
      </c>
      <c r="K49" s="50" t="s">
        <v>1136</v>
      </c>
    </row>
    <row r="50" spans="2:20" x14ac:dyDescent="0.3">
      <c r="B50" s="201" t="str">
        <f>IFERROR(VLOOKUP(Government_revenues_table[[#This Row],[GFS Classification]],Table6_GFS_codes_classification[],COLUMNS($F:F)+3,FALSE),"Do not enter data")</f>
        <v>Taxes (11E)</v>
      </c>
      <c r="C50" s="201" t="str">
        <f>IFERROR(VLOOKUP(Government_revenues_table[[#This Row],[GFS Classification]],Table6_GFS_codes_classification[],COLUMNS($F:G)+3,FALSE),"Do not enter data")</f>
        <v>Taxes on property (113E)</v>
      </c>
      <c r="D50" s="201" t="str">
        <f>IFERROR(VLOOKUP(Government_revenues_table[[#This Row],[GFS Classification]],Table6_GFS_codes_classification[],COLUMNS($F:H)+3,FALSE),"Do not enter data")</f>
        <v>Taxes on property (113E)</v>
      </c>
      <c r="E50" s="201" t="str">
        <f>IFERROR(VLOOKUP(Government_revenues_table[[#This Row],[GFS Classification]],Table6_GFS_codes_classification[],COLUMNS($F:I)+3,FALSE),"Do not enter data")</f>
        <v>Taxes on property (113E)</v>
      </c>
      <c r="F50" s="289" t="s">
        <v>1475</v>
      </c>
      <c r="G50" s="50" t="s">
        <v>988</v>
      </c>
      <c r="H50" s="289" t="s">
        <v>2520</v>
      </c>
      <c r="I50" s="50" t="s">
        <v>2029</v>
      </c>
      <c r="J50" s="290">
        <v>124425202.34999999</v>
      </c>
      <c r="K50" s="50" t="s">
        <v>1136</v>
      </c>
      <c r="T50" s="250"/>
    </row>
    <row r="51" spans="2:20" ht="21" customHeight="1" x14ac:dyDescent="0.3">
      <c r="B51" s="201" t="str">
        <f>IFERROR(VLOOKUP(Government_revenues_table[[#This Row],[GFS Classification]],Table6_GFS_codes_classification[],COLUMNS($F:F)+3,FALSE),"Do not enter data")</f>
        <v>Other revenue (14E)</v>
      </c>
      <c r="C51" s="201" t="str">
        <f>IFERROR(VLOOKUP(Government_revenues_table[[#This Row],[GFS Classification]],Table6_GFS_codes_classification[],COLUMNS($F:G)+3,FALSE),"Do not enter data")</f>
        <v>Sales of goods and services (142E)</v>
      </c>
      <c r="D51" s="201" t="str">
        <f>IFERROR(VLOOKUP(Government_revenues_table[[#This Row],[GFS Classification]],Table6_GFS_codes_classification[],COLUMNS($F:H)+3,FALSE),"Do not enter data")</f>
        <v>Administrative fees for government services (1422E)</v>
      </c>
      <c r="E51" s="201" t="str">
        <f>IFERROR(VLOOKUP(Government_revenues_table[[#This Row],[GFS Classification]],Table6_GFS_codes_classification[],COLUMNS($F:I)+3,FALSE),"Do not enter data")</f>
        <v>Administrative fees for government services (1422E)</v>
      </c>
      <c r="F51" s="50" t="s">
        <v>1511</v>
      </c>
      <c r="G51" s="50" t="s">
        <v>988</v>
      </c>
      <c r="H51" s="289" t="s">
        <v>2521</v>
      </c>
      <c r="I51" s="50" t="s">
        <v>2029</v>
      </c>
      <c r="J51" s="290">
        <v>12451400</v>
      </c>
      <c r="K51" s="50" t="s">
        <v>1136</v>
      </c>
    </row>
    <row r="52" spans="2:20" x14ac:dyDescent="0.3">
      <c r="B52" s="201" t="str">
        <f>IFERROR(VLOOKUP(Government_revenues_table[[#This Row],[GFS Classification]],Table6_GFS_codes_classification[],COLUMNS($F:F)+3,FALSE),"Do not enter data")</f>
        <v>Taxes (11E)</v>
      </c>
      <c r="C52" s="201" t="str">
        <f>IFERROR(VLOOKUP(Government_revenues_table[[#This Row],[GFS Classification]],Table6_GFS_codes_classification[],COLUMNS($F:G)+3,FALSE),"Do not enter data")</f>
        <v>Taxes on goods and services (114E)</v>
      </c>
      <c r="D52" s="201" t="str">
        <f>IFERROR(VLOOKUP(Government_revenues_table[[#This Row],[GFS Classification]],Table6_GFS_codes_classification[],COLUMNS($F:H)+3,FALSE),"Do not enter data")</f>
        <v>General taxes on goods and services (VAT, sales tax, turnover tax) (1141E)</v>
      </c>
      <c r="E52" s="201" t="str">
        <f>IFERROR(VLOOKUP(Government_revenues_table[[#This Row],[GFS Classification]],Table6_GFS_codes_classification[],COLUMNS($F:I)+3,FALSE),"Do not enter data")</f>
        <v>General taxes on goods and services (VAT, sales tax, turnover tax) (1141E)</v>
      </c>
      <c r="F52" s="50" t="s">
        <v>1523</v>
      </c>
      <c r="G52" s="50" t="s">
        <v>988</v>
      </c>
      <c r="H52" s="289" t="s">
        <v>2522</v>
      </c>
      <c r="I52" s="50" t="s">
        <v>2029</v>
      </c>
      <c r="J52" s="294">
        <v>16020157087.389999</v>
      </c>
      <c r="K52" s="50" t="s">
        <v>1136</v>
      </c>
    </row>
    <row r="53" spans="2:20" x14ac:dyDescent="0.3">
      <c r="B53" s="201" t="str">
        <f>IFERROR(VLOOKUP(Government_revenues_table[[#This Row],[GFS Classification]],Table6_GFS_codes_classification[],COLUMNS($F:F)+3,FALSE),"Do not enter data")</f>
        <v>Other revenue (14E)</v>
      </c>
      <c r="C53" s="201" t="str">
        <f>IFERROR(VLOOKUP(Government_revenues_table[[#This Row],[GFS Classification]],Table6_GFS_codes_classification[],COLUMNS($F:G)+3,FALSE),"Do not enter data")</f>
        <v>Property income (141E)</v>
      </c>
      <c r="D53" s="201" t="str">
        <f>IFERROR(VLOOKUP(Government_revenues_table[[#This Row],[GFS Classification]],Table6_GFS_codes_classification[],COLUMNS($F:H)+3,FALSE),"Do not enter data")</f>
        <v>Rent (1415E)</v>
      </c>
      <c r="E53" s="201" t="str">
        <f>IFERROR(VLOOKUP(Government_revenues_table[[#This Row],[GFS Classification]],Table6_GFS_codes_classification[],COLUMNS($F:I)+3,FALSE),"Do not enter data")</f>
        <v>Royalties (1415E1)</v>
      </c>
      <c r="F53" s="50" t="s">
        <v>1508</v>
      </c>
      <c r="G53" s="50" t="s">
        <v>988</v>
      </c>
      <c r="H53" s="289" t="s">
        <v>2523</v>
      </c>
      <c r="I53" s="289" t="s">
        <v>2031</v>
      </c>
      <c r="J53" s="294">
        <v>702000010</v>
      </c>
      <c r="K53" s="50" t="s">
        <v>1136</v>
      </c>
    </row>
    <row r="54" spans="2:20" x14ac:dyDescent="0.3">
      <c r="B54" s="201" t="str">
        <f>IFERROR(VLOOKUP(Government_revenues_table[[#This Row],[GFS Classification]],Table6_GFS_codes_classification[],COLUMNS($F:F)+3,FALSE),"Do not enter data")</f>
        <v>Other revenue (14E)</v>
      </c>
      <c r="C54" s="201" t="str">
        <f>IFERROR(VLOOKUP(Government_revenues_table[[#This Row],[GFS Classification]],Table6_GFS_codes_classification[],COLUMNS($F:G)+3,FALSE),"Do not enter data")</f>
        <v>Sales of goods and services (142E)</v>
      </c>
      <c r="D54" s="201" t="str">
        <f>IFERROR(VLOOKUP(Government_revenues_table[[#This Row],[GFS Classification]],Table6_GFS_codes_classification[],COLUMNS($F:H)+3,FALSE),"Do not enter data")</f>
        <v>Administrative fees for government services (1422E)</v>
      </c>
      <c r="E54" s="201" t="str">
        <f>IFERROR(VLOOKUP(Government_revenues_table[[#This Row],[GFS Classification]],Table6_GFS_codes_classification[],COLUMNS($F:I)+3,FALSE),"Do not enter data")</f>
        <v>Administrative fees for government services (1422E)</v>
      </c>
      <c r="F54" s="289" t="s">
        <v>1511</v>
      </c>
      <c r="G54" s="50" t="s">
        <v>988</v>
      </c>
      <c r="H54" s="289" t="s">
        <v>2524</v>
      </c>
      <c r="I54" s="289" t="s">
        <v>2494</v>
      </c>
      <c r="J54" s="294">
        <v>1230000</v>
      </c>
      <c r="K54" s="50" t="s">
        <v>1136</v>
      </c>
    </row>
    <row r="55" spans="2:20" x14ac:dyDescent="0.3">
      <c r="B55" s="201" t="str">
        <f>IFERROR(VLOOKUP(Government_revenues_table[[#This Row],[GFS Classification]],Table6_GFS_codes_classification[],COLUMNS($F:F)+3,FALSE),"Do not enter data")</f>
        <v>Taxes (11E)</v>
      </c>
      <c r="C55" s="201" t="str">
        <f>IFERROR(VLOOKUP(Government_revenues_table[[#This Row],[GFS Classification]],Table6_GFS_codes_classification[],COLUMNS($F:G)+3,FALSE),"Do not enter data")</f>
        <v>Taxes on property (113E)</v>
      </c>
      <c r="D55" s="201" t="str">
        <f>IFERROR(VLOOKUP(Government_revenues_table[[#This Row],[GFS Classification]],Table6_GFS_codes_classification[],COLUMNS($F:H)+3,FALSE),"Do not enter data")</f>
        <v>Taxes on property (113E)</v>
      </c>
      <c r="E55" s="201" t="str">
        <f>IFERROR(VLOOKUP(Government_revenues_table[[#This Row],[GFS Classification]],Table6_GFS_codes_classification[],COLUMNS($F:I)+3,FALSE),"Do not enter data")</f>
        <v>Taxes on property (113E)</v>
      </c>
      <c r="F55" s="289" t="s">
        <v>1475</v>
      </c>
      <c r="G55" s="50" t="s">
        <v>988</v>
      </c>
      <c r="H55" s="289" t="s">
        <v>2525</v>
      </c>
      <c r="I55" s="289" t="s">
        <v>2494</v>
      </c>
      <c r="J55" s="294">
        <v>43800000</v>
      </c>
      <c r="K55" s="50" t="s">
        <v>1136</v>
      </c>
    </row>
    <row r="56" spans="2:20" x14ac:dyDescent="0.3">
      <c r="B56" s="201" t="str">
        <f>IFERROR(VLOOKUP(Government_revenues_table[[#This Row],[GFS Classification]],Table6_GFS_codes_classification[],COLUMNS($F:F)+3,FALSE),"Do not enter data")</f>
        <v>Other revenue (14E)</v>
      </c>
      <c r="C56" s="201" t="str">
        <f>IFERROR(VLOOKUP(Government_revenues_table[[#This Row],[GFS Classification]],Table6_GFS_codes_classification[],COLUMNS($F:G)+3,FALSE),"Do not enter data")</f>
        <v>Property income (141E)</v>
      </c>
      <c r="D56" s="201" t="str">
        <f>IFERROR(VLOOKUP(Government_revenues_table[[#This Row],[GFS Classification]],Table6_GFS_codes_classification[],COLUMNS($F:H)+3,FALSE),"Do not enter data")</f>
        <v>Rent (1415E)</v>
      </c>
      <c r="E56" s="201" t="str">
        <f>IFERROR(VLOOKUP(Government_revenues_table[[#This Row],[GFS Classification]],Table6_GFS_codes_classification[],COLUMNS($F:I)+3,FALSE),"Do not enter data")</f>
        <v>Royalties (1415E1)</v>
      </c>
      <c r="F56" s="50" t="s">
        <v>1508</v>
      </c>
      <c r="G56" s="50" t="s">
        <v>988</v>
      </c>
      <c r="H56" s="289" t="s">
        <v>1543</v>
      </c>
      <c r="I56" s="289" t="s">
        <v>2031</v>
      </c>
      <c r="J56" s="294">
        <v>2317162619.2899995</v>
      </c>
      <c r="K56" s="50" t="s">
        <v>1136</v>
      </c>
    </row>
    <row r="57" spans="2:20" x14ac:dyDescent="0.3">
      <c r="B57" s="201" t="str">
        <f>IFERROR(VLOOKUP(Government_revenues_table[[#This Row],[GFS Classification]],Table6_GFS_codes_classification[],COLUMNS($F:F)+3,FALSE),"Do not enter data")</f>
        <v>Taxes (11E)</v>
      </c>
      <c r="C57" s="201" t="str">
        <f>IFERROR(VLOOKUP(Government_revenues_table[[#This Row],[GFS Classification]],Table6_GFS_codes_classification[],COLUMNS($F:G)+3,FALSE),"Do not enter data")</f>
        <v>Taxes on goods and services (114E)</v>
      </c>
      <c r="D57" s="201" t="str">
        <f>IFERROR(VLOOKUP(Government_revenues_table[[#This Row],[GFS Classification]],Table6_GFS_codes_classification[],COLUMNS($F:H)+3,FALSE),"Do not enter data")</f>
        <v>Excise taxes (1142E)</v>
      </c>
      <c r="E57" s="201" t="str">
        <f>IFERROR(VLOOKUP(Government_revenues_table[[#This Row],[GFS Classification]],Table6_GFS_codes_classification[],COLUMNS($F:I)+3,FALSE),"Do not enter data")</f>
        <v>Excise taxes (1142E)</v>
      </c>
      <c r="F57" s="50" t="s">
        <v>1525</v>
      </c>
      <c r="G57" s="50" t="s">
        <v>988</v>
      </c>
      <c r="H57" s="289" t="s">
        <v>2526</v>
      </c>
      <c r="I57" s="289" t="s">
        <v>2031</v>
      </c>
      <c r="J57" s="294">
        <v>2902032408</v>
      </c>
      <c r="K57" s="50" t="s">
        <v>1136</v>
      </c>
    </row>
    <row r="58" spans="2:20" x14ac:dyDescent="0.3">
      <c r="B58" s="201" t="str">
        <f>IFERROR(VLOOKUP(Government_revenues_table[[#This Row],[GFS Classification]],Table6_GFS_codes_classification[],COLUMNS($F:F)+3,FALSE),"Do not enter data")</f>
        <v>Taxes (11E)</v>
      </c>
      <c r="C58" s="201" t="str">
        <f>IFERROR(VLOOKUP(Government_revenues_table[[#This Row],[GFS Classification]],Table6_GFS_codes_classification[],COLUMNS($F:G)+3,FALSE),"Do not enter data")</f>
        <v>Taxes on goods and services (114E)</v>
      </c>
      <c r="D58" s="201" t="str">
        <f>IFERROR(VLOOKUP(Government_revenues_table[[#This Row],[GFS Classification]],Table6_GFS_codes_classification[],COLUMNS($F:H)+3,FALSE),"Do not enter data")</f>
        <v>Taxes on use of goods/permission to use goods or perform activities (1145E)</v>
      </c>
      <c r="E58" s="201" t="str">
        <f>IFERROR(VLOOKUP(Government_revenues_table[[#This Row],[GFS Classification]],Table6_GFS_codes_classification[],COLUMNS($F:I)+3,FALSE),"Do not enter data")</f>
        <v>Licence fees (114521E)</v>
      </c>
      <c r="F58" s="289" t="s">
        <v>1528</v>
      </c>
      <c r="G58" s="50" t="s">
        <v>988</v>
      </c>
      <c r="H58" s="289" t="s">
        <v>2527</v>
      </c>
      <c r="I58" s="289" t="s">
        <v>2031</v>
      </c>
      <c r="J58" s="294">
        <v>96403660</v>
      </c>
      <c r="K58" s="50" t="s">
        <v>1136</v>
      </c>
    </row>
    <row r="59" spans="2:20" x14ac:dyDescent="0.3">
      <c r="B59" s="201" t="str">
        <f>IFERROR(VLOOKUP(Government_revenues_table[[#This Row],[GFS Classification]],Table6_GFS_codes_classification[],COLUMNS($F:F)+3,FALSE),"Do not enter data")</f>
        <v>Other revenue (14E)</v>
      </c>
      <c r="C59" s="201" t="str">
        <f>IFERROR(VLOOKUP(Government_revenues_table[[#This Row],[GFS Classification]],Table6_GFS_codes_classification[],COLUMNS($F:G)+3,FALSE),"Do not enter data")</f>
        <v>Sales of goods and services (142E)</v>
      </c>
      <c r="D59" s="201" t="str">
        <f>IFERROR(VLOOKUP(Government_revenues_table[[#This Row],[GFS Classification]],Table6_GFS_codes_classification[],COLUMNS($F:H)+3,FALSE),"Do not enter data")</f>
        <v>Administrative fees for government services (1422E)</v>
      </c>
      <c r="E59" s="201" t="str">
        <f>IFERROR(VLOOKUP(Government_revenues_table[[#This Row],[GFS Classification]],Table6_GFS_codes_classification[],COLUMNS($F:I)+3,FALSE),"Do not enter data")</f>
        <v>Administrative fees for government services (1422E)</v>
      </c>
      <c r="F59" s="289" t="s">
        <v>1511</v>
      </c>
      <c r="G59" s="50" t="s">
        <v>988</v>
      </c>
      <c r="H59" s="289" t="s">
        <v>2524</v>
      </c>
      <c r="I59" s="289" t="s">
        <v>2034</v>
      </c>
      <c r="J59" s="294">
        <v>5000000</v>
      </c>
      <c r="K59" s="50" t="s">
        <v>1136</v>
      </c>
    </row>
    <row r="60" spans="2:20" x14ac:dyDescent="0.3">
      <c r="B60" s="201" t="str">
        <f>IFERROR(VLOOKUP(Government_revenues_table[[#This Row],[GFS Classification]],Table6_GFS_codes_classification[],COLUMNS($F:F)+3,FALSE),"Do not enter data")</f>
        <v>Taxes (11E)</v>
      </c>
      <c r="C60" s="201" t="str">
        <f>IFERROR(VLOOKUP(Government_revenues_table[[#This Row],[GFS Classification]],Table6_GFS_codes_classification[],COLUMNS($F:G)+3,FALSE),"Do not enter data")</f>
        <v>Taxes on goods and services (114E)</v>
      </c>
      <c r="D60" s="201" t="str">
        <f>IFERROR(VLOOKUP(Government_revenues_table[[#This Row],[GFS Classification]],Table6_GFS_codes_classification[],COLUMNS($F:H)+3,FALSE),"Do not enter data")</f>
        <v>Excise taxes (1142E)</v>
      </c>
      <c r="E60" s="201" t="str">
        <f>IFERROR(VLOOKUP(Government_revenues_table[[#This Row],[GFS Classification]],Table6_GFS_codes_classification[],COLUMNS($F:I)+3,FALSE),"Do not enter data")</f>
        <v>Excise taxes (1142E)</v>
      </c>
      <c r="F60" s="50" t="s">
        <v>1525</v>
      </c>
      <c r="G60" s="50" t="s">
        <v>988</v>
      </c>
      <c r="H60" s="289" t="s">
        <v>2528</v>
      </c>
      <c r="I60" s="289" t="s">
        <v>2033</v>
      </c>
      <c r="J60" s="294">
        <v>485383972</v>
      </c>
      <c r="K60" s="50" t="s">
        <v>1136</v>
      </c>
    </row>
    <row r="61" spans="2:20" x14ac:dyDescent="0.3">
      <c r="B61" s="201" t="str">
        <f>IFERROR(VLOOKUP(Government_revenues_table[[#This Row],[GFS Classification]],Table6_GFS_codes_classification[],COLUMNS($F:F)+3,FALSE),"Do not enter data")</f>
        <v>Other revenue (14E)</v>
      </c>
      <c r="C61" s="201" t="str">
        <f>IFERROR(VLOOKUP(Government_revenues_table[[#This Row],[GFS Classification]],Table6_GFS_codes_classification[],COLUMNS($F:G)+3,FALSE),"Do not enter data")</f>
        <v>Property income (141E)</v>
      </c>
      <c r="D61" s="201" t="str">
        <f>IFERROR(VLOOKUP(Government_revenues_table[[#This Row],[GFS Classification]],Table6_GFS_codes_classification[],COLUMNS($F:H)+3,FALSE),"Do not enter data")</f>
        <v>Rent (1415E)</v>
      </c>
      <c r="E61" s="201" t="str">
        <f>IFERROR(VLOOKUP(Government_revenues_table[[#This Row],[GFS Classification]],Table6_GFS_codes_classification[],COLUMNS($F:I)+3,FALSE),"Do not enter data")</f>
        <v>Production entitlements (in-kind or cash) (1415E3)</v>
      </c>
      <c r="F61" s="289" t="s">
        <v>1547</v>
      </c>
      <c r="G61" s="50" t="s">
        <v>988</v>
      </c>
      <c r="H61" s="289" t="s">
        <v>2529</v>
      </c>
      <c r="I61" s="289" t="s">
        <v>2495</v>
      </c>
      <c r="J61" s="294">
        <v>13326852825.776024</v>
      </c>
      <c r="K61" s="50" t="s">
        <v>1136</v>
      </c>
    </row>
    <row r="62" spans="2:20" x14ac:dyDescent="0.3">
      <c r="B62" s="201" t="str">
        <f>IFERROR(VLOOKUP(Government_revenues_table[[#This Row],[GFS Classification]],Table6_GFS_codes_classification[],COLUMNS($F:F)+3,FALSE),"Do not enter data")</f>
        <v>Other revenue (14E)</v>
      </c>
      <c r="C62" s="201" t="str">
        <f>IFERROR(VLOOKUP(Government_revenues_table[[#This Row],[GFS Classification]],Table6_GFS_codes_classification[],COLUMNS($F:G)+3,FALSE),"Do not enter data")</f>
        <v>Sales of goods and services (142E)</v>
      </c>
      <c r="D62" s="201" t="str">
        <f>IFERROR(VLOOKUP(Government_revenues_table[[#This Row],[GFS Classification]],Table6_GFS_codes_classification[],COLUMNS($F:H)+3,FALSE),"Do not enter data")</f>
        <v>Administrative fees for government services (1422E)</v>
      </c>
      <c r="E62" s="201" t="str">
        <f>IFERROR(VLOOKUP(Government_revenues_table[[#This Row],[GFS Classification]],Table6_GFS_codes_classification[],COLUMNS($F:I)+3,FALSE),"Do not enter data")</f>
        <v>Administrative fees for government services (1422E)</v>
      </c>
      <c r="F62" s="289" t="s">
        <v>1511</v>
      </c>
      <c r="G62" s="50" t="s">
        <v>988</v>
      </c>
      <c r="H62" s="289" t="s">
        <v>2530</v>
      </c>
      <c r="I62" s="289" t="s">
        <v>2495</v>
      </c>
      <c r="J62" s="294">
        <v>451375460</v>
      </c>
      <c r="K62" s="50" t="s">
        <v>1136</v>
      </c>
    </row>
    <row r="63" spans="2:20" x14ac:dyDescent="0.3">
      <c r="B63" s="201" t="str">
        <f>IFERROR(VLOOKUP(Government_revenues_table[[#This Row],[GFS Classification]],Table6_GFS_codes_classification[],COLUMNS($F:F)+3,FALSE),"Do not enter data")</f>
        <v>Other revenue (14E)</v>
      </c>
      <c r="C63" s="201" t="str">
        <f>IFERROR(VLOOKUP(Government_revenues_table[[#This Row],[GFS Classification]],Table6_GFS_codes_classification[],COLUMNS($F:G)+3,FALSE),"Do not enter data")</f>
        <v>Fines, penalties, and forfeits (143E)</v>
      </c>
      <c r="D63" s="201" t="str">
        <f>IFERROR(VLOOKUP(Government_revenues_table[[#This Row],[GFS Classification]],Table6_GFS_codes_classification[],COLUMNS($F:H)+3,FALSE),"Do not enter data")</f>
        <v>Fines, penalties, and forfeits (143E)</v>
      </c>
      <c r="E63" s="201" t="str">
        <f>IFERROR(VLOOKUP(Government_revenues_table[[#This Row],[GFS Classification]],Table6_GFS_codes_classification[],COLUMNS($F:I)+3,FALSE),"Do not enter data")</f>
        <v>Fines, penalties, and forfeits (143E)</v>
      </c>
      <c r="F63" s="289" t="s">
        <v>1484</v>
      </c>
      <c r="G63" s="50" t="s">
        <v>988</v>
      </c>
      <c r="H63" s="289" t="s">
        <v>2531</v>
      </c>
      <c r="I63" s="289" t="s">
        <v>2495</v>
      </c>
      <c r="J63" s="294">
        <v>560701982.20000005</v>
      </c>
      <c r="K63" s="50" t="s">
        <v>1136</v>
      </c>
    </row>
    <row r="64" spans="2:20" x14ac:dyDescent="0.3">
      <c r="B64" s="201" t="str">
        <f>IFERROR(VLOOKUP(Government_revenues_table[[#This Row],[GFS Classification]],Table6_GFS_codes_classification[],COLUMNS($F:F)+3,FALSE),"Do not enter data")</f>
        <v>Other revenue (14E)</v>
      </c>
      <c r="C64" s="201" t="str">
        <f>IFERROR(VLOOKUP(Government_revenues_table[[#This Row],[GFS Classification]],Table6_GFS_codes_classification[],COLUMNS($F:G)+3,FALSE),"Do not enter data")</f>
        <v>Sales of goods and services (142E)</v>
      </c>
      <c r="D64" s="201" t="str">
        <f>IFERROR(VLOOKUP(Government_revenues_table[[#This Row],[GFS Classification]],Table6_GFS_codes_classification[],COLUMNS($F:H)+3,FALSE),"Do not enter data")</f>
        <v>Administrative fees for government services (1422E)</v>
      </c>
      <c r="E64" s="201" t="str">
        <f>IFERROR(VLOOKUP(Government_revenues_table[[#This Row],[GFS Classification]],Table6_GFS_codes_classification[],COLUMNS($F:I)+3,FALSE),"Do not enter data")</f>
        <v>Administrative fees for government services (1422E)</v>
      </c>
      <c r="F64" s="289" t="s">
        <v>1511</v>
      </c>
      <c r="G64" s="50" t="s">
        <v>988</v>
      </c>
      <c r="H64" s="289" t="s">
        <v>2532</v>
      </c>
      <c r="I64" s="289" t="s">
        <v>2495</v>
      </c>
      <c r="J64" s="294">
        <v>3403108263.5983262</v>
      </c>
      <c r="K64" s="50" t="s">
        <v>1136</v>
      </c>
    </row>
    <row r="65" spans="2:11" x14ac:dyDescent="0.3">
      <c r="B65" s="201" t="str">
        <f>IFERROR(VLOOKUP(Government_revenues_table[[#This Row],[GFS Classification]],Table6_GFS_codes_classification[],COLUMNS($F:F)+3,FALSE),"Do not enter data")</f>
        <v>Other revenue (14E)</v>
      </c>
      <c r="C65" s="201" t="str">
        <f>IFERROR(VLOOKUP(Government_revenues_table[[#This Row],[GFS Classification]],Table6_GFS_codes_classification[],COLUMNS($F:G)+3,FALSE),"Do not enter data")</f>
        <v>Property income (141E)</v>
      </c>
      <c r="D65" s="201" t="str">
        <f>IFERROR(VLOOKUP(Government_revenues_table[[#This Row],[GFS Classification]],Table6_GFS_codes_classification[],COLUMNS($F:H)+3,FALSE),"Do not enter data")</f>
        <v>Rent (1415E)</v>
      </c>
      <c r="E65" s="201" t="str">
        <f>IFERROR(VLOOKUP(Government_revenues_table[[#This Row],[GFS Classification]],Table6_GFS_codes_classification[],COLUMNS($F:I)+3,FALSE),"Do not enter data")</f>
        <v>Royalties (1415E1)</v>
      </c>
      <c r="F65" s="50" t="s">
        <v>1508</v>
      </c>
      <c r="G65" s="50" t="s">
        <v>988</v>
      </c>
      <c r="H65" s="289" t="s">
        <v>2533</v>
      </c>
      <c r="I65" s="289" t="s">
        <v>2493</v>
      </c>
      <c r="J65" s="294">
        <v>16992502964</v>
      </c>
      <c r="K65" s="50" t="s">
        <v>1136</v>
      </c>
    </row>
    <row r="66" spans="2:11" x14ac:dyDescent="0.3">
      <c r="B66" s="201" t="str">
        <f>IFERROR(VLOOKUP(Government_revenues_table[[#This Row],[GFS Classification]],Table6_GFS_codes_classification[],COLUMNS($F:F)+3,FALSE),"Do not enter data")</f>
        <v>Taxes (11E)</v>
      </c>
      <c r="C66" s="201" t="str">
        <f>IFERROR(VLOOKUP(Government_revenues_table[[#This Row],[GFS Classification]],Table6_GFS_codes_classification[],COLUMNS($F:G)+3,FALSE),"Do not enter data")</f>
        <v>Taxes on income, profits and capital gains (111E)</v>
      </c>
      <c r="D66" s="201" t="str">
        <f>IFERROR(VLOOKUP(Government_revenues_table[[#This Row],[GFS Classification]],Table6_GFS_codes_classification[],COLUMNS($F:H)+3,FALSE),"Do not enter data")</f>
        <v>Ordinary taxes on income, profits and capital gains (1112E1)</v>
      </c>
      <c r="E66" s="201" t="str">
        <f>IFERROR(VLOOKUP(Government_revenues_table[[#This Row],[GFS Classification]],Table6_GFS_codes_classification[],COLUMNS($F:I)+3,FALSE),"Do not enter data")</f>
        <v>Ordinary taxes on income, profits and capital gains (1112E1)</v>
      </c>
      <c r="F66" s="50" t="s">
        <v>1519</v>
      </c>
      <c r="G66" s="50" t="s">
        <v>988</v>
      </c>
      <c r="H66" s="289" t="s">
        <v>2534</v>
      </c>
      <c r="I66" s="289" t="s">
        <v>2493</v>
      </c>
      <c r="J66" s="294">
        <v>427302108.05949986</v>
      </c>
      <c r="K66" s="50" t="s">
        <v>1136</v>
      </c>
    </row>
    <row r="67" spans="2:11" x14ac:dyDescent="0.3">
      <c r="B67" s="201" t="str">
        <f>IFERROR(VLOOKUP(Government_revenues_table[[#This Row],[GFS Classification]],Table6_GFS_codes_classification[],COLUMNS($F:F)+3,FALSE),"Do not enter data")</f>
        <v>Taxes (11E)</v>
      </c>
      <c r="C67" s="201" t="str">
        <f>IFERROR(VLOOKUP(Government_revenues_table[[#This Row],[GFS Classification]],Table6_GFS_codes_classification[],COLUMNS($F:G)+3,FALSE),"Do not enter data")</f>
        <v>Taxes on goods and services (114E)</v>
      </c>
      <c r="D67" s="201" t="str">
        <f>IFERROR(VLOOKUP(Government_revenues_table[[#This Row],[GFS Classification]],Table6_GFS_codes_classification[],COLUMNS($F:H)+3,FALSE),"Do not enter data")</f>
        <v>General taxes on goods and services (VAT, sales tax, turnover tax) (1141E)</v>
      </c>
      <c r="E67" s="201" t="str">
        <f>IFERROR(VLOOKUP(Government_revenues_table[[#This Row],[GFS Classification]],Table6_GFS_codes_classification[],COLUMNS($F:I)+3,FALSE),"Do not enter data")</f>
        <v>General taxes on goods and services (VAT, sales tax, turnover tax) (1141E)</v>
      </c>
      <c r="F67" s="50" t="s">
        <v>1523</v>
      </c>
      <c r="G67" s="289" t="s">
        <v>988</v>
      </c>
      <c r="H67" s="289" t="s">
        <v>2535</v>
      </c>
      <c r="I67" s="289" t="s">
        <v>2493</v>
      </c>
      <c r="J67" s="294">
        <v>180627462998.4668</v>
      </c>
      <c r="K67" s="50" t="s">
        <v>1136</v>
      </c>
    </row>
    <row r="68" spans="2:11" x14ac:dyDescent="0.3">
      <c r="B68" s="201" t="str">
        <f>IFERROR(VLOOKUP(Government_revenues_table[[#This Row],[GFS Classification]],Table6_GFS_codes_classification[],COLUMNS($F:F)+3,FALSE),"Do not enter data")</f>
        <v>Other revenue (14E)</v>
      </c>
      <c r="C68" s="201" t="str">
        <f>IFERROR(VLOOKUP(Government_revenues_table[[#This Row],[GFS Classification]],Table6_GFS_codes_classification[],COLUMNS($F:G)+3,FALSE),"Do not enter data")</f>
        <v>Property income (141E)</v>
      </c>
      <c r="D68" s="201" t="str">
        <f>IFERROR(VLOOKUP(Government_revenues_table[[#This Row],[GFS Classification]],Table6_GFS_codes_classification[],COLUMNS($F:H)+3,FALSE),"Do not enter data")</f>
        <v>Rent (1415E)</v>
      </c>
      <c r="E68" s="201" t="str">
        <f>IFERROR(VLOOKUP(Government_revenues_table[[#This Row],[GFS Classification]],Table6_GFS_codes_classification[],COLUMNS($F:I)+3,FALSE),"Do not enter data")</f>
        <v>Production entitlements (in-kind or cash) (1415E3)</v>
      </c>
      <c r="F68" s="289" t="s">
        <v>1547</v>
      </c>
      <c r="G68" s="289" t="s">
        <v>988</v>
      </c>
      <c r="H68" s="289" t="s">
        <v>2536</v>
      </c>
      <c r="I68" s="289" t="s">
        <v>2493</v>
      </c>
      <c r="J68" s="294">
        <v>129267797049.60765</v>
      </c>
      <c r="K68" s="50" t="s">
        <v>1136</v>
      </c>
    </row>
    <row r="69" spans="2:11" x14ac:dyDescent="0.3">
      <c r="B69" s="201" t="str">
        <f>IFERROR(VLOOKUP(Government_revenues_table[[#This Row],[GFS Classification]],Table6_GFS_codes_classification[],COLUMNS($F:F)+3,FALSE),"Do not enter data")</f>
        <v>Other revenue (14E)</v>
      </c>
      <c r="C69" s="201" t="str">
        <f>IFERROR(VLOOKUP(Government_revenues_table[[#This Row],[GFS Classification]],Table6_GFS_codes_classification[],COLUMNS($F:G)+3,FALSE),"Do not enter data")</f>
        <v>Sales of goods and services (142E)</v>
      </c>
      <c r="D69" s="201" t="str">
        <f>IFERROR(VLOOKUP(Government_revenues_table[[#This Row],[GFS Classification]],Table6_GFS_codes_classification[],COLUMNS($F:H)+3,FALSE),"Do not enter data")</f>
        <v>Administrative fees for government services (1422E)</v>
      </c>
      <c r="E69" s="201" t="str">
        <f>IFERROR(VLOOKUP(Government_revenues_table[[#This Row],[GFS Classification]],Table6_GFS_codes_classification[],COLUMNS($F:I)+3,FALSE),"Do not enter data")</f>
        <v>Administrative fees for government services (1422E)</v>
      </c>
      <c r="F69" s="289" t="s">
        <v>1511</v>
      </c>
      <c r="G69" s="289" t="s">
        <v>988</v>
      </c>
      <c r="H69" s="289" t="s">
        <v>2537</v>
      </c>
      <c r="I69" s="289" t="s">
        <v>2493</v>
      </c>
      <c r="J69" s="294">
        <v>40889891688.66571</v>
      </c>
      <c r="K69" s="50" t="s">
        <v>1136</v>
      </c>
    </row>
    <row r="70" spans="2:11" x14ac:dyDescent="0.3">
      <c r="B70" s="201" t="str">
        <f>IFERROR(VLOOKUP(Government_revenues_table[[#This Row],[GFS Classification]],Table6_GFS_codes_classification[],COLUMNS($F:F)+3,FALSE),"Do not enter data")</f>
        <v>Other revenue (14E)</v>
      </c>
      <c r="C70" s="201" t="str">
        <f>IFERROR(VLOOKUP(Government_revenues_table[[#This Row],[GFS Classification]],Table6_GFS_codes_classification[],COLUMNS($F:G)+3,FALSE),"Do not enter data")</f>
        <v>Sales of goods and services (142E)</v>
      </c>
      <c r="D70" s="201" t="str">
        <f>IFERROR(VLOOKUP(Government_revenues_table[[#This Row],[GFS Classification]],Table6_GFS_codes_classification[],COLUMNS($F:H)+3,FALSE),"Do not enter data")</f>
        <v>Administrative fees for government services (1422E)</v>
      </c>
      <c r="E70" s="201" t="str">
        <f>IFERROR(VLOOKUP(Government_revenues_table[[#This Row],[GFS Classification]],Table6_GFS_codes_classification[],COLUMNS($F:I)+3,FALSE),"Do not enter data")</f>
        <v>Administrative fees for government services (1422E)</v>
      </c>
      <c r="F70" s="289" t="s">
        <v>1511</v>
      </c>
      <c r="G70" s="289" t="s">
        <v>988</v>
      </c>
      <c r="H70" s="289" t="s">
        <v>2538</v>
      </c>
      <c r="I70" s="289" t="s">
        <v>2493</v>
      </c>
      <c r="J70" s="294">
        <v>5108167768.9735384</v>
      </c>
      <c r="K70" s="50" t="s">
        <v>1136</v>
      </c>
    </row>
    <row r="71" spans="2:11" ht="18.75" customHeight="1" x14ac:dyDescent="0.3">
      <c r="B71" s="201" t="str">
        <f>IFERROR(VLOOKUP(Government_revenues_table[[#This Row],[GFS Classification]],Table6_GFS_codes_classification[],COLUMNS($F:F)+3,FALSE),"Do not enter data")</f>
        <v>Other revenue (14E)</v>
      </c>
      <c r="C71" s="201" t="str">
        <f>IFERROR(VLOOKUP(Government_revenues_table[[#This Row],[GFS Classification]],Table6_GFS_codes_classification[],COLUMNS($F:G)+3,FALSE),"Do not enter data")</f>
        <v>Fines, penalties, and forfeits (143E)</v>
      </c>
      <c r="D71" s="201" t="str">
        <f>IFERROR(VLOOKUP(Government_revenues_table[[#This Row],[GFS Classification]],Table6_GFS_codes_classification[],COLUMNS($F:H)+3,FALSE),"Do not enter data")</f>
        <v>Fines, penalties, and forfeits (143E)</v>
      </c>
      <c r="E71" s="201" t="str">
        <f>IFERROR(VLOOKUP(Government_revenues_table[[#This Row],[GFS Classification]],Table6_GFS_codes_classification[],COLUMNS($F:I)+3,FALSE),"Do not enter data")</f>
        <v>Fines, penalties, and forfeits (143E)</v>
      </c>
      <c r="F71" s="289" t="s">
        <v>1484</v>
      </c>
      <c r="G71" s="289" t="s">
        <v>988</v>
      </c>
      <c r="H71" s="289" t="s">
        <v>2539</v>
      </c>
      <c r="I71" s="289" t="s">
        <v>2493</v>
      </c>
      <c r="J71" s="294">
        <v>2838843342.2791758</v>
      </c>
      <c r="K71" s="50" t="s">
        <v>1136</v>
      </c>
    </row>
    <row r="72" spans="2:11" ht="15.75" customHeight="1" x14ac:dyDescent="0.3">
      <c r="B72" s="201" t="str">
        <f>IFERROR(VLOOKUP(Government_revenues_table[[#This Row],[GFS Classification]],Table6_GFS_codes_classification[],COLUMNS($F:F)+3,FALSE),"Do not enter data")</f>
        <v>Other revenue (14E)</v>
      </c>
      <c r="C72" s="201" t="str">
        <f>IFERROR(VLOOKUP(Government_revenues_table[[#This Row],[GFS Classification]],Table6_GFS_codes_classification[],COLUMNS($F:G)+3,FALSE),"Do not enter data")</f>
        <v>Sales of goods and services (142E)</v>
      </c>
      <c r="D72" s="201" t="str">
        <f>IFERROR(VLOOKUP(Government_revenues_table[[#This Row],[GFS Classification]],Table6_GFS_codes_classification[],COLUMNS($F:H)+3,FALSE),"Do not enter data")</f>
        <v>Administrative fees for government services (1422E)</v>
      </c>
      <c r="E72" s="201" t="str">
        <f>IFERROR(VLOOKUP(Government_revenues_table[[#This Row],[GFS Classification]],Table6_GFS_codes_classification[],COLUMNS($F:I)+3,FALSE),"Do not enter data")</f>
        <v>Administrative fees for government services (1422E)</v>
      </c>
      <c r="F72" s="289" t="s">
        <v>1511</v>
      </c>
      <c r="G72" s="289" t="s">
        <v>988</v>
      </c>
      <c r="H72" s="289" t="s">
        <v>2540</v>
      </c>
      <c r="I72" s="289" t="s">
        <v>2493</v>
      </c>
      <c r="J72" s="294">
        <v>5000000</v>
      </c>
      <c r="K72" s="50" t="s">
        <v>1136</v>
      </c>
    </row>
    <row r="73" spans="2:11" x14ac:dyDescent="0.3">
      <c r="B73" s="201" t="str">
        <f>IFERROR(VLOOKUP(Government_revenues_table[[#This Row],[GFS Classification]],Table6_GFS_codes_classification[],COLUMNS($F:F)+3,FALSE),"Do not enter data")</f>
        <v>Social contributions (12E)</v>
      </c>
      <c r="C73" s="201" t="str">
        <f>IFERROR(VLOOKUP(Government_revenues_table[[#This Row],[GFS Classification]],Table6_GFS_codes_classification[],COLUMNS($F:G)+3,FALSE),"Do not enter data")</f>
        <v>Social security employer contributions (1212E)</v>
      </c>
      <c r="D73" s="201" t="str">
        <f>IFERROR(VLOOKUP(Government_revenues_table[[#This Row],[GFS Classification]],Table6_GFS_codes_classification[],COLUMNS($F:H)+3,FALSE),"Do not enter data")</f>
        <v>Social security employer contributions (1212E)</v>
      </c>
      <c r="E73" s="201" t="str">
        <f>IFERROR(VLOOKUP(Government_revenues_table[[#This Row],[GFS Classification]],Table6_GFS_codes_classification[],COLUMNS($F:I)+3,FALSE),"Do not enter data")</f>
        <v>Social security employer contributions (1212E)</v>
      </c>
      <c r="F73" s="289" t="s">
        <v>1480</v>
      </c>
      <c r="G73" s="50" t="s">
        <v>989</v>
      </c>
      <c r="H73" s="289" t="s">
        <v>2541</v>
      </c>
      <c r="I73" s="289" t="s">
        <v>2542</v>
      </c>
      <c r="J73" s="290">
        <v>9719964936.1531372</v>
      </c>
      <c r="K73" s="50" t="s">
        <v>1136</v>
      </c>
    </row>
    <row r="74" spans="2:11" x14ac:dyDescent="0.3">
      <c r="B74" s="197" t="str">
        <f>IFERROR(VLOOKUP(Government_revenues_table[[#This Row],[GFS Classification]],Table6_GFS_codes_classification[],COLUMNS($F:F)+3,FALSE),"Do not enter data")</f>
        <v>Do not enter data</v>
      </c>
      <c r="C74" s="197" t="str">
        <f>IFERROR(VLOOKUP(Government_revenues_table[[#This Row],[GFS Classification]],Table6_GFS_codes_classification[],COLUMNS($F:G)+3,FALSE),"Do not enter data")</f>
        <v>Do not enter data</v>
      </c>
      <c r="D74" s="197" t="str">
        <f>IFERROR(VLOOKUP(Government_revenues_table[[#This Row],[GFS Classification]],Table6_GFS_codes_classification[],COLUMNS($F:H)+3,FALSE),"Do not enter data")</f>
        <v>Do not enter data</v>
      </c>
      <c r="E74" s="197" t="str">
        <f>IFERROR(VLOOKUP(Government_revenues_table[[#This Row],[GFS Classification]],Table6_GFS_codes_classification[],COLUMNS($F:I)+3,FALSE),"Do not enter data")</f>
        <v>Do not enter data</v>
      </c>
      <c r="F74" s="192" t="s">
        <v>1572</v>
      </c>
      <c r="J74" s="200" t="s">
        <v>1560</v>
      </c>
      <c r="K74" s="50" t="s">
        <v>1883</v>
      </c>
    </row>
    <row r="75" spans="2:11" ht="16.5" thickBot="1" x14ac:dyDescent="0.35"/>
    <row r="76" spans="2:11" ht="15.75" customHeight="1" thickBot="1" x14ac:dyDescent="0.35">
      <c r="I76" s="249" t="s">
        <v>1959</v>
      </c>
      <c r="J76" s="196">
        <f>SUMIF(Government_revenues_table[Currency],"USD",Government_revenues_table[Revenue value])+(IFERROR(SUMIF(Government_revenues_table[Currency],"&lt;&gt;USD",Government_revenues_table[Revenue value])/'Part 1 - About'!$E$45,0))</f>
        <v>1427592498.9190021</v>
      </c>
    </row>
    <row r="77" spans="2:11" ht="16.5" thickBot="1" x14ac:dyDescent="0.35">
      <c r="I77" s="247"/>
      <c r="J77" s="202"/>
    </row>
    <row r="78" spans="2:11" ht="17.25" thickBot="1" x14ac:dyDescent="0.35">
      <c r="I78" s="249" t="str">
        <f>"Total in "&amp;'Part 1 - About'!E44</f>
        <v>Total in MMK</v>
      </c>
      <c r="J78" s="196">
        <f>IF('Part 1 - About'!$E$44="USD",0,SUMIF(Government_revenues_table[Currency],'Part 1 - About'!$E$44,Government_revenues_table[Revenue value]))+(IFERROR(SUMIF(Government_revenues_table[Currency],"USD",Government_revenues_table[Revenue value])*'Part 1 - About'!$E$45,0))</f>
        <v>1935572737809.3506</v>
      </c>
    </row>
    <row r="82" spans="6:11" ht="15.75" customHeight="1" x14ac:dyDescent="0.3">
      <c r="F82" s="189" t="s">
        <v>1564</v>
      </c>
      <c r="G82" s="189"/>
      <c r="H82" s="214"/>
      <c r="I82" s="214"/>
      <c r="J82" s="214"/>
      <c r="K82" s="214"/>
    </row>
    <row r="83" spans="6:11" x14ac:dyDescent="0.3">
      <c r="F83" s="203" t="s">
        <v>1565</v>
      </c>
      <c r="G83" s="204"/>
      <c r="H83" s="204"/>
      <c r="I83" s="204"/>
      <c r="J83" s="205"/>
      <c r="K83" s="204"/>
    </row>
    <row r="84" spans="6:11" x14ac:dyDescent="0.3">
      <c r="F84" s="203"/>
      <c r="G84" s="204"/>
      <c r="H84" s="204"/>
      <c r="I84" s="204"/>
      <c r="J84" s="205"/>
      <c r="K84" s="204"/>
    </row>
    <row r="85" spans="6:11" x14ac:dyDescent="0.3">
      <c r="F85" s="203"/>
      <c r="G85" s="204"/>
      <c r="H85" s="204"/>
      <c r="I85" s="204"/>
      <c r="J85" s="205"/>
      <c r="K85" s="204"/>
    </row>
    <row r="86" spans="6:11" x14ac:dyDescent="0.3">
      <c r="F86" s="203" t="s">
        <v>1553</v>
      </c>
      <c r="G86" s="204" t="s">
        <v>1938</v>
      </c>
      <c r="H86" s="204"/>
      <c r="I86" s="204"/>
      <c r="J86" s="205"/>
      <c r="K86" s="204"/>
    </row>
    <row r="87" spans="6:11" x14ac:dyDescent="0.3">
      <c r="F87" s="203" t="s">
        <v>1554</v>
      </c>
      <c r="G87" s="204" t="s">
        <v>1939</v>
      </c>
      <c r="H87" s="204"/>
      <c r="I87" s="204"/>
      <c r="J87" s="205"/>
      <c r="K87" s="204"/>
    </row>
    <row r="88" spans="6:11" x14ac:dyDescent="0.3">
      <c r="F88" s="203"/>
      <c r="G88" s="206" t="s">
        <v>1491</v>
      </c>
      <c r="H88" s="206" t="s">
        <v>1434</v>
      </c>
      <c r="I88" s="206" t="s">
        <v>1497</v>
      </c>
      <c r="J88" s="207" t="s">
        <v>1435</v>
      </c>
      <c r="K88" s="206" t="s">
        <v>1006</v>
      </c>
    </row>
    <row r="89" spans="6:11" x14ac:dyDescent="0.3">
      <c r="F89" s="203"/>
      <c r="G89" s="208" t="s">
        <v>986</v>
      </c>
      <c r="H89" s="208" t="s">
        <v>1562</v>
      </c>
      <c r="I89" s="208" t="s">
        <v>2029</v>
      </c>
      <c r="J89" s="209">
        <v>19305561</v>
      </c>
      <c r="K89" s="210" t="s">
        <v>1136</v>
      </c>
    </row>
    <row r="90" spans="6:11" x14ac:dyDescent="0.3">
      <c r="F90" s="203"/>
      <c r="G90" s="204" t="s">
        <v>988</v>
      </c>
      <c r="H90" s="204" t="s">
        <v>1562</v>
      </c>
      <c r="I90" s="204" t="s">
        <v>2029</v>
      </c>
      <c r="J90" s="205">
        <v>353023181</v>
      </c>
      <c r="K90" s="204" t="s">
        <v>1136</v>
      </c>
    </row>
    <row r="91" spans="6:11" ht="16.5" thickBot="1" x14ac:dyDescent="0.35">
      <c r="F91" s="203"/>
      <c r="G91" s="211" t="s">
        <v>1563</v>
      </c>
      <c r="H91" s="211"/>
      <c r="I91" s="211"/>
      <c r="J91" s="212">
        <f>SUM(J89:J90)</f>
        <v>372328742</v>
      </c>
      <c r="K91" s="211" t="s">
        <v>1136</v>
      </c>
    </row>
    <row r="92" spans="6:11" ht="16.5" thickTop="1" x14ac:dyDescent="0.3">
      <c r="F92" s="203" t="s">
        <v>1555</v>
      </c>
      <c r="G92" s="204" t="s">
        <v>1558</v>
      </c>
      <c r="H92" s="204"/>
      <c r="I92" s="204"/>
      <c r="J92" s="205"/>
      <c r="K92" s="204"/>
    </row>
    <row r="93" spans="6:11" x14ac:dyDescent="0.3">
      <c r="F93" s="203" t="s">
        <v>1556</v>
      </c>
      <c r="G93" s="204" t="s">
        <v>1558</v>
      </c>
      <c r="H93" s="204"/>
      <c r="I93" s="204"/>
      <c r="J93" s="205"/>
      <c r="K93" s="204"/>
    </row>
    <row r="94" spans="6:11" x14ac:dyDescent="0.3">
      <c r="F94" s="203" t="s">
        <v>1557</v>
      </c>
      <c r="G94" s="204" t="s">
        <v>1558</v>
      </c>
      <c r="H94" s="204"/>
      <c r="I94" s="204"/>
      <c r="J94" s="205"/>
      <c r="K94" s="204"/>
    </row>
    <row r="95" spans="6:11" x14ac:dyDescent="0.3">
      <c r="F95" s="203"/>
      <c r="G95" s="204"/>
      <c r="H95" s="204"/>
      <c r="I95" s="204"/>
      <c r="J95" s="205"/>
      <c r="K95" s="204"/>
    </row>
    <row r="96" spans="6:11" x14ac:dyDescent="0.3">
      <c r="F96" s="203"/>
      <c r="G96" s="204"/>
      <c r="H96" s="204"/>
      <c r="I96" s="204"/>
      <c r="J96" s="205"/>
      <c r="K96" s="204"/>
    </row>
    <row r="97" spans="6:14" x14ac:dyDescent="0.3">
      <c r="F97" s="203"/>
      <c r="G97" s="204"/>
      <c r="H97" s="204"/>
      <c r="I97" s="204"/>
      <c r="J97" s="205"/>
      <c r="K97" s="204"/>
    </row>
    <row r="98" spans="6:14" x14ac:dyDescent="0.3">
      <c r="F98" s="203"/>
      <c r="G98" s="204"/>
      <c r="H98" s="204"/>
      <c r="I98" s="204"/>
      <c r="J98" s="205"/>
      <c r="K98" s="204"/>
    </row>
    <row r="99" spans="6:14" x14ac:dyDescent="0.3">
      <c r="F99" s="203"/>
      <c r="G99" s="204"/>
      <c r="H99" s="204"/>
      <c r="I99" s="204"/>
      <c r="J99" s="205"/>
      <c r="K99" s="204"/>
    </row>
    <row r="100" spans="6:14" x14ac:dyDescent="0.3">
      <c r="F100" s="203"/>
      <c r="G100" s="204"/>
      <c r="H100" s="204"/>
      <c r="I100" s="204"/>
      <c r="J100" s="205"/>
      <c r="K100" s="204"/>
    </row>
    <row r="101" spans="6:14" x14ac:dyDescent="0.3">
      <c r="F101" s="37"/>
      <c r="G101" s="37"/>
      <c r="H101" s="37"/>
      <c r="I101" s="37"/>
      <c r="J101" s="37"/>
      <c r="K101" s="37"/>
    </row>
    <row r="102" spans="6:14" x14ac:dyDescent="0.3">
      <c r="F102" s="286"/>
      <c r="G102" s="286"/>
      <c r="H102" s="286"/>
      <c r="I102" s="286"/>
      <c r="J102" s="286"/>
      <c r="K102" s="286"/>
    </row>
    <row r="103" spans="6:14" ht="16.5" thickBot="1" x14ac:dyDescent="0.35">
      <c r="F103" s="273"/>
      <c r="G103" s="273"/>
      <c r="H103" s="273"/>
      <c r="I103" s="273"/>
      <c r="J103" s="273"/>
      <c r="K103" s="273"/>
      <c r="L103" s="273"/>
      <c r="M103" s="273"/>
      <c r="N103" s="273"/>
    </row>
    <row r="104" spans="6:14" x14ac:dyDescent="0.3">
      <c r="F104" s="291"/>
      <c r="G104" s="291"/>
      <c r="H104" s="291"/>
      <c r="I104" s="291"/>
      <c r="J104" s="291"/>
      <c r="K104" s="291"/>
      <c r="L104" s="291"/>
      <c r="M104" s="291"/>
      <c r="N104" s="291"/>
    </row>
    <row r="105" spans="6:14" ht="16.5" thickBot="1" x14ac:dyDescent="0.35">
      <c r="F105" s="270" t="s">
        <v>1852</v>
      </c>
      <c r="G105" s="271"/>
      <c r="H105" s="271"/>
      <c r="I105" s="271"/>
      <c r="J105" s="271"/>
      <c r="K105" s="271"/>
      <c r="L105" s="271"/>
      <c r="M105" s="271"/>
      <c r="N105" s="271"/>
    </row>
    <row r="106" spans="6:14" x14ac:dyDescent="0.3">
      <c r="F106" s="292" t="s">
        <v>1871</v>
      </c>
      <c r="G106" s="293"/>
      <c r="H106" s="293"/>
      <c r="I106" s="293"/>
      <c r="J106" s="293"/>
      <c r="K106" s="293"/>
      <c r="L106" s="293"/>
      <c r="M106" s="293"/>
      <c r="N106" s="293"/>
    </row>
    <row r="107" spans="6:14" ht="16.5" thickBot="1" x14ac:dyDescent="0.35">
      <c r="F107" s="272"/>
      <c r="G107" s="272"/>
      <c r="H107" s="272"/>
      <c r="I107" s="272"/>
      <c r="J107" s="272"/>
      <c r="K107" s="272"/>
      <c r="L107" s="272"/>
      <c r="M107" s="272"/>
      <c r="N107" s="272"/>
    </row>
    <row r="108" spans="6:14" x14ac:dyDescent="0.3">
      <c r="F108" s="269" t="s">
        <v>1851</v>
      </c>
      <c r="G108" s="269"/>
      <c r="H108" s="269"/>
      <c r="I108" s="269"/>
      <c r="J108" s="269"/>
      <c r="K108" s="269"/>
      <c r="L108" s="269"/>
      <c r="M108" s="269"/>
      <c r="N108" s="269"/>
    </row>
    <row r="109" spans="6:14" ht="47.25" x14ac:dyDescent="0.3">
      <c r="F109" s="267" t="s">
        <v>1872</v>
      </c>
      <c r="G109" s="267"/>
      <c r="H109" s="267"/>
      <c r="I109" s="267"/>
      <c r="J109" s="267"/>
      <c r="K109" s="267"/>
      <c r="L109" s="267"/>
      <c r="M109" s="267"/>
      <c r="N109" s="267"/>
    </row>
    <row r="110" spans="6:14" x14ac:dyDescent="0.3">
      <c r="F110" s="268" t="s">
        <v>1873</v>
      </c>
      <c r="G110" s="268"/>
      <c r="H110" s="268"/>
      <c r="I110" s="268"/>
      <c r="J110" s="268"/>
      <c r="K110" s="268"/>
      <c r="L110" s="268"/>
      <c r="M110" s="268"/>
      <c r="N110" s="268"/>
    </row>
  </sheetData>
  <sheetProtection insertRows="0"/>
  <protectedRanges>
    <protectedRange algorithmName="SHA-512" hashValue="19r0bVvPR7yZA0UiYij7Tv1CBk3noIABvFePbLhCJ4nk3L6A+Fy+RdPPS3STf+a52x4pG2PQK4FAkXK9epnlIA==" saltValue="gQC4yrLvnbJqxYZ0KSEoZA==" spinCount="100000" sqref="K89 K76 I22:K74 F22:G74" name="Government revenues"/>
  </protectedRanges>
  <mergeCells count="18">
    <mergeCell ref="F20:K20"/>
    <mergeCell ref="F16:N16"/>
    <mergeCell ref="P31:U31"/>
    <mergeCell ref="M19:N19"/>
    <mergeCell ref="M27:N27"/>
    <mergeCell ref="M28:N28"/>
    <mergeCell ref="M21:N21"/>
    <mergeCell ref="M22:N26"/>
    <mergeCell ref="F18:K18"/>
    <mergeCell ref="F13:N13"/>
    <mergeCell ref="F14:N14"/>
    <mergeCell ref="F15:N15"/>
    <mergeCell ref="M18:N18"/>
    <mergeCell ref="F8:N8"/>
    <mergeCell ref="F9:N9"/>
    <mergeCell ref="F10:N10"/>
    <mergeCell ref="F11:N11"/>
    <mergeCell ref="F12:N12"/>
  </mergeCells>
  <dataValidations count="11">
    <dataValidation type="list" allowBlank="1" showInputMessage="1" showErrorMessage="1" sqref="K89:K91" xr:uid="{D192E264-08C1-4ABF-8184-48A13724DD23}">
      <formula1>Currency_code_list</formula1>
    </dataValidation>
    <dataValidation type="textLength" allowBlank="1" showInputMessage="1" showErrorMessage="1" errorTitle="Please do not edit these cells" error="Please do not edit these cells" sqref="F82:K83 F21:H21 J21:K21" xr:uid="{040A0F63-1C12-415F-BF0F-4E009D609B75}">
      <formula1>10000</formula1>
      <formula2>50000</formula2>
    </dataValidation>
    <dataValidation allowBlank="1" showInputMessage="1" showErrorMessage="1" errorTitle="Please do not edit these cells" error="Please do not edit these cells" sqref="I21" xr:uid="{45C4F56B-DACD-4ADD-9EF3-528E1B8FF490}"/>
    <dataValidation type="whole" allowBlank="1" showInputMessage="1" showErrorMessage="1" errorTitle="Please do not edit those cells" error="Please do not edit those cells" sqref="F101:K102" xr:uid="{B41B3659-95C0-4782-8249-C45F1BA8CF71}">
      <formula1>10000</formula1>
      <formula2>50000</formula2>
    </dataValidation>
    <dataValidation type="list" allowBlank="1" showInputMessage="1" showErrorMessage="1" promptTitle="Receiving government agency" prompt="Input the name of the government recipient here._x000a__x000a_Please refrain from using acronyms, and input complete name" sqref="I22" xr:uid="{57095CD9-1E20-4D31-9AD8-7B9AE2AF9C32}">
      <formula1>Government_entities_list</formula1>
    </dataValidation>
    <dataValidation type="textLength" allowBlank="1" showInputMessage="1" showErrorMessage="1" sqref="B7:K20 O7:O75 A7:A83 B102:E109 B75:H81 I75:J75 J77 I79:J81 K75:K81 F103:K107 L7:N107" xr:uid="{C34C43B0-4B88-4697-A1F8-6046FF94A4E3}">
      <formula1>9999999</formula1>
      <formula2>99999999</formula2>
    </dataValidation>
    <dataValidation type="whole" allowBlank="1" showInputMessage="1" showErrorMessage="1" sqref="I76:J76 I78:J78" xr:uid="{89211BE3-9C99-4B00-84AC-51B5A538A063}">
      <formula1>1</formula1>
      <formula2>2</formula2>
    </dataValidation>
    <dataValidation type="textLength" allowBlank="1" showInputMessage="1" showErrorMessage="1" errorTitle="Do not edit these cells" error="Please do not edit these cells" sqref="L108:N110 F108:K110" xr:uid="{F2954D87-D339-415D-9481-D75E0A4DEE87}">
      <formula1>9999999</formula1>
      <formula2>99999999</formula2>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74" xr:uid="{D5542179-2FB1-4F51-A9A0-8B4969D42E2C}"/>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74" xr:uid="{E188CC06-04C5-4523-9D0F-33E094E7A8EB}">
      <formula1>0.1</formula1>
      <formula2>0.2</formula2>
    </dataValidation>
    <dataValidation type="list" allowBlank="1" showInputMessage="1" showErrorMessage="1" sqref="F22:F74" xr:uid="{00000000-0002-0000-0300-000003000000}">
      <formula1>GFS_list</formula1>
    </dataValidation>
  </dataValidations>
  <hyperlinks>
    <hyperlink ref="M19" r:id="rId1" location="r5-1" display="EITI Requirement 5.1" xr:uid="{D1298250-E9A8-4B35-9832-EB42334EC5CC}"/>
    <hyperlink ref="F20" r:id="rId2" location="r4-1" display="EITI Requirement 4.1" xr:uid="{EB616848-9320-443F-A042-28F04868856E}"/>
    <hyperlink ref="F106:J106" r:id="rId3" display="Give us your feedback or report a conflict in the data! Write to us at  data@eiti.org" xr:uid="{75CFFD54-1803-40DD-84A4-A9C2A50A545A}"/>
    <hyperlink ref="F105:J105" r:id="rId4" display="For the latest version of Summary data templates, see  https://eiti.org/summary-data-template" xr:uid="{ECA922EE-70EB-44CD-BCF7-6E5E128D70CD}"/>
    <hyperlink ref="M28:N28" r:id="rId5" display="or, https://www.imf.org/external/np/sta/gfsm/" xr:uid="{284D235A-5255-4F28-9EE1-D745AE57E870}"/>
    <hyperlink ref="M27:N27" r:id="rId6" display="For more guidance, please visit https://eiti.org/summary-data-template" xr:uid="{D9737CA5-4C3E-45EE-957B-235C04309CF3}"/>
  </hyperlinks>
  <pageMargins left="0.7" right="0.7" top="0.75" bottom="0.75" header="0.3" footer="0.3"/>
  <pageSetup paperSize="9" orientation="portrait" r:id="rId7"/>
  <colBreaks count="1" manualBreakCount="1">
    <brk id="12" max="1048575" man="1"/>
  </colBreaks>
  <drawing r:id="rId8"/>
  <tableParts count="1">
    <tablePart r:id="rId9"/>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Lists!$S$2:$S$29</xm:f>
          </x14:formula1>
          <xm:sqref>B22:E74</xm:sqref>
        </x14:dataValidation>
        <x14:dataValidation type="list" allowBlank="1" showInputMessage="1" showErrorMessage="1" promptTitle="Please select sector" prompt="Please select the relevant sector from the list" xr:uid="{6D0425A3-0C8C-45E2-869B-2175D77CA88E}">
          <x14:formula1>
            <xm:f>Lists!$AA$3:$AA$9</xm:f>
          </x14:formula1>
          <xm:sqref>G22:G74</xm:sqref>
        </x14:dataValidation>
        <x14:dataValidation type="list" allowBlank="1" showInputMessage="1" showErrorMessage="1" xr:uid="{84FF5E48-7B81-4123-B271-67A5E717896F}">
          <x14:formula1>
            <xm:f>Lists!$I$11:$I$168</xm:f>
          </x14:formula1>
          <xm:sqref>K22:K74</xm:sqref>
        </x14:dataValidation>
        <x14:dataValidation type="list" allowBlank="1" showInputMessage="1" showErrorMessage="1" promptTitle="Receiving government agency" prompt="Input the name of the government recipient here._x000a__x000a_Please refrain from using acronyms, and input complete name" xr:uid="{FFBD95BE-A7F0-4E90-BFD6-DA32C0F796D7}">
          <x14:formula1>
            <xm:f>'Part 3 - Reporting entities'!$B$15:$B$25</xm:f>
          </x14:formula1>
          <xm:sqref>I23:I74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AH1703"/>
  <sheetViews>
    <sheetView showGridLines="0" topLeftCell="G1651" zoomScale="80" zoomScaleNormal="80" workbookViewId="0">
      <selection activeCell="K1666" sqref="K1666"/>
    </sheetView>
  </sheetViews>
  <sheetFormatPr defaultColWidth="9.140625" defaultRowHeight="14.25" x14ac:dyDescent="0.25"/>
  <cols>
    <col min="1" max="1" width="3.85546875" style="19" customWidth="1"/>
    <col min="2" max="2" width="0.140625" style="19" customWidth="1"/>
    <col min="3" max="3" width="18.7109375" style="19" customWidth="1"/>
    <col min="4" max="4" width="26" style="19" bestFit="1" customWidth="1"/>
    <col min="5" max="5" width="30.5703125" style="19" bestFit="1" customWidth="1"/>
    <col min="6" max="6" width="31.5703125" style="19" bestFit="1" customWidth="1"/>
    <col min="7" max="7" width="34.28515625" style="19" bestFit="1" customWidth="1"/>
    <col min="8" max="8" width="22.85546875" style="19" bestFit="1" customWidth="1"/>
    <col min="9" max="9" width="27.140625" style="19" bestFit="1" customWidth="1"/>
    <col min="10" max="10" width="28.140625" style="19" bestFit="1" customWidth="1"/>
    <col min="11" max="11" width="37.28515625" style="19" bestFit="1" customWidth="1"/>
    <col min="12" max="12" width="38.5703125" style="19" bestFit="1" customWidth="1"/>
    <col min="13" max="13" width="26" style="19" bestFit="1" customWidth="1"/>
    <col min="14" max="14" width="16.7109375" style="19" bestFit="1" customWidth="1"/>
    <col min="15" max="15" width="4" style="19" customWidth="1"/>
    <col min="16" max="16" width="9.140625" style="19"/>
    <col min="17" max="33" width="15.85546875" style="25" customWidth="1"/>
    <col min="34" max="16384" width="9.140625" style="19"/>
  </cols>
  <sheetData>
    <row r="1" spans="2:34" x14ac:dyDescent="0.25">
      <c r="C1" s="25"/>
      <c r="D1" s="25"/>
      <c r="E1" s="25"/>
      <c r="F1" s="25"/>
      <c r="G1" s="25"/>
      <c r="H1" s="25"/>
      <c r="I1" s="25"/>
      <c r="J1" s="25"/>
      <c r="K1" s="25"/>
    </row>
    <row r="2" spans="2:34" s="50" customFormat="1" ht="15.75" x14ac:dyDescent="0.3">
      <c r="C2" s="315" t="s">
        <v>1919</v>
      </c>
      <c r="D2" s="315"/>
      <c r="E2" s="315"/>
      <c r="F2" s="315"/>
      <c r="G2" s="315"/>
      <c r="H2" s="315"/>
      <c r="I2" s="315"/>
      <c r="J2" s="315"/>
      <c r="K2" s="315"/>
      <c r="L2" s="315"/>
      <c r="M2" s="315"/>
      <c r="N2" s="315"/>
      <c r="Q2" s="190"/>
      <c r="R2" s="190"/>
      <c r="S2" s="190"/>
      <c r="T2" s="190"/>
      <c r="U2" s="190"/>
      <c r="V2" s="190"/>
      <c r="W2" s="190"/>
      <c r="X2" s="190"/>
      <c r="Y2" s="190"/>
      <c r="Z2" s="190"/>
      <c r="AA2" s="190"/>
      <c r="AB2" s="190"/>
      <c r="AC2" s="190"/>
      <c r="AD2" s="190"/>
      <c r="AE2" s="190"/>
      <c r="AF2" s="190"/>
      <c r="AG2" s="190"/>
    </row>
    <row r="3" spans="2:34" ht="21" customHeight="1" x14ac:dyDescent="0.25">
      <c r="C3" s="353" t="s">
        <v>1638</v>
      </c>
      <c r="D3" s="353"/>
      <c r="E3" s="353"/>
      <c r="F3" s="353"/>
      <c r="G3" s="353"/>
      <c r="H3" s="353"/>
      <c r="I3" s="353"/>
      <c r="J3" s="353"/>
      <c r="K3" s="353"/>
      <c r="L3" s="353"/>
      <c r="M3" s="353"/>
      <c r="N3" s="353"/>
    </row>
    <row r="4" spans="2:34" s="50" customFormat="1" ht="15.6" customHeight="1" x14ac:dyDescent="0.3">
      <c r="C4" s="354" t="s">
        <v>1920</v>
      </c>
      <c r="D4" s="354"/>
      <c r="E4" s="354"/>
      <c r="F4" s="354"/>
      <c r="G4" s="354"/>
      <c r="H4" s="354"/>
      <c r="I4" s="354"/>
      <c r="J4" s="354"/>
      <c r="K4" s="354"/>
      <c r="L4" s="354"/>
      <c r="M4" s="354"/>
      <c r="N4" s="354"/>
      <c r="Q4" s="190"/>
      <c r="R4" s="190"/>
      <c r="S4" s="190"/>
      <c r="T4" s="190"/>
      <c r="U4" s="190"/>
      <c r="V4" s="190"/>
      <c r="W4" s="190"/>
      <c r="X4" s="190"/>
      <c r="Y4" s="190"/>
      <c r="Z4" s="190"/>
      <c r="AA4" s="190"/>
      <c r="AB4" s="190"/>
      <c r="AC4" s="190"/>
      <c r="AD4" s="190"/>
      <c r="AE4" s="190"/>
      <c r="AF4" s="190"/>
      <c r="AG4" s="190"/>
    </row>
    <row r="5" spans="2:34" s="50" customFormat="1" ht="15.6" customHeight="1" x14ac:dyDescent="0.3">
      <c r="C5" s="354" t="s">
        <v>1921</v>
      </c>
      <c r="D5" s="354"/>
      <c r="E5" s="354"/>
      <c r="F5" s="354"/>
      <c r="G5" s="354"/>
      <c r="H5" s="354"/>
      <c r="I5" s="354"/>
      <c r="J5" s="354"/>
      <c r="K5" s="354"/>
      <c r="L5" s="354"/>
      <c r="M5" s="354"/>
      <c r="N5" s="354"/>
      <c r="Q5" s="190"/>
      <c r="R5" s="190"/>
      <c r="S5" s="190"/>
      <c r="T5" s="190"/>
      <c r="U5" s="190"/>
      <c r="V5" s="190"/>
      <c r="W5" s="190"/>
      <c r="X5" s="190"/>
      <c r="Y5" s="190"/>
      <c r="Z5" s="190"/>
      <c r="AA5" s="190"/>
      <c r="AB5" s="190"/>
      <c r="AC5" s="190"/>
      <c r="AD5" s="190"/>
      <c r="AE5" s="190"/>
      <c r="AF5" s="190"/>
      <c r="AG5" s="190"/>
    </row>
    <row r="6" spans="2:34" s="50" customFormat="1" ht="15.6" customHeight="1" x14ac:dyDescent="0.3">
      <c r="C6" s="354" t="s">
        <v>1922</v>
      </c>
      <c r="D6" s="354"/>
      <c r="E6" s="354"/>
      <c r="F6" s="354"/>
      <c r="G6" s="354"/>
      <c r="H6" s="354"/>
      <c r="I6" s="354"/>
      <c r="J6" s="354"/>
      <c r="K6" s="354"/>
      <c r="L6" s="354"/>
      <c r="M6" s="354"/>
      <c r="N6" s="354"/>
      <c r="Q6" s="190"/>
      <c r="R6" s="190"/>
      <c r="S6" s="190"/>
      <c r="T6" s="190"/>
      <c r="U6" s="190"/>
      <c r="V6" s="190"/>
      <c r="W6" s="190"/>
      <c r="X6" s="190"/>
      <c r="Y6" s="190"/>
      <c r="Z6" s="190"/>
      <c r="AA6" s="190"/>
      <c r="AB6" s="190"/>
      <c r="AC6" s="190"/>
      <c r="AD6" s="190"/>
      <c r="AE6" s="190"/>
      <c r="AF6" s="190"/>
      <c r="AG6" s="190"/>
    </row>
    <row r="7" spans="2:34" s="50" customFormat="1" ht="15.6" customHeight="1" x14ac:dyDescent="0.3">
      <c r="C7" s="354" t="s">
        <v>1923</v>
      </c>
      <c r="D7" s="354"/>
      <c r="E7" s="354"/>
      <c r="F7" s="354"/>
      <c r="G7" s="354"/>
      <c r="H7" s="354"/>
      <c r="I7" s="354"/>
      <c r="J7" s="354"/>
      <c r="K7" s="354"/>
      <c r="L7" s="354"/>
      <c r="M7" s="354"/>
      <c r="N7" s="354"/>
      <c r="Q7" s="190"/>
      <c r="R7" s="190"/>
      <c r="S7" s="190"/>
      <c r="T7" s="190"/>
      <c r="U7" s="190"/>
      <c r="V7" s="190"/>
      <c r="W7" s="190"/>
      <c r="X7" s="190"/>
      <c r="Y7" s="190"/>
      <c r="Z7" s="190"/>
      <c r="AA7" s="190"/>
      <c r="AB7" s="190"/>
      <c r="AC7" s="190"/>
      <c r="AD7" s="190"/>
      <c r="AE7" s="190"/>
      <c r="AF7" s="190"/>
      <c r="AG7" s="190"/>
    </row>
    <row r="8" spans="2:34" s="50" customFormat="1" ht="15.6" customHeight="1" x14ac:dyDescent="0.3">
      <c r="C8" s="354" t="s">
        <v>1924</v>
      </c>
      <c r="D8" s="354"/>
      <c r="E8" s="354"/>
      <c r="F8" s="354"/>
      <c r="G8" s="354"/>
      <c r="H8" s="354"/>
      <c r="I8" s="354"/>
      <c r="J8" s="354"/>
      <c r="K8" s="354"/>
      <c r="L8" s="354"/>
      <c r="M8" s="354"/>
      <c r="N8" s="354"/>
      <c r="Q8" s="190"/>
      <c r="R8" s="190"/>
      <c r="S8" s="190"/>
      <c r="T8" s="190"/>
      <c r="U8" s="190"/>
      <c r="V8" s="190"/>
      <c r="W8" s="190"/>
      <c r="X8" s="190"/>
      <c r="Y8" s="190"/>
      <c r="Z8" s="190"/>
      <c r="AA8" s="190"/>
      <c r="AB8" s="190"/>
      <c r="AC8" s="190"/>
      <c r="AD8" s="190"/>
      <c r="AE8" s="190"/>
      <c r="AF8" s="190"/>
      <c r="AG8" s="190"/>
    </row>
    <row r="9" spans="2:34" s="50" customFormat="1" ht="15.75" x14ac:dyDescent="0.3">
      <c r="C9" s="328" t="s">
        <v>1918</v>
      </c>
      <c r="D9" s="328"/>
      <c r="E9" s="328"/>
      <c r="F9" s="328"/>
      <c r="G9" s="328"/>
      <c r="H9" s="328"/>
      <c r="I9" s="328"/>
      <c r="J9" s="328"/>
      <c r="K9" s="328"/>
      <c r="L9" s="328"/>
      <c r="M9" s="328"/>
      <c r="N9" s="328"/>
      <c r="Q9" s="190"/>
      <c r="R9" s="190"/>
      <c r="S9" s="190"/>
      <c r="T9" s="190"/>
      <c r="U9" s="190"/>
      <c r="V9" s="190"/>
      <c r="W9" s="190"/>
      <c r="X9" s="190"/>
      <c r="Y9" s="190"/>
      <c r="Z9" s="190"/>
      <c r="AA9" s="190"/>
      <c r="AB9" s="190"/>
      <c r="AC9" s="190"/>
      <c r="AD9" s="190"/>
      <c r="AE9" s="190"/>
      <c r="AF9" s="190"/>
      <c r="AG9" s="190"/>
    </row>
    <row r="10" spans="2:34" x14ac:dyDescent="0.25">
      <c r="C10" s="355"/>
      <c r="D10" s="355"/>
      <c r="E10" s="355"/>
      <c r="F10" s="355"/>
      <c r="G10" s="355"/>
      <c r="H10" s="355"/>
      <c r="I10" s="355"/>
      <c r="J10" s="355"/>
      <c r="K10" s="355"/>
      <c r="L10" s="355"/>
      <c r="M10" s="355"/>
      <c r="N10" s="355"/>
    </row>
    <row r="11" spans="2:34" ht="24" x14ac:dyDescent="0.25">
      <c r="C11" s="330" t="s">
        <v>1664</v>
      </c>
      <c r="D11" s="330"/>
      <c r="E11" s="330"/>
      <c r="F11" s="330"/>
      <c r="G11" s="330"/>
      <c r="H11" s="330"/>
      <c r="I11" s="330"/>
      <c r="J11" s="330"/>
      <c r="K11" s="330"/>
      <c r="L11" s="330"/>
      <c r="M11" s="330"/>
      <c r="N11" s="330"/>
    </row>
    <row r="12" spans="2:34" s="50" customFormat="1" ht="14.25" customHeight="1" x14ac:dyDescent="0.3">
      <c r="Q12" s="190"/>
      <c r="R12" s="190"/>
      <c r="S12" s="190"/>
      <c r="T12" s="190"/>
      <c r="U12" s="190"/>
      <c r="V12" s="190"/>
      <c r="W12" s="190"/>
      <c r="X12" s="190"/>
      <c r="Y12" s="190"/>
      <c r="Z12" s="190"/>
      <c r="AA12" s="190"/>
      <c r="AB12" s="190"/>
      <c r="AC12" s="190"/>
      <c r="AD12" s="190"/>
      <c r="AE12" s="190"/>
      <c r="AF12" s="190"/>
      <c r="AG12" s="190"/>
    </row>
    <row r="13" spans="2:34" s="50" customFormat="1" ht="15.75" customHeight="1" x14ac:dyDescent="0.3">
      <c r="B13" s="344" t="s">
        <v>1933</v>
      </c>
      <c r="C13" s="344"/>
      <c r="D13" s="344"/>
      <c r="E13" s="344"/>
      <c r="F13" s="344"/>
      <c r="G13" s="344"/>
      <c r="H13" s="344"/>
      <c r="I13" s="344"/>
      <c r="J13" s="344"/>
      <c r="K13" s="344"/>
      <c r="L13" s="344"/>
      <c r="M13" s="344"/>
      <c r="N13" s="344"/>
      <c r="Q13" s="190"/>
      <c r="R13" s="190"/>
      <c r="S13" s="190"/>
      <c r="T13" s="190"/>
      <c r="U13" s="190"/>
      <c r="V13" s="190"/>
      <c r="W13" s="190"/>
      <c r="X13" s="190"/>
      <c r="Y13" s="190"/>
      <c r="Z13" s="190"/>
      <c r="AA13" s="190"/>
      <c r="AB13" s="190"/>
      <c r="AC13" s="190"/>
      <c r="AD13" s="190"/>
      <c r="AE13" s="190"/>
      <c r="AF13" s="190"/>
      <c r="AG13" s="190"/>
    </row>
    <row r="14" spans="2:34" s="50" customFormat="1" ht="15.75" x14ac:dyDescent="0.3">
      <c r="B14" s="50" t="s">
        <v>1491</v>
      </c>
      <c r="C14" s="50" t="s">
        <v>1576</v>
      </c>
      <c r="D14" s="50" t="s">
        <v>1497</v>
      </c>
      <c r="E14" s="50" t="s">
        <v>1434</v>
      </c>
      <c r="F14" s="50" t="s">
        <v>1498</v>
      </c>
      <c r="G14" s="50" t="s">
        <v>1499</v>
      </c>
      <c r="H14" s="50" t="s">
        <v>1496</v>
      </c>
      <c r="I14" s="50" t="s">
        <v>1577</v>
      </c>
      <c r="J14" s="50" t="s">
        <v>1435</v>
      </c>
      <c r="K14" s="50" t="s">
        <v>1763</v>
      </c>
      <c r="L14" s="50" t="s">
        <v>1761</v>
      </c>
      <c r="M14" s="50" t="s">
        <v>1762</v>
      </c>
      <c r="N14" s="50" t="s">
        <v>1501</v>
      </c>
      <c r="R14" s="190"/>
      <c r="S14" s="190"/>
      <c r="T14" s="190"/>
      <c r="U14" s="190"/>
      <c r="V14" s="190"/>
      <c r="W14" s="190"/>
      <c r="X14" s="190"/>
      <c r="Y14" s="190"/>
      <c r="Z14" s="190"/>
      <c r="AA14" s="190"/>
      <c r="AB14" s="190"/>
      <c r="AC14" s="190"/>
      <c r="AD14" s="190"/>
      <c r="AE14" s="190"/>
      <c r="AF14" s="190"/>
      <c r="AG14" s="190"/>
      <c r="AH14" s="190"/>
    </row>
    <row r="15" spans="2:34" s="50" customFormat="1" ht="15.75" x14ac:dyDescent="0.3">
      <c r="B15" s="50" t="str">
        <f>VLOOKUP(C15,Companies[],3,FALSE)</f>
        <v>177 FC 97-98</v>
      </c>
      <c r="C15" s="297" t="s">
        <v>2035</v>
      </c>
      <c r="D15" s="50" t="s">
        <v>2029</v>
      </c>
      <c r="E15" s="50" t="s">
        <v>2497</v>
      </c>
      <c r="F15" s="50" t="s">
        <v>999</v>
      </c>
      <c r="G15" s="50" t="s">
        <v>999</v>
      </c>
      <c r="I15" s="50" t="s">
        <v>1136</v>
      </c>
      <c r="J15" s="191">
        <v>632928978</v>
      </c>
      <c r="K15" s="50" t="s">
        <v>999</v>
      </c>
      <c r="M15" s="50" t="s">
        <v>1682</v>
      </c>
      <c r="R15" s="190"/>
      <c r="S15" s="190"/>
      <c r="T15" s="190"/>
      <c r="U15" s="190"/>
      <c r="V15" s="190"/>
      <c r="W15" s="190"/>
      <c r="X15" s="190"/>
      <c r="Y15" s="190"/>
      <c r="Z15" s="190"/>
      <c r="AA15" s="190"/>
      <c r="AB15" s="190"/>
      <c r="AC15" s="190"/>
      <c r="AD15" s="190"/>
      <c r="AE15" s="190"/>
      <c r="AF15" s="190"/>
      <c r="AG15" s="190"/>
      <c r="AH15" s="190"/>
    </row>
    <row r="16" spans="2:34" s="50" customFormat="1" ht="15.75" x14ac:dyDescent="0.3">
      <c r="B16" s="50" t="str">
        <f>VLOOKUP(C16,Companies[],3,FALSE)</f>
        <v>177 FC 97-98</v>
      </c>
      <c r="C16" s="297" t="s">
        <v>2035</v>
      </c>
      <c r="D16" s="50" t="s">
        <v>2492</v>
      </c>
      <c r="E16" s="50" t="s">
        <v>2506</v>
      </c>
      <c r="F16" s="50" t="s">
        <v>999</v>
      </c>
      <c r="G16" s="50" t="s">
        <v>999</v>
      </c>
      <c r="I16" s="50" t="s">
        <v>1136</v>
      </c>
      <c r="J16" s="191">
        <v>-12699309963</v>
      </c>
      <c r="K16" s="50" t="s">
        <v>999</v>
      </c>
      <c r="M16" s="50" t="s">
        <v>1682</v>
      </c>
      <c r="R16" s="190"/>
      <c r="S16" s="190"/>
      <c r="T16" s="190"/>
      <c r="U16" s="190"/>
      <c r="V16" s="190"/>
      <c r="W16" s="190"/>
      <c r="X16" s="190"/>
      <c r="Y16" s="190"/>
      <c r="Z16" s="190"/>
      <c r="AA16" s="190"/>
      <c r="AB16" s="190"/>
      <c r="AC16" s="190"/>
      <c r="AD16" s="190"/>
      <c r="AE16" s="190"/>
      <c r="AF16" s="190"/>
      <c r="AG16" s="190"/>
      <c r="AH16" s="190"/>
    </row>
    <row r="17" spans="2:34" s="50" customFormat="1" ht="15.75" x14ac:dyDescent="0.3">
      <c r="B17" s="50" t="str">
        <f>VLOOKUP(C17,Companies[],3,FALSE)</f>
        <v>177 FC 97-98</v>
      </c>
      <c r="C17" s="297" t="s">
        <v>2035</v>
      </c>
      <c r="D17" s="50" t="s">
        <v>2492</v>
      </c>
      <c r="E17" s="50" t="s">
        <v>2507</v>
      </c>
      <c r="F17" s="50" t="s">
        <v>999</v>
      </c>
      <c r="G17" s="50" t="s">
        <v>999</v>
      </c>
      <c r="I17" s="50" t="s">
        <v>1136</v>
      </c>
      <c r="J17" s="191">
        <v>-4311002653</v>
      </c>
      <c r="K17" s="50" t="s">
        <v>999</v>
      </c>
      <c r="M17" s="50" t="s">
        <v>1682</v>
      </c>
      <c r="R17" s="190"/>
      <c r="S17" s="190"/>
      <c r="T17" s="190"/>
      <c r="U17" s="190"/>
      <c r="V17" s="190"/>
      <c r="W17" s="190"/>
      <c r="X17" s="190"/>
      <c r="Y17" s="190"/>
      <c r="Z17" s="190"/>
      <c r="AA17" s="190"/>
      <c r="AB17" s="190"/>
      <c r="AC17" s="190"/>
      <c r="AD17" s="190"/>
      <c r="AE17" s="190"/>
      <c r="AF17" s="190"/>
      <c r="AG17" s="190"/>
      <c r="AH17" s="190"/>
    </row>
    <row r="18" spans="2:34" s="50" customFormat="1" ht="15.75" x14ac:dyDescent="0.3">
      <c r="B18" s="50" t="str">
        <f>VLOOKUP(C18,Companies[],3,FALSE)</f>
        <v>177 FC 97-98</v>
      </c>
      <c r="C18" s="297" t="s">
        <v>2035</v>
      </c>
      <c r="D18" s="50" t="s">
        <v>2492</v>
      </c>
      <c r="E18" s="50" t="s">
        <v>2508</v>
      </c>
      <c r="F18" s="50" t="s">
        <v>999</v>
      </c>
      <c r="G18" s="50" t="s">
        <v>999</v>
      </c>
      <c r="I18" s="50" t="s">
        <v>1136</v>
      </c>
      <c r="J18" s="191">
        <v>2033730000</v>
      </c>
      <c r="K18" s="50" t="s">
        <v>999</v>
      </c>
      <c r="M18" s="50" t="s">
        <v>1682</v>
      </c>
      <c r="R18" s="190"/>
      <c r="S18" s="190"/>
      <c r="T18" s="190"/>
      <c r="U18" s="190"/>
      <c r="V18" s="190"/>
      <c r="W18" s="190"/>
      <c r="X18" s="190"/>
      <c r="Y18" s="190"/>
      <c r="Z18" s="190"/>
      <c r="AA18" s="190"/>
      <c r="AB18" s="190"/>
      <c r="AC18" s="190"/>
      <c r="AD18" s="190"/>
      <c r="AE18" s="190"/>
      <c r="AF18" s="190"/>
      <c r="AG18" s="190"/>
      <c r="AH18" s="190"/>
    </row>
    <row r="19" spans="2:34" s="50" customFormat="1" ht="15.75" x14ac:dyDescent="0.3">
      <c r="B19" s="50" t="str">
        <f>VLOOKUP(C19,Companies[],3,FALSE)</f>
        <v>177 FC 97-98</v>
      </c>
      <c r="C19" s="297" t="s">
        <v>2035</v>
      </c>
      <c r="D19" s="50" t="s">
        <v>2542</v>
      </c>
      <c r="E19" s="50" t="s">
        <v>2541</v>
      </c>
      <c r="F19" s="50" t="s">
        <v>999</v>
      </c>
      <c r="G19" s="50" t="s">
        <v>999</v>
      </c>
      <c r="I19" s="50" t="s">
        <v>1136</v>
      </c>
      <c r="J19" s="191">
        <v>115000000</v>
      </c>
      <c r="K19" s="50" t="s">
        <v>999</v>
      </c>
      <c r="M19" s="50" t="s">
        <v>1682</v>
      </c>
      <c r="R19" s="190"/>
      <c r="S19" s="190"/>
      <c r="T19" s="190"/>
      <c r="U19" s="190"/>
      <c r="V19" s="190"/>
      <c r="W19" s="190"/>
      <c r="X19" s="190"/>
      <c r="Y19" s="190"/>
      <c r="Z19" s="190"/>
      <c r="AA19" s="190"/>
      <c r="AB19" s="190"/>
      <c r="AC19" s="190"/>
      <c r="AD19" s="190"/>
      <c r="AE19" s="190"/>
      <c r="AF19" s="190"/>
      <c r="AG19" s="190"/>
      <c r="AH19" s="190"/>
    </row>
    <row r="20" spans="2:34" s="50" customFormat="1" ht="15.75" x14ac:dyDescent="0.3">
      <c r="B20" s="50">
        <f>VLOOKUP(C20,Companies[],3,FALSE)</f>
        <v>177811262</v>
      </c>
      <c r="C20" s="297" t="s">
        <v>2036</v>
      </c>
      <c r="D20" s="50" t="s">
        <v>2492</v>
      </c>
      <c r="E20" s="50" t="s">
        <v>2504</v>
      </c>
      <c r="F20" s="50" t="s">
        <v>999</v>
      </c>
      <c r="G20" s="50" t="s">
        <v>999</v>
      </c>
      <c r="I20" s="50" t="s">
        <v>1136</v>
      </c>
      <c r="J20" s="191">
        <v>-13561187430</v>
      </c>
      <c r="K20" s="50" t="s">
        <v>999</v>
      </c>
      <c r="M20" s="50" t="s">
        <v>1682</v>
      </c>
      <c r="R20" s="190"/>
      <c r="S20" s="190"/>
      <c r="T20" s="190"/>
      <c r="U20" s="190"/>
      <c r="V20" s="190"/>
      <c r="W20" s="190"/>
      <c r="X20" s="190"/>
      <c r="Y20" s="190"/>
      <c r="Z20" s="190"/>
      <c r="AA20" s="190"/>
      <c r="AB20" s="190"/>
      <c r="AC20" s="190"/>
      <c r="AD20" s="190"/>
      <c r="AE20" s="190"/>
      <c r="AF20" s="190"/>
      <c r="AG20" s="190"/>
      <c r="AH20" s="190"/>
    </row>
    <row r="21" spans="2:34" s="50" customFormat="1" ht="15.75" x14ac:dyDescent="0.3">
      <c r="B21" s="50">
        <f>VLOOKUP(C21,Companies[],3,FALSE)</f>
        <v>177811262</v>
      </c>
      <c r="C21" s="297" t="s">
        <v>2036</v>
      </c>
      <c r="D21" s="50" t="s">
        <v>2492</v>
      </c>
      <c r="E21" s="50" t="s">
        <v>2505</v>
      </c>
      <c r="F21" s="50" t="s">
        <v>999</v>
      </c>
      <c r="G21" s="50" t="s">
        <v>999</v>
      </c>
      <c r="I21" s="50" t="s">
        <v>1136</v>
      </c>
      <c r="J21" s="191">
        <v>-1113831900</v>
      </c>
      <c r="K21" s="50" t="s">
        <v>999</v>
      </c>
      <c r="M21" s="50" t="s">
        <v>1682</v>
      </c>
      <c r="R21" s="190"/>
      <c r="S21" s="190"/>
      <c r="T21" s="190"/>
      <c r="U21" s="190"/>
      <c r="V21" s="190"/>
      <c r="W21" s="190"/>
      <c r="X21" s="190"/>
      <c r="Y21" s="190"/>
      <c r="Z21" s="190"/>
      <c r="AA21" s="190"/>
      <c r="AB21" s="190"/>
      <c r="AC21" s="190"/>
      <c r="AD21" s="190"/>
      <c r="AE21" s="190"/>
      <c r="AF21" s="190"/>
      <c r="AG21" s="190"/>
      <c r="AH21" s="190"/>
    </row>
    <row r="22" spans="2:34" s="50" customFormat="1" ht="15.75" x14ac:dyDescent="0.3">
      <c r="B22" s="50">
        <f>VLOOKUP(C22,Companies[],3,FALSE)</f>
        <v>177811262</v>
      </c>
      <c r="C22" s="297" t="s">
        <v>2036</v>
      </c>
      <c r="D22" s="50" t="s">
        <v>2542</v>
      </c>
      <c r="E22" s="50" t="s">
        <v>2541</v>
      </c>
      <c r="F22" s="50" t="s">
        <v>999</v>
      </c>
      <c r="G22" s="50" t="s">
        <v>999</v>
      </c>
      <c r="I22" s="50" t="s">
        <v>1136</v>
      </c>
      <c r="J22" s="191">
        <v>732673540.28543937</v>
      </c>
      <c r="K22" s="50" t="s">
        <v>999</v>
      </c>
      <c r="M22" s="50" t="s">
        <v>1682</v>
      </c>
      <c r="R22" s="190"/>
      <c r="S22" s="190"/>
      <c r="T22" s="190"/>
      <c r="U22" s="190"/>
      <c r="V22" s="190"/>
      <c r="W22" s="190"/>
      <c r="X22" s="190"/>
      <c r="Y22" s="190"/>
      <c r="Z22" s="190"/>
      <c r="AA22" s="190"/>
      <c r="AB22" s="190"/>
      <c r="AC22" s="190"/>
      <c r="AD22" s="190"/>
      <c r="AE22" s="190"/>
      <c r="AF22" s="190"/>
      <c r="AG22" s="190"/>
      <c r="AH22" s="190"/>
    </row>
    <row r="23" spans="2:34" s="50" customFormat="1" ht="15.75" x14ac:dyDescent="0.3">
      <c r="B23" s="50">
        <f>VLOOKUP(C23,Companies[],3,FALSE)</f>
        <v>166259592</v>
      </c>
      <c r="C23" s="297" t="s">
        <v>2037</v>
      </c>
      <c r="D23" s="50" t="s">
        <v>2492</v>
      </c>
      <c r="E23" s="50" t="s">
        <v>2500</v>
      </c>
      <c r="F23" s="50" t="s">
        <v>999</v>
      </c>
      <c r="G23" s="50" t="s">
        <v>999</v>
      </c>
      <c r="I23" s="50" t="s">
        <v>1136</v>
      </c>
      <c r="J23" s="191">
        <v>46910120034</v>
      </c>
      <c r="K23" s="50" t="s">
        <v>999</v>
      </c>
      <c r="M23" s="50" t="s">
        <v>1682</v>
      </c>
      <c r="R23" s="190"/>
      <c r="S23" s="190"/>
      <c r="T23" s="190"/>
      <c r="U23" s="190"/>
      <c r="V23" s="190"/>
      <c r="W23" s="190"/>
      <c r="X23" s="190"/>
      <c r="Y23" s="190"/>
      <c r="Z23" s="190"/>
      <c r="AA23" s="190"/>
      <c r="AB23" s="190"/>
      <c r="AC23" s="190"/>
      <c r="AD23" s="190"/>
      <c r="AE23" s="190"/>
      <c r="AF23" s="190"/>
      <c r="AG23" s="190"/>
      <c r="AH23" s="190"/>
    </row>
    <row r="24" spans="2:34" s="50" customFormat="1" ht="15.75" x14ac:dyDescent="0.3">
      <c r="B24" s="50">
        <f>VLOOKUP(C24,Companies[],3,FALSE)</f>
        <v>166259592</v>
      </c>
      <c r="C24" s="297" t="s">
        <v>2037</v>
      </c>
      <c r="D24" s="50" t="s">
        <v>2492</v>
      </c>
      <c r="E24" s="50" t="s">
        <v>2501</v>
      </c>
      <c r="F24" s="50" t="s">
        <v>999</v>
      </c>
      <c r="G24" s="50" t="s">
        <v>999</v>
      </c>
      <c r="I24" s="50" t="s">
        <v>1136</v>
      </c>
      <c r="J24" s="191">
        <v>21589912716</v>
      </c>
      <c r="K24" s="50" t="s">
        <v>999</v>
      </c>
      <c r="M24" s="50" t="s">
        <v>1682</v>
      </c>
      <c r="R24" s="190"/>
      <c r="S24" s="190"/>
      <c r="T24" s="190"/>
      <c r="U24" s="190"/>
      <c r="V24" s="190"/>
      <c r="W24" s="190"/>
      <c r="X24" s="190"/>
      <c r="Y24" s="190"/>
      <c r="Z24" s="190"/>
      <c r="AA24" s="190"/>
      <c r="AB24" s="190"/>
      <c r="AC24" s="190"/>
      <c r="AD24" s="190"/>
      <c r="AE24" s="190"/>
      <c r="AF24" s="190"/>
      <c r="AG24" s="190"/>
      <c r="AH24" s="190"/>
    </row>
    <row r="25" spans="2:34" s="50" customFormat="1" ht="15.75" x14ac:dyDescent="0.3">
      <c r="B25" s="50">
        <f>VLOOKUP(C25,Companies[],3,FALSE)</f>
        <v>166259592</v>
      </c>
      <c r="C25" s="297" t="s">
        <v>2037</v>
      </c>
      <c r="D25" s="50" t="s">
        <v>2492</v>
      </c>
      <c r="E25" s="50" t="s">
        <v>2502</v>
      </c>
      <c r="F25" s="50" t="s">
        <v>999</v>
      </c>
      <c r="G25" s="50" t="s">
        <v>999</v>
      </c>
      <c r="I25" s="50" t="s">
        <v>1136</v>
      </c>
      <c r="J25" s="191">
        <v>57331060506</v>
      </c>
      <c r="K25" s="50" t="s">
        <v>999</v>
      </c>
      <c r="M25" s="50" t="s">
        <v>1682</v>
      </c>
      <c r="R25" s="190"/>
      <c r="S25" s="190"/>
      <c r="T25" s="190"/>
      <c r="U25" s="190"/>
      <c r="V25" s="190"/>
      <c r="W25" s="190"/>
      <c r="X25" s="190"/>
      <c r="Y25" s="190"/>
      <c r="Z25" s="190"/>
      <c r="AA25" s="190"/>
      <c r="AB25" s="190"/>
      <c r="AC25" s="190"/>
      <c r="AD25" s="190"/>
      <c r="AE25" s="190"/>
      <c r="AF25" s="190"/>
      <c r="AG25" s="190"/>
      <c r="AH25" s="190"/>
    </row>
    <row r="26" spans="2:34" s="50" customFormat="1" ht="15.75" x14ac:dyDescent="0.3">
      <c r="B26" s="50">
        <f>VLOOKUP(C26,Companies[],3,FALSE)</f>
        <v>166259592</v>
      </c>
      <c r="C26" s="297" t="s">
        <v>2037</v>
      </c>
      <c r="D26" s="50" t="s">
        <v>2492</v>
      </c>
      <c r="E26" s="50" t="s">
        <v>2503</v>
      </c>
      <c r="F26" s="50" t="s">
        <v>999</v>
      </c>
      <c r="G26" s="50" t="s">
        <v>999</v>
      </c>
      <c r="I26" s="50" t="s">
        <v>1136</v>
      </c>
      <c r="J26" s="191">
        <v>155362229884</v>
      </c>
      <c r="K26" s="50" t="s">
        <v>999</v>
      </c>
      <c r="M26" s="50" t="s">
        <v>1682</v>
      </c>
      <c r="R26" s="190"/>
      <c r="S26" s="190"/>
      <c r="T26" s="190"/>
      <c r="U26" s="190"/>
      <c r="V26" s="190"/>
      <c r="W26" s="190"/>
      <c r="X26" s="190"/>
      <c r="Y26" s="190"/>
      <c r="Z26" s="190"/>
      <c r="AA26" s="190"/>
      <c r="AB26" s="190"/>
      <c r="AC26" s="190"/>
      <c r="AD26" s="190"/>
      <c r="AE26" s="190"/>
      <c r="AF26" s="190"/>
      <c r="AG26" s="190"/>
      <c r="AH26" s="190"/>
    </row>
    <row r="27" spans="2:34" s="50" customFormat="1" ht="15.75" x14ac:dyDescent="0.3">
      <c r="B27" s="50">
        <f>VLOOKUP(C27,Companies[],3,FALSE)</f>
        <v>166259592</v>
      </c>
      <c r="C27" s="297" t="s">
        <v>2037</v>
      </c>
      <c r="D27" s="50" t="s">
        <v>2492</v>
      </c>
      <c r="E27" s="50" t="s">
        <v>2509</v>
      </c>
      <c r="F27" s="50" t="s">
        <v>999</v>
      </c>
      <c r="G27" s="50" t="s">
        <v>999</v>
      </c>
      <c r="I27" s="50" t="s">
        <v>1136</v>
      </c>
      <c r="J27" s="191">
        <v>30851684</v>
      </c>
      <c r="K27" s="50" t="s">
        <v>999</v>
      </c>
      <c r="M27" s="50" t="s">
        <v>1682</v>
      </c>
      <c r="R27" s="190"/>
      <c r="S27" s="190"/>
      <c r="T27" s="190"/>
      <c r="U27" s="190"/>
      <c r="V27" s="190"/>
      <c r="W27" s="190"/>
      <c r="X27" s="190"/>
      <c r="Y27" s="190"/>
      <c r="Z27" s="190"/>
      <c r="AA27" s="190"/>
      <c r="AB27" s="190"/>
      <c r="AC27" s="190"/>
      <c r="AD27" s="190"/>
      <c r="AE27" s="190"/>
      <c r="AF27" s="190"/>
      <c r="AG27" s="190"/>
      <c r="AH27" s="190"/>
    </row>
    <row r="28" spans="2:34" s="50" customFormat="1" ht="15.75" x14ac:dyDescent="0.3">
      <c r="B28" s="50">
        <f>VLOOKUP(C28,Companies[],3,FALSE)</f>
        <v>166259592</v>
      </c>
      <c r="C28" s="297" t="s">
        <v>2037</v>
      </c>
      <c r="D28" s="50" t="s">
        <v>2542</v>
      </c>
      <c r="E28" s="50" t="s">
        <v>2541</v>
      </c>
      <c r="F28" s="50" t="s">
        <v>999</v>
      </c>
      <c r="G28" s="50" t="s">
        <v>999</v>
      </c>
      <c r="I28" s="50" t="s">
        <v>1136</v>
      </c>
      <c r="J28" s="191">
        <v>383320229</v>
      </c>
      <c r="K28" s="50" t="s">
        <v>999</v>
      </c>
      <c r="M28" s="50" t="s">
        <v>1682</v>
      </c>
      <c r="R28" s="190"/>
      <c r="S28" s="190"/>
      <c r="T28" s="190"/>
      <c r="U28" s="190"/>
      <c r="V28" s="190"/>
      <c r="W28" s="190"/>
      <c r="X28" s="190"/>
      <c r="Y28" s="190"/>
      <c r="Z28" s="190"/>
      <c r="AA28" s="190"/>
      <c r="AB28" s="190"/>
      <c r="AC28" s="190"/>
      <c r="AD28" s="190"/>
      <c r="AE28" s="190"/>
      <c r="AF28" s="190"/>
      <c r="AG28" s="190"/>
      <c r="AH28" s="190"/>
    </row>
    <row r="29" spans="2:34" s="50" customFormat="1" ht="15.75" x14ac:dyDescent="0.3">
      <c r="B29" s="50">
        <f>VLOOKUP(C29,Companies[],3,FALSE)</f>
        <v>114730092</v>
      </c>
      <c r="C29" s="297" t="s">
        <v>2038</v>
      </c>
      <c r="D29" s="50" t="s">
        <v>2492</v>
      </c>
      <c r="E29" s="50" t="s">
        <v>2499</v>
      </c>
      <c r="F29" s="50" t="s">
        <v>999</v>
      </c>
      <c r="G29" s="50" t="s">
        <v>999</v>
      </c>
      <c r="I29" s="50" t="s">
        <v>1136</v>
      </c>
      <c r="J29" s="191">
        <v>-234122384606</v>
      </c>
      <c r="K29" s="50" t="s">
        <v>999</v>
      </c>
      <c r="M29" s="50" t="s">
        <v>1682</v>
      </c>
      <c r="R29" s="190"/>
      <c r="S29" s="190"/>
      <c r="T29" s="190"/>
      <c r="U29" s="190"/>
      <c r="V29" s="190"/>
      <c r="W29" s="190"/>
      <c r="X29" s="190"/>
      <c r="Y29" s="190"/>
      <c r="Z29" s="190"/>
      <c r="AA29" s="190"/>
      <c r="AB29" s="190"/>
      <c r="AC29" s="190"/>
      <c r="AD29" s="190"/>
      <c r="AE29" s="190"/>
      <c r="AF29" s="190"/>
      <c r="AG29" s="190"/>
      <c r="AH29" s="190"/>
    </row>
    <row r="30" spans="2:34" s="50" customFormat="1" ht="15.75" x14ac:dyDescent="0.3">
      <c r="B30" s="50">
        <f>VLOOKUP(C30,Companies[],3,FALSE)</f>
        <v>114730092</v>
      </c>
      <c r="C30" s="297" t="s">
        <v>2038</v>
      </c>
      <c r="D30" s="50" t="s">
        <v>2492</v>
      </c>
      <c r="E30" s="50" t="s">
        <v>2500</v>
      </c>
      <c r="F30" s="50" t="s">
        <v>999</v>
      </c>
      <c r="G30" s="50" t="s">
        <v>999</v>
      </c>
      <c r="I30" s="50" t="s">
        <v>1136</v>
      </c>
      <c r="J30" s="191">
        <v>118599116148</v>
      </c>
      <c r="K30" s="50" t="s">
        <v>999</v>
      </c>
      <c r="M30" s="50" t="s">
        <v>1682</v>
      </c>
      <c r="R30" s="190"/>
      <c r="S30" s="190"/>
      <c r="T30" s="190"/>
      <c r="U30" s="190"/>
      <c r="V30" s="190"/>
      <c r="W30" s="190"/>
      <c r="X30" s="190"/>
      <c r="Y30" s="190"/>
      <c r="Z30" s="190"/>
      <c r="AA30" s="190"/>
      <c r="AB30" s="190"/>
      <c r="AC30" s="190"/>
      <c r="AD30" s="190"/>
      <c r="AE30" s="190"/>
      <c r="AF30" s="190"/>
      <c r="AG30" s="190"/>
      <c r="AH30" s="190"/>
    </row>
    <row r="31" spans="2:34" s="50" customFormat="1" ht="15.75" x14ac:dyDescent="0.3">
      <c r="B31" s="295">
        <f>VLOOKUP(C31,Companies[],3,FALSE)</f>
        <v>114730092</v>
      </c>
      <c r="C31" s="297" t="s">
        <v>2038</v>
      </c>
      <c r="D31" s="50" t="s">
        <v>2492</v>
      </c>
      <c r="E31" s="289" t="s">
        <v>2501</v>
      </c>
      <c r="F31" s="50" t="s">
        <v>999</v>
      </c>
      <c r="G31" s="50" t="s">
        <v>999</v>
      </c>
      <c r="H31" s="289"/>
      <c r="I31" s="50" t="s">
        <v>1136</v>
      </c>
      <c r="J31" s="296">
        <v>25159794268</v>
      </c>
      <c r="K31" s="50" t="s">
        <v>999</v>
      </c>
      <c r="L31" s="289"/>
      <c r="M31" s="289"/>
      <c r="N31" s="289"/>
      <c r="R31" s="190"/>
      <c r="S31" s="190"/>
      <c r="T31" s="190"/>
      <c r="U31" s="190"/>
      <c r="V31" s="190"/>
      <c r="W31" s="190"/>
      <c r="X31" s="190"/>
      <c r="Y31" s="190"/>
      <c r="Z31" s="190"/>
      <c r="AA31" s="190"/>
      <c r="AB31" s="190"/>
      <c r="AC31" s="190"/>
      <c r="AD31" s="190"/>
      <c r="AE31" s="190"/>
      <c r="AF31" s="190"/>
      <c r="AG31" s="190"/>
      <c r="AH31" s="190"/>
    </row>
    <row r="32" spans="2:34" s="50" customFormat="1" ht="15.75" x14ac:dyDescent="0.3">
      <c r="B32" s="295">
        <f>VLOOKUP(C32,Companies[],3,FALSE)</f>
        <v>114730092</v>
      </c>
      <c r="C32" s="297" t="s">
        <v>2038</v>
      </c>
      <c r="D32" s="50" t="s">
        <v>2492</v>
      </c>
      <c r="E32" s="289" t="s">
        <v>2502</v>
      </c>
      <c r="F32" s="50" t="s">
        <v>999</v>
      </c>
      <c r="G32" s="50" t="s">
        <v>999</v>
      </c>
      <c r="H32" s="289"/>
      <c r="I32" s="50" t="s">
        <v>1136</v>
      </c>
      <c r="J32" s="296">
        <v>122061388726</v>
      </c>
      <c r="K32" s="50" t="s">
        <v>999</v>
      </c>
      <c r="L32" s="289"/>
      <c r="M32" s="289"/>
      <c r="N32" s="289"/>
      <c r="Q32" s="190"/>
      <c r="R32" s="190"/>
      <c r="S32" s="190"/>
      <c r="T32" s="190"/>
      <c r="U32" s="190"/>
      <c r="V32" s="190"/>
      <c r="W32" s="190"/>
      <c r="X32" s="190"/>
      <c r="Y32" s="190"/>
      <c r="Z32" s="190"/>
      <c r="AA32" s="190"/>
      <c r="AB32" s="190"/>
      <c r="AC32" s="190"/>
      <c r="AD32" s="190"/>
      <c r="AE32" s="190"/>
      <c r="AF32" s="190"/>
      <c r="AG32" s="190"/>
    </row>
    <row r="33" spans="2:33" s="50" customFormat="1" ht="15.75" x14ac:dyDescent="0.3">
      <c r="B33" s="295">
        <f>VLOOKUP(C33,Companies[],3,FALSE)</f>
        <v>114730092</v>
      </c>
      <c r="C33" s="297" t="s">
        <v>2038</v>
      </c>
      <c r="D33" s="50" t="s">
        <v>2492</v>
      </c>
      <c r="E33" s="289" t="s">
        <v>2503</v>
      </c>
      <c r="F33" s="50" t="s">
        <v>999</v>
      </c>
      <c r="G33" s="50" t="s">
        <v>999</v>
      </c>
      <c r="H33" s="289"/>
      <c r="I33" s="50" t="s">
        <v>1136</v>
      </c>
      <c r="J33" s="296">
        <v>230316979855</v>
      </c>
      <c r="K33" s="50" t="s">
        <v>999</v>
      </c>
      <c r="L33" s="289"/>
      <c r="M33" s="289"/>
      <c r="N33" s="289"/>
      <c r="Q33" s="190"/>
      <c r="R33" s="190"/>
      <c r="S33" s="190"/>
      <c r="T33" s="190"/>
      <c r="U33" s="190"/>
      <c r="V33" s="190"/>
      <c r="W33" s="190"/>
      <c r="X33" s="190"/>
      <c r="Y33" s="190"/>
      <c r="Z33" s="190"/>
      <c r="AA33" s="190"/>
      <c r="AB33" s="190"/>
      <c r="AC33" s="190"/>
      <c r="AD33" s="190"/>
      <c r="AE33" s="190"/>
      <c r="AF33" s="190"/>
      <c r="AG33" s="190"/>
    </row>
    <row r="34" spans="2:33" s="50" customFormat="1" ht="15.75" x14ac:dyDescent="0.3">
      <c r="B34" s="295">
        <f>VLOOKUP(C34,Companies[],3,FALSE)</f>
        <v>114730092</v>
      </c>
      <c r="C34" s="298" t="s">
        <v>2038</v>
      </c>
      <c r="D34" s="50" t="s">
        <v>2492</v>
      </c>
      <c r="E34" s="50" t="s">
        <v>2509</v>
      </c>
      <c r="F34" s="50" t="s">
        <v>999</v>
      </c>
      <c r="G34" s="50" t="s">
        <v>999</v>
      </c>
      <c r="H34" s="289"/>
      <c r="I34" s="50" t="s">
        <v>1136</v>
      </c>
      <c r="J34" s="296">
        <v>42114481</v>
      </c>
      <c r="K34" s="50" t="s">
        <v>999</v>
      </c>
      <c r="L34" s="289"/>
      <c r="M34" s="289"/>
      <c r="N34" s="289"/>
      <c r="Q34" s="190"/>
      <c r="R34" s="190"/>
      <c r="S34" s="190"/>
      <c r="T34" s="190"/>
      <c r="U34" s="190"/>
      <c r="V34" s="190"/>
      <c r="W34" s="190"/>
      <c r="X34" s="190"/>
      <c r="Y34" s="190"/>
      <c r="Z34" s="190"/>
      <c r="AA34" s="190"/>
      <c r="AB34" s="190"/>
      <c r="AC34" s="190"/>
      <c r="AD34" s="190"/>
      <c r="AE34" s="190"/>
      <c r="AF34" s="190"/>
      <c r="AG34" s="190"/>
    </row>
    <row r="35" spans="2:33" s="50" customFormat="1" ht="15.75" x14ac:dyDescent="0.3">
      <c r="B35" s="295">
        <f>VLOOKUP(C35,Companies[],3,FALSE)</f>
        <v>114730092</v>
      </c>
      <c r="C35" s="298" t="s">
        <v>2038</v>
      </c>
      <c r="D35" s="50" t="s">
        <v>2542</v>
      </c>
      <c r="E35" s="50" t="s">
        <v>2541</v>
      </c>
      <c r="F35" s="50" t="s">
        <v>999</v>
      </c>
      <c r="G35" s="50" t="s">
        <v>999</v>
      </c>
      <c r="H35" s="289"/>
      <c r="I35" s="50" t="s">
        <v>1136</v>
      </c>
      <c r="J35" s="296">
        <v>2121684982</v>
      </c>
      <c r="K35" s="50" t="s">
        <v>999</v>
      </c>
      <c r="L35" s="289"/>
      <c r="M35" s="289"/>
      <c r="N35" s="289"/>
      <c r="Q35" s="190"/>
      <c r="R35" s="190"/>
      <c r="S35" s="190"/>
      <c r="T35" s="190"/>
      <c r="U35" s="190"/>
      <c r="V35" s="190"/>
      <c r="W35" s="190"/>
      <c r="X35" s="190"/>
      <c r="Y35" s="190"/>
      <c r="Z35" s="190"/>
      <c r="AA35" s="190"/>
      <c r="AB35" s="190"/>
      <c r="AC35" s="190"/>
      <c r="AD35" s="190"/>
      <c r="AE35" s="190"/>
      <c r="AF35" s="190"/>
      <c r="AG35" s="190"/>
    </row>
    <row r="36" spans="2:33" s="50" customFormat="1" ht="15.75" x14ac:dyDescent="0.3">
      <c r="B36" s="295" t="str">
        <f>VLOOKUP(C36,Companies[],3,FALSE)</f>
        <v>84,FC</v>
      </c>
      <c r="C36" s="298" t="s">
        <v>2039</v>
      </c>
      <c r="D36" s="50" t="s">
        <v>2029</v>
      </c>
      <c r="E36" s="50" t="s">
        <v>2497</v>
      </c>
      <c r="F36" s="50" t="s">
        <v>999</v>
      </c>
      <c r="G36" s="50" t="s">
        <v>999</v>
      </c>
      <c r="H36" s="289"/>
      <c r="I36" s="50" t="s">
        <v>1136</v>
      </c>
      <c r="J36" s="296">
        <v>16840049710</v>
      </c>
      <c r="K36" s="50" t="s">
        <v>999</v>
      </c>
      <c r="L36" s="289"/>
      <c r="M36" s="289"/>
      <c r="N36" s="289"/>
      <c r="Q36" s="190"/>
      <c r="R36" s="190"/>
      <c r="S36" s="190"/>
      <c r="T36" s="190"/>
      <c r="U36" s="190"/>
      <c r="V36" s="190"/>
      <c r="W36" s="190"/>
      <c r="X36" s="190"/>
      <c r="Y36" s="190"/>
      <c r="Z36" s="190"/>
      <c r="AA36" s="190"/>
      <c r="AB36" s="190"/>
      <c r="AC36" s="190"/>
      <c r="AD36" s="190"/>
      <c r="AE36" s="190"/>
      <c r="AF36" s="190"/>
      <c r="AG36" s="190"/>
    </row>
    <row r="37" spans="2:33" ht="23.25" customHeight="1" x14ac:dyDescent="0.3">
      <c r="B37" s="295" t="str">
        <f>VLOOKUP(C37,Companies[],3,FALSE)</f>
        <v>84,FC</v>
      </c>
      <c r="C37" s="298" t="s">
        <v>2039</v>
      </c>
      <c r="D37" s="50" t="s">
        <v>2492</v>
      </c>
      <c r="E37" s="50" t="s">
        <v>2499</v>
      </c>
      <c r="F37" s="50" t="s">
        <v>999</v>
      </c>
      <c r="G37" s="50" t="s">
        <v>999</v>
      </c>
      <c r="H37" s="289"/>
      <c r="I37" s="50" t="s">
        <v>1136</v>
      </c>
      <c r="J37" s="296">
        <v>-169257388453</v>
      </c>
      <c r="K37" s="50" t="s">
        <v>999</v>
      </c>
      <c r="L37" s="289"/>
      <c r="M37" s="289"/>
      <c r="N37" s="289"/>
    </row>
    <row r="38" spans="2:33" s="50" customFormat="1" ht="15.75" x14ac:dyDescent="0.3">
      <c r="B38" s="295" t="str">
        <f>VLOOKUP(C38,Companies[],3,FALSE)</f>
        <v>84,FC</v>
      </c>
      <c r="C38" s="298" t="s">
        <v>2039</v>
      </c>
      <c r="D38" s="50" t="s">
        <v>2492</v>
      </c>
      <c r="E38" s="50" t="s">
        <v>2500</v>
      </c>
      <c r="F38" s="50" t="s">
        <v>999</v>
      </c>
      <c r="G38" s="50" t="s">
        <v>999</v>
      </c>
      <c r="H38" s="289"/>
      <c r="I38" s="50" t="s">
        <v>1136</v>
      </c>
      <c r="J38" s="296">
        <v>64440212061</v>
      </c>
      <c r="K38" s="50" t="s">
        <v>999</v>
      </c>
      <c r="L38" s="289"/>
      <c r="M38" s="289"/>
      <c r="N38" s="289"/>
      <c r="Q38" s="190"/>
      <c r="R38" s="190"/>
      <c r="S38" s="190"/>
      <c r="T38" s="190"/>
      <c r="U38" s="190"/>
      <c r="V38" s="190"/>
      <c r="W38" s="190"/>
      <c r="X38" s="190"/>
      <c r="Y38" s="190"/>
      <c r="Z38" s="190"/>
      <c r="AA38" s="190"/>
      <c r="AB38" s="190"/>
      <c r="AC38" s="190"/>
      <c r="AD38" s="190"/>
      <c r="AE38" s="190"/>
      <c r="AF38" s="190"/>
      <c r="AG38" s="190"/>
    </row>
    <row r="39" spans="2:33" s="50" customFormat="1" ht="15.75" x14ac:dyDescent="0.3">
      <c r="B39" s="295" t="str">
        <f>VLOOKUP(C39,Companies[],3,FALSE)</f>
        <v>84,FC</v>
      </c>
      <c r="C39" s="298" t="s">
        <v>2039</v>
      </c>
      <c r="D39" s="50" t="s">
        <v>2492</v>
      </c>
      <c r="E39" s="289" t="s">
        <v>2501</v>
      </c>
      <c r="F39" s="50" t="s">
        <v>999</v>
      </c>
      <c r="G39" s="50" t="s">
        <v>999</v>
      </c>
      <c r="H39" s="289"/>
      <c r="I39" s="50" t="s">
        <v>1136</v>
      </c>
      <c r="J39" s="296">
        <v>15462685832</v>
      </c>
      <c r="K39" s="50" t="s">
        <v>999</v>
      </c>
      <c r="L39" s="289"/>
      <c r="M39" s="289"/>
      <c r="N39" s="289"/>
      <c r="Q39" s="190"/>
      <c r="R39" s="190"/>
      <c r="S39" s="190"/>
      <c r="T39" s="190"/>
      <c r="U39" s="190"/>
      <c r="V39" s="190"/>
      <c r="W39" s="190"/>
      <c r="X39" s="190"/>
      <c r="Y39" s="190"/>
      <c r="Z39" s="190"/>
      <c r="AA39" s="190"/>
      <c r="AB39" s="190"/>
      <c r="AC39" s="190"/>
      <c r="AD39" s="190"/>
      <c r="AE39" s="190"/>
      <c r="AF39" s="190"/>
      <c r="AG39" s="190"/>
    </row>
    <row r="40" spans="2:33" s="50" customFormat="1" ht="15.75" x14ac:dyDescent="0.3">
      <c r="B40" s="295" t="str">
        <f>VLOOKUP(C40,Companies[],3,FALSE)</f>
        <v>84,FC</v>
      </c>
      <c r="C40" s="298" t="s">
        <v>2039</v>
      </c>
      <c r="D40" s="50" t="s">
        <v>2492</v>
      </c>
      <c r="E40" s="289" t="s">
        <v>2502</v>
      </c>
      <c r="F40" s="50" t="s">
        <v>999</v>
      </c>
      <c r="G40" s="50" t="s">
        <v>999</v>
      </c>
      <c r="H40" s="289"/>
      <c r="I40" s="50" t="s">
        <v>1136</v>
      </c>
      <c r="J40" s="296">
        <v>49132716400</v>
      </c>
      <c r="K40" s="50" t="s">
        <v>999</v>
      </c>
      <c r="L40" s="289"/>
      <c r="M40" s="289"/>
      <c r="N40" s="289"/>
      <c r="Q40" s="190"/>
      <c r="R40" s="190"/>
      <c r="S40" s="190"/>
      <c r="T40" s="190"/>
      <c r="U40" s="190"/>
      <c r="V40" s="190"/>
      <c r="W40" s="190"/>
      <c r="X40" s="190"/>
      <c r="Y40" s="190"/>
      <c r="Z40" s="190"/>
      <c r="AA40" s="190"/>
      <c r="AB40" s="190"/>
      <c r="AC40" s="190"/>
      <c r="AD40" s="190"/>
      <c r="AE40" s="190"/>
      <c r="AF40" s="190"/>
      <c r="AG40" s="190"/>
    </row>
    <row r="41" spans="2:33" s="50" customFormat="1" ht="15.75" x14ac:dyDescent="0.3">
      <c r="B41" s="295" t="str">
        <f>VLOOKUP(C41,Companies[],3,FALSE)</f>
        <v>84,FC</v>
      </c>
      <c r="C41" s="298" t="s">
        <v>2039</v>
      </c>
      <c r="D41" s="50" t="s">
        <v>2492</v>
      </c>
      <c r="E41" s="289" t="s">
        <v>2503</v>
      </c>
      <c r="F41" s="50" t="s">
        <v>999</v>
      </c>
      <c r="G41" s="50" t="s">
        <v>999</v>
      </c>
      <c r="H41" s="289"/>
      <c r="I41" s="50" t="s">
        <v>1136</v>
      </c>
      <c r="J41" s="296">
        <v>78929194836</v>
      </c>
      <c r="K41" s="50" t="s">
        <v>999</v>
      </c>
      <c r="L41" s="289"/>
      <c r="M41" s="289"/>
      <c r="N41" s="289"/>
      <c r="Q41" s="190"/>
      <c r="R41" s="190"/>
      <c r="S41" s="190"/>
      <c r="T41" s="190"/>
      <c r="U41" s="190"/>
      <c r="V41" s="190"/>
      <c r="W41" s="190"/>
      <c r="X41" s="190"/>
      <c r="Y41" s="190"/>
      <c r="Z41" s="190"/>
      <c r="AA41" s="190"/>
      <c r="AB41" s="190"/>
      <c r="AC41" s="190"/>
      <c r="AD41" s="190"/>
      <c r="AE41" s="190"/>
      <c r="AF41" s="190"/>
      <c r="AG41" s="190"/>
    </row>
    <row r="42" spans="2:33" s="50" customFormat="1" ht="15.75" x14ac:dyDescent="0.3">
      <c r="B42" s="295" t="str">
        <f>VLOOKUP(C42,Companies[],3,FALSE)</f>
        <v>84,FC</v>
      </c>
      <c r="C42" s="298" t="s">
        <v>2039</v>
      </c>
      <c r="D42" s="50" t="s">
        <v>2542</v>
      </c>
      <c r="E42" s="50" t="s">
        <v>2541</v>
      </c>
      <c r="F42" s="50" t="s">
        <v>999</v>
      </c>
      <c r="G42" s="50" t="s">
        <v>999</v>
      </c>
      <c r="H42" s="289"/>
      <c r="I42" s="50" t="s">
        <v>1136</v>
      </c>
      <c r="J42" s="296">
        <v>745791543</v>
      </c>
      <c r="K42" s="50" t="s">
        <v>999</v>
      </c>
      <c r="L42" s="289"/>
      <c r="M42" s="289"/>
      <c r="N42" s="289"/>
      <c r="Q42" s="190"/>
      <c r="R42" s="190"/>
      <c r="S42" s="190"/>
      <c r="T42" s="190"/>
      <c r="U42" s="190"/>
      <c r="V42" s="190"/>
      <c r="W42" s="190"/>
      <c r="X42" s="190"/>
      <c r="Y42" s="190"/>
      <c r="Z42" s="190"/>
      <c r="AA42" s="190"/>
      <c r="AB42" s="190"/>
      <c r="AC42" s="190"/>
      <c r="AD42" s="190"/>
      <c r="AE42" s="190"/>
      <c r="AF42" s="190"/>
      <c r="AG42" s="190"/>
    </row>
    <row r="43" spans="2:33" s="50" customFormat="1" ht="15.75" x14ac:dyDescent="0.3">
      <c r="B43" s="295">
        <f>VLOOKUP(C43,Companies[],3,FALSE)</f>
        <v>186813227</v>
      </c>
      <c r="C43" s="298" t="s">
        <v>2040</v>
      </c>
      <c r="D43" s="50" t="s">
        <v>2492</v>
      </c>
      <c r="E43" s="50" t="s">
        <v>2499</v>
      </c>
      <c r="F43" s="50" t="s">
        <v>999</v>
      </c>
      <c r="G43" s="50" t="s">
        <v>999</v>
      </c>
      <c r="H43" s="289"/>
      <c r="I43" s="50" t="s">
        <v>1136</v>
      </c>
      <c r="J43" s="296">
        <v>-250776188870</v>
      </c>
      <c r="K43" s="50" t="s">
        <v>999</v>
      </c>
      <c r="L43" s="289"/>
      <c r="M43" s="289"/>
      <c r="N43" s="289"/>
      <c r="Q43" s="190"/>
      <c r="R43" s="190"/>
      <c r="S43" s="190"/>
      <c r="T43" s="190"/>
      <c r="U43" s="190"/>
      <c r="V43" s="190"/>
      <c r="W43" s="190"/>
      <c r="X43" s="190"/>
      <c r="Y43" s="190"/>
      <c r="Z43" s="190"/>
      <c r="AA43" s="190"/>
      <c r="AB43" s="190"/>
      <c r="AC43" s="190"/>
      <c r="AD43" s="190"/>
      <c r="AE43" s="190"/>
      <c r="AF43" s="190"/>
      <c r="AG43" s="190"/>
    </row>
    <row r="44" spans="2:33" s="50" customFormat="1" ht="15.75" x14ac:dyDescent="0.3">
      <c r="B44" s="295">
        <f>VLOOKUP(C44,Companies[],3,FALSE)</f>
        <v>186813227</v>
      </c>
      <c r="C44" s="298" t="s">
        <v>2040</v>
      </c>
      <c r="D44" s="50" t="s">
        <v>2492</v>
      </c>
      <c r="E44" s="50" t="s">
        <v>2500</v>
      </c>
      <c r="F44" s="50" t="s">
        <v>999</v>
      </c>
      <c r="G44" s="50" t="s">
        <v>999</v>
      </c>
      <c r="H44" s="289"/>
      <c r="I44" s="50" t="s">
        <v>1136</v>
      </c>
      <c r="J44" s="296">
        <v>44426965709</v>
      </c>
      <c r="K44" s="50" t="s">
        <v>999</v>
      </c>
      <c r="L44" s="289"/>
      <c r="M44" s="289"/>
      <c r="N44" s="289"/>
      <c r="Q44" s="190"/>
      <c r="R44" s="190"/>
      <c r="S44" s="190"/>
      <c r="T44" s="190"/>
      <c r="U44" s="190"/>
      <c r="V44" s="190"/>
      <c r="W44" s="190"/>
      <c r="X44" s="190"/>
      <c r="Y44" s="190"/>
      <c r="Z44" s="190"/>
      <c r="AA44" s="190"/>
      <c r="AB44" s="190"/>
      <c r="AC44" s="190"/>
      <c r="AD44" s="190"/>
      <c r="AE44" s="190"/>
      <c r="AF44" s="190"/>
      <c r="AG44" s="190"/>
    </row>
    <row r="45" spans="2:33" s="50" customFormat="1" ht="15.75" x14ac:dyDescent="0.3">
      <c r="B45" s="295">
        <f>VLOOKUP(C45,Companies[],3,FALSE)</f>
        <v>186813227</v>
      </c>
      <c r="C45" s="298" t="s">
        <v>2040</v>
      </c>
      <c r="D45" s="50" t="s">
        <v>2492</v>
      </c>
      <c r="E45" s="289" t="s">
        <v>2501</v>
      </c>
      <c r="F45" s="50" t="s">
        <v>999</v>
      </c>
      <c r="G45" s="50" t="s">
        <v>999</v>
      </c>
      <c r="H45" s="289"/>
      <c r="I45" s="50" t="s">
        <v>1136</v>
      </c>
      <c r="J45" s="296">
        <v>35157496972</v>
      </c>
      <c r="K45" s="50" t="s">
        <v>999</v>
      </c>
      <c r="L45" s="289"/>
      <c r="M45" s="289"/>
      <c r="N45" s="289"/>
      <c r="Q45" s="190"/>
      <c r="R45" s="190"/>
      <c r="S45" s="190"/>
      <c r="T45" s="190"/>
      <c r="U45" s="190"/>
      <c r="V45" s="190"/>
      <c r="W45" s="190"/>
      <c r="X45" s="190"/>
      <c r="Y45" s="190"/>
      <c r="Z45" s="190"/>
      <c r="AA45" s="190"/>
      <c r="AB45" s="190"/>
      <c r="AC45" s="190"/>
      <c r="AD45" s="190"/>
      <c r="AE45" s="190"/>
      <c r="AF45" s="190"/>
      <c r="AG45" s="190"/>
    </row>
    <row r="46" spans="2:33" s="50" customFormat="1" ht="16.5" customHeight="1" x14ac:dyDescent="0.3">
      <c r="B46" s="295">
        <f>VLOOKUP(C46,Companies[],3,FALSE)</f>
        <v>186813227</v>
      </c>
      <c r="C46" s="298" t="s">
        <v>2040</v>
      </c>
      <c r="D46" s="50" t="s">
        <v>2492</v>
      </c>
      <c r="E46" s="289" t="s">
        <v>2502</v>
      </c>
      <c r="F46" s="50" t="s">
        <v>999</v>
      </c>
      <c r="G46" s="50" t="s">
        <v>999</v>
      </c>
      <c r="H46" s="289"/>
      <c r="I46" s="50" t="s">
        <v>1136</v>
      </c>
      <c r="J46" s="296">
        <v>104408243949</v>
      </c>
      <c r="K46" s="50" t="s">
        <v>999</v>
      </c>
      <c r="L46" s="289"/>
      <c r="M46" s="289"/>
      <c r="N46" s="289"/>
      <c r="Q46" s="190"/>
      <c r="R46" s="190"/>
      <c r="S46" s="190"/>
      <c r="T46" s="190"/>
      <c r="U46" s="190"/>
      <c r="V46" s="190"/>
      <c r="W46" s="190"/>
      <c r="X46" s="190"/>
      <c r="Y46" s="190"/>
      <c r="Z46" s="190"/>
      <c r="AA46" s="190"/>
      <c r="AB46" s="190"/>
      <c r="AC46" s="190"/>
      <c r="AD46" s="190"/>
      <c r="AE46" s="190"/>
      <c r="AF46" s="190"/>
      <c r="AG46" s="190"/>
    </row>
    <row r="47" spans="2:33" s="50" customFormat="1" ht="15.75" x14ac:dyDescent="0.3">
      <c r="B47" s="295">
        <f>VLOOKUP(C47,Companies[],3,FALSE)</f>
        <v>186813227</v>
      </c>
      <c r="C47" s="298" t="s">
        <v>2040</v>
      </c>
      <c r="D47" s="50" t="s">
        <v>2492</v>
      </c>
      <c r="E47" s="289" t="s">
        <v>2503</v>
      </c>
      <c r="F47" s="50" t="s">
        <v>999</v>
      </c>
      <c r="G47" s="50" t="s">
        <v>999</v>
      </c>
      <c r="H47" s="289"/>
      <c r="I47" s="50" t="s">
        <v>1136</v>
      </c>
      <c r="J47" s="296">
        <v>409111111063</v>
      </c>
      <c r="K47" s="50" t="s">
        <v>999</v>
      </c>
      <c r="L47" s="289"/>
      <c r="M47" s="289"/>
      <c r="N47" s="289"/>
      <c r="Q47" s="190"/>
      <c r="R47" s="190"/>
      <c r="S47" s="190"/>
      <c r="T47" s="190"/>
      <c r="U47" s="190"/>
      <c r="V47" s="190"/>
      <c r="W47" s="190"/>
      <c r="X47" s="190"/>
      <c r="Y47" s="190"/>
      <c r="Z47" s="190"/>
      <c r="AA47" s="190"/>
      <c r="AB47" s="190"/>
      <c r="AC47" s="190"/>
      <c r="AD47" s="190"/>
      <c r="AE47" s="190"/>
      <c r="AF47" s="190"/>
      <c r="AG47" s="190"/>
    </row>
    <row r="48" spans="2:33" s="50" customFormat="1" ht="15.75" x14ac:dyDescent="0.3">
      <c r="B48" s="295">
        <f>VLOOKUP(C48,Companies[],3,FALSE)</f>
        <v>186813227</v>
      </c>
      <c r="C48" s="298" t="s">
        <v>2040</v>
      </c>
      <c r="D48" s="50" t="s">
        <v>2492</v>
      </c>
      <c r="E48" s="289" t="s">
        <v>2508</v>
      </c>
      <c r="F48" s="50" t="s">
        <v>999</v>
      </c>
      <c r="G48" s="50" t="s">
        <v>999</v>
      </c>
      <c r="H48" s="289"/>
      <c r="I48" s="50" t="s">
        <v>1136</v>
      </c>
      <c r="J48" s="296">
        <v>1355820083</v>
      </c>
      <c r="K48" s="50" t="s">
        <v>999</v>
      </c>
      <c r="L48" s="289"/>
      <c r="M48" s="289"/>
      <c r="N48" s="289"/>
      <c r="Q48" s="190"/>
      <c r="R48" s="190"/>
      <c r="S48" s="190"/>
      <c r="T48" s="190"/>
      <c r="U48" s="190"/>
      <c r="V48" s="190"/>
      <c r="W48" s="190"/>
      <c r="X48" s="190"/>
      <c r="Y48" s="190"/>
      <c r="Z48" s="190"/>
      <c r="AA48" s="190"/>
      <c r="AB48" s="190"/>
      <c r="AC48" s="190"/>
      <c r="AD48" s="190"/>
      <c r="AE48" s="190"/>
      <c r="AF48" s="190"/>
      <c r="AG48" s="190"/>
    </row>
    <row r="49" spans="2:33" s="50" customFormat="1" ht="15.75" x14ac:dyDescent="0.3">
      <c r="B49" s="295">
        <f>VLOOKUP(C49,Companies[],3,FALSE)</f>
        <v>0</v>
      </c>
      <c r="C49" s="298" t="s">
        <v>2041</v>
      </c>
      <c r="D49" s="50" t="s">
        <v>2029</v>
      </c>
      <c r="E49" s="50" t="s">
        <v>2497</v>
      </c>
      <c r="F49" s="50" t="s">
        <v>999</v>
      </c>
      <c r="G49" s="50" t="s">
        <v>999</v>
      </c>
      <c r="H49" s="289"/>
      <c r="I49" s="50" t="s">
        <v>1136</v>
      </c>
      <c r="J49" s="296">
        <v>500853775</v>
      </c>
      <c r="K49" s="50" t="s">
        <v>999</v>
      </c>
      <c r="L49" s="289"/>
      <c r="M49" s="289"/>
      <c r="N49" s="289"/>
      <c r="Q49" s="190"/>
      <c r="R49" s="190"/>
      <c r="S49" s="190"/>
      <c r="T49" s="190"/>
      <c r="U49" s="190"/>
      <c r="V49" s="190"/>
      <c r="W49" s="190"/>
      <c r="X49" s="190"/>
      <c r="Y49" s="190"/>
      <c r="Z49" s="190"/>
      <c r="AA49" s="190"/>
      <c r="AB49" s="190"/>
      <c r="AC49" s="190"/>
      <c r="AD49" s="190"/>
      <c r="AE49" s="190"/>
      <c r="AF49" s="190"/>
      <c r="AG49" s="190"/>
    </row>
    <row r="50" spans="2:33" s="50" customFormat="1" ht="15.75" x14ac:dyDescent="0.3">
      <c r="B50" s="295">
        <f>VLOOKUP(C50,Companies[],3,FALSE)</f>
        <v>0</v>
      </c>
      <c r="C50" s="298" t="s">
        <v>2043</v>
      </c>
      <c r="D50" s="50" t="s">
        <v>2029</v>
      </c>
      <c r="E50" s="50" t="s">
        <v>2497</v>
      </c>
      <c r="F50" s="50" t="s">
        <v>999</v>
      </c>
      <c r="G50" s="50" t="s">
        <v>999</v>
      </c>
      <c r="H50" s="289"/>
      <c r="I50" s="50" t="s">
        <v>1136</v>
      </c>
      <c r="J50" s="296">
        <v>4307263379</v>
      </c>
      <c r="K50" s="50" t="s">
        <v>999</v>
      </c>
      <c r="L50" s="289"/>
      <c r="M50" s="289"/>
      <c r="N50" s="289"/>
      <c r="Q50" s="190"/>
      <c r="R50" s="190"/>
      <c r="S50" s="190"/>
      <c r="T50" s="190"/>
      <c r="U50" s="190"/>
      <c r="V50" s="190"/>
      <c r="W50" s="190"/>
      <c r="X50" s="190"/>
      <c r="Y50" s="190"/>
      <c r="Z50" s="190"/>
      <c r="AA50" s="190"/>
      <c r="AB50" s="190"/>
      <c r="AC50" s="190"/>
      <c r="AD50" s="190"/>
      <c r="AE50" s="190"/>
      <c r="AF50" s="190"/>
      <c r="AG50" s="190"/>
    </row>
    <row r="51" spans="2:33" s="50" customFormat="1" ht="15.75" x14ac:dyDescent="0.3">
      <c r="B51" s="295">
        <f>VLOOKUP(C51,Companies[],3,FALSE)</f>
        <v>0</v>
      </c>
      <c r="C51" s="298" t="s">
        <v>2044</v>
      </c>
      <c r="D51" s="50" t="s">
        <v>2029</v>
      </c>
      <c r="E51" s="50" t="s">
        <v>2497</v>
      </c>
      <c r="F51" s="50" t="s">
        <v>999</v>
      </c>
      <c r="G51" s="50" t="s">
        <v>999</v>
      </c>
      <c r="H51" s="289"/>
      <c r="I51" s="50" t="s">
        <v>1136</v>
      </c>
      <c r="J51" s="296">
        <v>2030156</v>
      </c>
      <c r="K51" s="50" t="s">
        <v>999</v>
      </c>
      <c r="L51" s="289"/>
      <c r="M51" s="289"/>
      <c r="N51" s="289"/>
      <c r="Q51" s="190"/>
      <c r="R51" s="190"/>
      <c r="S51" s="190"/>
      <c r="T51" s="190"/>
      <c r="U51" s="190"/>
      <c r="V51" s="190"/>
      <c r="W51" s="190"/>
      <c r="X51" s="190"/>
      <c r="Y51" s="190"/>
      <c r="Z51" s="190"/>
      <c r="AA51" s="190"/>
      <c r="AB51" s="190"/>
      <c r="AC51" s="190"/>
      <c r="AD51" s="190"/>
      <c r="AE51" s="190"/>
      <c r="AF51" s="190"/>
      <c r="AG51" s="190"/>
    </row>
    <row r="52" spans="2:33" s="50" customFormat="1" ht="15.75" customHeight="1" x14ac:dyDescent="0.3">
      <c r="B52" s="295" t="str">
        <f>VLOOKUP(C52,Companies[],3,FALSE)</f>
        <v>9FC of 1994-1995</v>
      </c>
      <c r="C52" s="298" t="s">
        <v>2045</v>
      </c>
      <c r="D52" s="50" t="s">
        <v>2029</v>
      </c>
      <c r="E52" s="50" t="s">
        <v>2497</v>
      </c>
      <c r="F52" s="50" t="s">
        <v>999</v>
      </c>
      <c r="G52" s="50" t="s">
        <v>999</v>
      </c>
      <c r="H52" s="289"/>
      <c r="I52" s="50" t="s">
        <v>1136</v>
      </c>
      <c r="J52" s="296">
        <v>15947321801</v>
      </c>
      <c r="K52" s="50" t="s">
        <v>999</v>
      </c>
      <c r="L52" s="289"/>
      <c r="M52" s="289"/>
      <c r="N52" s="289"/>
      <c r="Q52" s="190"/>
      <c r="R52" s="190"/>
      <c r="S52" s="190"/>
      <c r="T52" s="190"/>
      <c r="U52" s="190"/>
      <c r="V52" s="190"/>
      <c r="W52" s="190"/>
      <c r="X52" s="190"/>
      <c r="Y52" s="190"/>
      <c r="Z52" s="190"/>
      <c r="AA52" s="190"/>
      <c r="AB52" s="190"/>
      <c r="AC52" s="190"/>
      <c r="AD52" s="190"/>
      <c r="AE52" s="190"/>
      <c r="AF52" s="190"/>
      <c r="AG52" s="190"/>
    </row>
    <row r="53" spans="2:33" s="50" customFormat="1" ht="15.75" x14ac:dyDescent="0.3">
      <c r="B53" s="295" t="str">
        <f>VLOOKUP(C53,Companies[],3,FALSE)</f>
        <v>9FC of 1994-1995</v>
      </c>
      <c r="C53" s="298" t="s">
        <v>2045</v>
      </c>
      <c r="D53" s="289" t="s">
        <v>2492</v>
      </c>
      <c r="E53" s="289" t="s">
        <v>2508</v>
      </c>
      <c r="F53" s="50" t="s">
        <v>999</v>
      </c>
      <c r="G53" s="50" t="s">
        <v>999</v>
      </c>
      <c r="H53" s="289"/>
      <c r="I53" s="50" t="s">
        <v>1136</v>
      </c>
      <c r="J53" s="296">
        <v>1355820000</v>
      </c>
      <c r="K53" s="50" t="s">
        <v>999</v>
      </c>
      <c r="L53" s="289"/>
      <c r="M53" s="289"/>
      <c r="N53" s="289"/>
      <c r="Q53" s="190"/>
      <c r="R53" s="190"/>
      <c r="S53" s="190"/>
      <c r="T53" s="190"/>
      <c r="U53" s="190"/>
      <c r="V53" s="190"/>
      <c r="W53" s="190"/>
      <c r="X53" s="190"/>
      <c r="Y53" s="190"/>
      <c r="Z53" s="190"/>
      <c r="AA53" s="190"/>
      <c r="AB53" s="190"/>
      <c r="AC53" s="190"/>
      <c r="AD53" s="190"/>
      <c r="AE53" s="190"/>
      <c r="AF53" s="190"/>
      <c r="AG53" s="190"/>
    </row>
    <row r="54" spans="2:33" ht="15.75" x14ac:dyDescent="0.3">
      <c r="B54" s="295" t="str">
        <f>VLOOKUP(C54,Companies[],3,FALSE)</f>
        <v>9FC of 1994-1995</v>
      </c>
      <c r="C54" s="298" t="s">
        <v>2045</v>
      </c>
      <c r="D54" s="50" t="s">
        <v>2542</v>
      </c>
      <c r="E54" s="50" t="s">
        <v>2541</v>
      </c>
      <c r="F54" s="50" t="s">
        <v>999</v>
      </c>
      <c r="G54" s="50" t="s">
        <v>999</v>
      </c>
      <c r="H54" s="289"/>
      <c r="I54" s="50" t="s">
        <v>1136</v>
      </c>
      <c r="J54" s="296">
        <v>847624314</v>
      </c>
      <c r="K54" s="50" t="s">
        <v>999</v>
      </c>
      <c r="L54" s="289"/>
      <c r="M54" s="289"/>
      <c r="N54" s="289"/>
    </row>
    <row r="55" spans="2:33" ht="15.75" x14ac:dyDescent="0.3">
      <c r="B55" s="295">
        <f>VLOOKUP(C55,Companies[],3,FALSE)</f>
        <v>155075031</v>
      </c>
      <c r="C55" s="298" t="s">
        <v>2048</v>
      </c>
      <c r="D55" s="50" t="s">
        <v>2029</v>
      </c>
      <c r="E55" s="50" t="s">
        <v>2497</v>
      </c>
      <c r="F55" s="50" t="s">
        <v>999</v>
      </c>
      <c r="G55" s="50" t="s">
        <v>999</v>
      </c>
      <c r="H55" s="289"/>
      <c r="I55" s="50" t="s">
        <v>1136</v>
      </c>
      <c r="J55" s="296">
        <v>30674810</v>
      </c>
      <c r="K55" s="50" t="s">
        <v>999</v>
      </c>
      <c r="L55" s="289"/>
      <c r="M55" s="289"/>
      <c r="N55" s="289"/>
    </row>
    <row r="56" spans="2:33" ht="15.75" x14ac:dyDescent="0.3">
      <c r="B56" s="295">
        <f>VLOOKUP(C56,Companies[],3,FALSE)</f>
        <v>155075031</v>
      </c>
      <c r="C56" s="298" t="s">
        <v>2048</v>
      </c>
      <c r="D56" s="289" t="s">
        <v>2492</v>
      </c>
      <c r="E56" s="289" t="s">
        <v>2508</v>
      </c>
      <c r="F56" s="50" t="s">
        <v>999</v>
      </c>
      <c r="G56" s="50" t="s">
        <v>999</v>
      </c>
      <c r="H56" s="289"/>
      <c r="I56" s="50" t="s">
        <v>1136</v>
      </c>
      <c r="J56" s="296">
        <v>1355799662</v>
      </c>
      <c r="K56" s="50" t="s">
        <v>999</v>
      </c>
      <c r="L56" s="289"/>
      <c r="M56" s="289"/>
      <c r="N56" s="289"/>
    </row>
    <row r="57" spans="2:33" ht="15.75" x14ac:dyDescent="0.3">
      <c r="B57" s="295">
        <f>VLOOKUP(C57,Companies[],3,FALSE)</f>
        <v>108009233</v>
      </c>
      <c r="C57" s="298" t="s">
        <v>2051</v>
      </c>
      <c r="D57" s="50" t="s">
        <v>2029</v>
      </c>
      <c r="E57" s="50" t="s">
        <v>2497</v>
      </c>
      <c r="F57" s="50" t="s">
        <v>999</v>
      </c>
      <c r="G57" s="50" t="s">
        <v>999</v>
      </c>
      <c r="H57" s="289"/>
      <c r="I57" s="50" t="s">
        <v>1136</v>
      </c>
      <c r="J57" s="296">
        <v>617079</v>
      </c>
      <c r="K57" s="50" t="s">
        <v>999</v>
      </c>
      <c r="L57" s="289"/>
      <c r="M57" s="289"/>
      <c r="N57" s="289"/>
    </row>
    <row r="58" spans="2:33" ht="15.75" x14ac:dyDescent="0.3">
      <c r="B58" s="295">
        <f>VLOOKUP(C58,Companies[],3,FALSE)</f>
        <v>116092360</v>
      </c>
      <c r="C58" s="298" t="s">
        <v>2052</v>
      </c>
      <c r="D58" s="50" t="s">
        <v>2492</v>
      </c>
      <c r="E58" s="289" t="s">
        <v>2508</v>
      </c>
      <c r="F58" s="50" t="s">
        <v>999</v>
      </c>
      <c r="G58" s="50" t="s">
        <v>999</v>
      </c>
      <c r="H58" s="289"/>
      <c r="I58" s="50" t="s">
        <v>1136</v>
      </c>
      <c r="J58" s="296">
        <v>1355820000</v>
      </c>
      <c r="K58" s="50" t="s">
        <v>999</v>
      </c>
      <c r="L58" s="289"/>
      <c r="M58" s="289"/>
      <c r="N58" s="289"/>
    </row>
    <row r="59" spans="2:33" ht="15.75" x14ac:dyDescent="0.3">
      <c r="B59" s="295">
        <f>VLOOKUP(C59,Companies[],3,FALSE)</f>
        <v>134183292</v>
      </c>
      <c r="C59" s="298" t="s">
        <v>2053</v>
      </c>
      <c r="D59" s="289" t="s">
        <v>2030</v>
      </c>
      <c r="E59" s="289" t="s">
        <v>2496</v>
      </c>
      <c r="F59" s="50" t="s">
        <v>999</v>
      </c>
      <c r="G59" s="50" t="s">
        <v>999</v>
      </c>
      <c r="H59" s="289"/>
      <c r="I59" s="50" t="s">
        <v>1136</v>
      </c>
      <c r="J59" s="296">
        <v>179916</v>
      </c>
      <c r="K59" s="50" t="s">
        <v>999</v>
      </c>
      <c r="L59" s="289"/>
      <c r="M59" s="289"/>
      <c r="N59" s="289"/>
    </row>
    <row r="60" spans="2:33" ht="15.75" x14ac:dyDescent="0.3">
      <c r="B60" s="295">
        <f>VLOOKUP(C60,Companies[],3,FALSE)</f>
        <v>134183292</v>
      </c>
      <c r="C60" s="298" t="s">
        <v>2053</v>
      </c>
      <c r="D60" s="289" t="s">
        <v>2492</v>
      </c>
      <c r="E60" s="289" t="s">
        <v>2508</v>
      </c>
      <c r="F60" s="50" t="s">
        <v>999</v>
      </c>
      <c r="G60" s="50" t="s">
        <v>999</v>
      </c>
      <c r="H60" s="289"/>
      <c r="I60" s="50" t="s">
        <v>1136</v>
      </c>
      <c r="J60" s="296">
        <v>1355820000</v>
      </c>
      <c r="K60" s="50" t="s">
        <v>999</v>
      </c>
      <c r="L60" s="289"/>
      <c r="M60" s="289"/>
      <c r="N60" s="289"/>
    </row>
    <row r="61" spans="2:33" ht="15.75" x14ac:dyDescent="0.3">
      <c r="B61" s="295">
        <f>VLOOKUP(C61,Companies[],3,FALSE)</f>
        <v>134183292</v>
      </c>
      <c r="C61" s="298" t="s">
        <v>2053</v>
      </c>
      <c r="D61" s="50" t="s">
        <v>2492</v>
      </c>
      <c r="E61" s="50" t="s">
        <v>2509</v>
      </c>
      <c r="F61" s="50" t="s">
        <v>999</v>
      </c>
      <c r="G61" s="50" t="s">
        <v>999</v>
      </c>
      <c r="H61" s="289"/>
      <c r="I61" s="50" t="s">
        <v>1136</v>
      </c>
      <c r="J61" s="296">
        <v>181052705</v>
      </c>
      <c r="K61" s="50" t="s">
        <v>999</v>
      </c>
      <c r="L61" s="289"/>
      <c r="M61" s="289"/>
      <c r="N61" s="289"/>
    </row>
    <row r="62" spans="2:33" ht="15.75" x14ac:dyDescent="0.3">
      <c r="B62" s="295">
        <f>VLOOKUP(C62,Companies[],3,FALSE)</f>
        <v>105603525</v>
      </c>
      <c r="C62" s="298" t="s">
        <v>2054</v>
      </c>
      <c r="D62" s="289" t="s">
        <v>2029</v>
      </c>
      <c r="E62" s="289" t="s">
        <v>2498</v>
      </c>
      <c r="F62" s="50" t="s">
        <v>999</v>
      </c>
      <c r="G62" s="50" t="s">
        <v>999</v>
      </c>
      <c r="H62" s="289"/>
      <c r="I62" s="50" t="s">
        <v>1136</v>
      </c>
      <c r="J62" s="296">
        <v>881340</v>
      </c>
      <c r="K62" s="50" t="s">
        <v>999</v>
      </c>
      <c r="L62" s="289"/>
      <c r="M62" s="289"/>
      <c r="N62" s="289"/>
    </row>
    <row r="63" spans="2:33" ht="15.75" x14ac:dyDescent="0.3">
      <c r="B63" s="295">
        <f>VLOOKUP(C63,Companies[],3,FALSE)</f>
        <v>187436311</v>
      </c>
      <c r="C63" s="298" t="s">
        <v>2058</v>
      </c>
      <c r="D63" s="50" t="s">
        <v>2542</v>
      </c>
      <c r="E63" s="50" t="s">
        <v>2541</v>
      </c>
      <c r="F63" s="50" t="s">
        <v>999</v>
      </c>
      <c r="G63" s="50" t="s">
        <v>999</v>
      </c>
      <c r="H63" s="289"/>
      <c r="I63" s="50" t="s">
        <v>1136</v>
      </c>
      <c r="J63" s="296">
        <v>100826611</v>
      </c>
      <c r="K63" s="50" t="s">
        <v>999</v>
      </c>
      <c r="L63" s="289"/>
      <c r="M63" s="289"/>
      <c r="N63" s="289"/>
    </row>
    <row r="64" spans="2:33" ht="15.75" x14ac:dyDescent="0.3">
      <c r="B64" s="295">
        <f>VLOOKUP(C64,Companies[],3,FALSE)</f>
        <v>167068618</v>
      </c>
      <c r="C64" s="298" t="s">
        <v>2061</v>
      </c>
      <c r="D64" s="289" t="s">
        <v>2492</v>
      </c>
      <c r="E64" s="289" t="s">
        <v>2508</v>
      </c>
      <c r="F64" s="50" t="s">
        <v>999</v>
      </c>
      <c r="G64" s="50" t="s">
        <v>999</v>
      </c>
      <c r="H64" s="289"/>
      <c r="I64" s="50" t="s">
        <v>1136</v>
      </c>
      <c r="J64" s="296">
        <v>4067640000</v>
      </c>
      <c r="K64" s="50" t="s">
        <v>999</v>
      </c>
      <c r="L64" s="289"/>
      <c r="M64" s="289"/>
      <c r="N64" s="289"/>
    </row>
    <row r="65" spans="2:14" ht="15.75" x14ac:dyDescent="0.3">
      <c r="B65" s="295">
        <f>VLOOKUP(C65,Companies[],3,FALSE)</f>
        <v>107278451</v>
      </c>
      <c r="C65" s="298" t="s">
        <v>2064</v>
      </c>
      <c r="D65" s="50" t="s">
        <v>2542</v>
      </c>
      <c r="E65" s="50" t="s">
        <v>2541</v>
      </c>
      <c r="F65" s="50" t="s">
        <v>999</v>
      </c>
      <c r="G65" s="50" t="s">
        <v>999</v>
      </c>
      <c r="H65" s="289"/>
      <c r="I65" s="50" t="s">
        <v>1136</v>
      </c>
      <c r="J65" s="296">
        <v>362400</v>
      </c>
      <c r="K65" s="50" t="s">
        <v>999</v>
      </c>
      <c r="L65" s="289"/>
      <c r="M65" s="289"/>
      <c r="N65" s="289"/>
    </row>
    <row r="66" spans="2:14" ht="15.75" x14ac:dyDescent="0.3">
      <c r="B66" s="295">
        <f>VLOOKUP(C66,Companies[],3,FALSE)</f>
        <v>104674488</v>
      </c>
      <c r="C66" s="298" t="s">
        <v>2068</v>
      </c>
      <c r="D66" s="289" t="s">
        <v>2029</v>
      </c>
      <c r="E66" s="289" t="s">
        <v>2498</v>
      </c>
      <c r="F66" s="50" t="s">
        <v>999</v>
      </c>
      <c r="G66" s="50" t="s">
        <v>999</v>
      </c>
      <c r="H66" s="289"/>
      <c r="I66" s="50" t="s">
        <v>1136</v>
      </c>
      <c r="J66" s="296">
        <v>4181838</v>
      </c>
      <c r="K66" s="50" t="s">
        <v>999</v>
      </c>
      <c r="L66" s="289"/>
      <c r="M66" s="289"/>
      <c r="N66" s="289"/>
    </row>
    <row r="67" spans="2:14" ht="15.75" x14ac:dyDescent="0.3">
      <c r="B67" s="295">
        <f>VLOOKUP(C67,Companies[],3,FALSE)</f>
        <v>104674488</v>
      </c>
      <c r="C67" s="298" t="s">
        <v>2068</v>
      </c>
      <c r="D67" s="289" t="s">
        <v>2492</v>
      </c>
      <c r="E67" s="289" t="s">
        <v>2508</v>
      </c>
      <c r="F67" s="50" t="s">
        <v>999</v>
      </c>
      <c r="G67" s="50" t="s">
        <v>999</v>
      </c>
      <c r="H67" s="289"/>
      <c r="I67" s="50" t="s">
        <v>1136</v>
      </c>
      <c r="J67" s="296">
        <v>31319442000</v>
      </c>
      <c r="K67" s="50" t="s">
        <v>999</v>
      </c>
      <c r="L67" s="289"/>
      <c r="M67" s="289"/>
      <c r="N67" s="289"/>
    </row>
    <row r="68" spans="2:14" ht="15.75" x14ac:dyDescent="0.3">
      <c r="B68" s="295">
        <f>VLOOKUP(C68,Companies[],3,FALSE)</f>
        <v>104674488</v>
      </c>
      <c r="C68" s="298" t="s">
        <v>2068</v>
      </c>
      <c r="D68" s="50" t="s">
        <v>2542</v>
      </c>
      <c r="E68" s="50" t="s">
        <v>2541</v>
      </c>
      <c r="F68" s="50" t="s">
        <v>999</v>
      </c>
      <c r="G68" s="50" t="s">
        <v>999</v>
      </c>
      <c r="H68" s="289"/>
      <c r="I68" s="50" t="s">
        <v>1136</v>
      </c>
      <c r="J68" s="296">
        <v>874393739.36029279</v>
      </c>
      <c r="K68" s="50" t="s">
        <v>999</v>
      </c>
      <c r="L68" s="289"/>
      <c r="M68" s="289"/>
      <c r="N68" s="289"/>
    </row>
    <row r="69" spans="2:14" ht="15.75" x14ac:dyDescent="0.3">
      <c r="B69" s="295">
        <f>VLOOKUP(C69,Companies[],3,FALSE)</f>
        <v>0</v>
      </c>
      <c r="C69" s="298" t="s">
        <v>2073</v>
      </c>
      <c r="D69" s="289" t="s">
        <v>2030</v>
      </c>
      <c r="E69" s="289" t="s">
        <v>2496</v>
      </c>
      <c r="F69" s="50" t="s">
        <v>999</v>
      </c>
      <c r="G69" s="50" t="s">
        <v>999</v>
      </c>
      <c r="H69" s="289"/>
      <c r="I69" s="50" t="s">
        <v>1136</v>
      </c>
      <c r="J69" s="296">
        <v>11064522</v>
      </c>
      <c r="K69" s="50" t="s">
        <v>999</v>
      </c>
      <c r="L69" s="289"/>
      <c r="M69" s="289"/>
      <c r="N69" s="289"/>
    </row>
    <row r="70" spans="2:14" ht="15.75" x14ac:dyDescent="0.3">
      <c r="B70" s="295">
        <f>VLOOKUP(C70,Companies[],3,FALSE)</f>
        <v>0</v>
      </c>
      <c r="C70" s="298" t="s">
        <v>2074</v>
      </c>
      <c r="D70" s="50" t="s">
        <v>2029</v>
      </c>
      <c r="E70" s="50" t="s">
        <v>2497</v>
      </c>
      <c r="F70" s="50" t="s">
        <v>999</v>
      </c>
      <c r="G70" s="50" t="s">
        <v>999</v>
      </c>
      <c r="H70" s="289"/>
      <c r="I70" s="50" t="s">
        <v>1136</v>
      </c>
      <c r="J70" s="296">
        <v>16212127</v>
      </c>
      <c r="K70" s="50" t="s">
        <v>999</v>
      </c>
      <c r="L70" s="289"/>
      <c r="M70" s="289"/>
      <c r="N70" s="289"/>
    </row>
    <row r="71" spans="2:14" ht="15.75" x14ac:dyDescent="0.3">
      <c r="B71" s="295">
        <f>VLOOKUP(C71,Companies[],3,FALSE)</f>
        <v>0</v>
      </c>
      <c r="C71" s="298" t="s">
        <v>2075</v>
      </c>
      <c r="D71" s="289" t="s">
        <v>2030</v>
      </c>
      <c r="E71" s="289" t="s">
        <v>2496</v>
      </c>
      <c r="F71" s="50" t="s">
        <v>999</v>
      </c>
      <c r="G71" s="50" t="s">
        <v>999</v>
      </c>
      <c r="H71" s="289"/>
      <c r="I71" s="50" t="s">
        <v>1136</v>
      </c>
      <c r="J71" s="296">
        <v>177052253</v>
      </c>
      <c r="K71" s="50" t="s">
        <v>999</v>
      </c>
      <c r="L71" s="289"/>
      <c r="M71" s="289"/>
      <c r="N71" s="289"/>
    </row>
    <row r="72" spans="2:14" ht="15.75" x14ac:dyDescent="0.3">
      <c r="B72" s="295">
        <f>VLOOKUP(C72,Companies[],3,FALSE)</f>
        <v>0</v>
      </c>
      <c r="C72" s="298" t="s">
        <v>2075</v>
      </c>
      <c r="D72" s="50" t="s">
        <v>2029</v>
      </c>
      <c r="E72" s="50" t="s">
        <v>2497</v>
      </c>
      <c r="F72" s="50" t="s">
        <v>999</v>
      </c>
      <c r="G72" s="50" t="s">
        <v>999</v>
      </c>
      <c r="H72" s="289"/>
      <c r="I72" s="50" t="s">
        <v>1136</v>
      </c>
      <c r="J72" s="296">
        <v>989757139</v>
      </c>
      <c r="K72" s="50" t="s">
        <v>999</v>
      </c>
      <c r="L72" s="289"/>
      <c r="M72" s="289"/>
      <c r="N72" s="289"/>
    </row>
    <row r="73" spans="2:14" ht="15.75" x14ac:dyDescent="0.3">
      <c r="B73" s="295">
        <f>VLOOKUP(C73,Companies[],3,FALSE)</f>
        <v>0</v>
      </c>
      <c r="C73" s="298" t="s">
        <v>2077</v>
      </c>
      <c r="D73" s="50" t="s">
        <v>2029</v>
      </c>
      <c r="E73" s="50" t="s">
        <v>2497</v>
      </c>
      <c r="F73" s="50" t="s">
        <v>999</v>
      </c>
      <c r="G73" s="50" t="s">
        <v>999</v>
      </c>
      <c r="H73" s="289"/>
      <c r="I73" s="50" t="s">
        <v>1136</v>
      </c>
      <c r="J73" s="296">
        <v>9080670147</v>
      </c>
      <c r="K73" s="50" t="s">
        <v>999</v>
      </c>
      <c r="L73" s="289"/>
      <c r="M73" s="289"/>
      <c r="N73" s="289"/>
    </row>
    <row r="74" spans="2:14" ht="15.75" x14ac:dyDescent="0.3">
      <c r="B74" s="295">
        <f>VLOOKUP(C74,Companies[],3,FALSE)</f>
        <v>0</v>
      </c>
      <c r="C74" s="298" t="s">
        <v>2083</v>
      </c>
      <c r="D74" s="289" t="s">
        <v>2030</v>
      </c>
      <c r="E74" s="289" t="s">
        <v>2496</v>
      </c>
      <c r="F74" s="50" t="s">
        <v>999</v>
      </c>
      <c r="G74" s="50" t="s">
        <v>999</v>
      </c>
      <c r="H74" s="289"/>
      <c r="I74" s="50" t="s">
        <v>1136</v>
      </c>
      <c r="J74" s="296">
        <v>2446124</v>
      </c>
      <c r="K74" s="50" t="s">
        <v>999</v>
      </c>
      <c r="L74" s="289"/>
      <c r="M74" s="289"/>
      <c r="N74" s="289"/>
    </row>
    <row r="75" spans="2:14" ht="15.75" x14ac:dyDescent="0.3">
      <c r="B75" s="295">
        <f>VLOOKUP(C75,Companies[],3,FALSE)</f>
        <v>0</v>
      </c>
      <c r="C75" s="298" t="s">
        <v>2083</v>
      </c>
      <c r="D75" s="50" t="s">
        <v>2029</v>
      </c>
      <c r="E75" s="50" t="s">
        <v>2497</v>
      </c>
      <c r="F75" s="50" t="s">
        <v>999</v>
      </c>
      <c r="G75" s="50" t="s">
        <v>999</v>
      </c>
      <c r="H75" s="289"/>
      <c r="I75" s="50" t="s">
        <v>1136</v>
      </c>
      <c r="J75" s="296">
        <v>108262526.09</v>
      </c>
      <c r="K75" s="50" t="s">
        <v>999</v>
      </c>
      <c r="L75" s="289"/>
      <c r="M75" s="289"/>
      <c r="N75" s="289"/>
    </row>
    <row r="76" spans="2:14" ht="15.75" x14ac:dyDescent="0.3">
      <c r="B76" s="295">
        <f>VLOOKUP(C76,Companies[],3,FALSE)</f>
        <v>0</v>
      </c>
      <c r="C76" s="298" t="s">
        <v>2085</v>
      </c>
      <c r="D76" s="50" t="s">
        <v>2029</v>
      </c>
      <c r="E76" s="50" t="s">
        <v>2497</v>
      </c>
      <c r="F76" s="50" t="s">
        <v>999</v>
      </c>
      <c r="G76" s="50" t="s">
        <v>999</v>
      </c>
      <c r="H76" s="289"/>
      <c r="I76" s="50" t="s">
        <v>1136</v>
      </c>
      <c r="J76" s="296">
        <v>30410955</v>
      </c>
      <c r="K76" s="50" t="s">
        <v>999</v>
      </c>
      <c r="L76" s="289"/>
      <c r="M76" s="289"/>
      <c r="N76" s="289"/>
    </row>
    <row r="77" spans="2:14" ht="15.75" x14ac:dyDescent="0.3">
      <c r="B77" s="295">
        <f>VLOOKUP(C77,Companies[],3,FALSE)</f>
        <v>108744308</v>
      </c>
      <c r="C77" s="298" t="s">
        <v>2087</v>
      </c>
      <c r="D77" s="50" t="s">
        <v>2542</v>
      </c>
      <c r="E77" s="50" t="s">
        <v>2541</v>
      </c>
      <c r="F77" s="50" t="s">
        <v>999</v>
      </c>
      <c r="G77" s="50" t="s">
        <v>999</v>
      </c>
      <c r="H77" s="289"/>
      <c r="I77" s="50" t="s">
        <v>1136</v>
      </c>
      <c r="J77" s="296">
        <v>25206652</v>
      </c>
      <c r="K77" s="50" t="s">
        <v>999</v>
      </c>
      <c r="L77" s="289"/>
      <c r="M77" s="289"/>
      <c r="N77" s="289"/>
    </row>
    <row r="78" spans="2:14" ht="15.75" x14ac:dyDescent="0.3">
      <c r="B78" s="295" t="str">
        <f>VLOOKUP(C78,Companies[],3,FALSE)</f>
        <v>17 FC (2010-2011) ,180954341</v>
      </c>
      <c r="C78" s="298" t="s">
        <v>2093</v>
      </c>
      <c r="D78" s="289" t="s">
        <v>2492</v>
      </c>
      <c r="E78" s="289" t="s">
        <v>2512</v>
      </c>
      <c r="F78" s="50" t="s">
        <v>999</v>
      </c>
      <c r="G78" s="50" t="s">
        <v>999</v>
      </c>
      <c r="H78" s="289"/>
      <c r="I78" s="50" t="s">
        <v>1136</v>
      </c>
      <c r="J78" s="296">
        <v>14964005016</v>
      </c>
      <c r="K78" s="50" t="s">
        <v>999</v>
      </c>
      <c r="L78" s="289"/>
      <c r="M78" s="289"/>
      <c r="N78" s="289"/>
    </row>
    <row r="79" spans="2:14" ht="15.75" x14ac:dyDescent="0.3">
      <c r="B79" s="295" t="str">
        <f>VLOOKUP(C79,Companies[],3,FALSE)</f>
        <v>17 FC (2010-2011) ,180954341</v>
      </c>
      <c r="C79" s="298" t="s">
        <v>2093</v>
      </c>
      <c r="D79" s="289" t="s">
        <v>2492</v>
      </c>
      <c r="E79" s="289" t="s">
        <v>2513</v>
      </c>
      <c r="F79" s="50" t="s">
        <v>999</v>
      </c>
      <c r="G79" s="50" t="s">
        <v>999</v>
      </c>
      <c r="H79" s="289"/>
      <c r="I79" s="50" t="s">
        <v>1136</v>
      </c>
      <c r="J79" s="296">
        <v>9361937100</v>
      </c>
      <c r="K79" s="50" t="s">
        <v>999</v>
      </c>
      <c r="L79" s="289"/>
      <c r="M79" s="289"/>
      <c r="N79" s="289"/>
    </row>
    <row r="80" spans="2:14" ht="15.75" x14ac:dyDescent="0.3">
      <c r="B80" s="295" t="str">
        <f>VLOOKUP(C80,Companies[],3,FALSE)</f>
        <v>17 FC (2010-2011) ,180954341</v>
      </c>
      <c r="C80" s="298" t="s">
        <v>2093</v>
      </c>
      <c r="D80" s="289" t="s">
        <v>2492</v>
      </c>
      <c r="E80" s="289" t="s">
        <v>2514</v>
      </c>
      <c r="F80" s="50" t="s">
        <v>999</v>
      </c>
      <c r="G80" s="50" t="s">
        <v>999</v>
      </c>
      <c r="H80" s="289"/>
      <c r="I80" s="50" t="s">
        <v>1136</v>
      </c>
      <c r="J80" s="296">
        <v>18611273349</v>
      </c>
      <c r="K80" s="50" t="s">
        <v>999</v>
      </c>
      <c r="L80" s="289"/>
      <c r="M80" s="289"/>
      <c r="N80" s="289"/>
    </row>
    <row r="81" spans="2:14" ht="15.75" x14ac:dyDescent="0.3">
      <c r="B81" s="295" t="str">
        <f>VLOOKUP(C81,Companies[],3,FALSE)</f>
        <v>17 FC (2010-2011) ,180954341</v>
      </c>
      <c r="C81" s="298" t="s">
        <v>2093</v>
      </c>
      <c r="D81" s="50" t="s">
        <v>2542</v>
      </c>
      <c r="E81" s="50" t="s">
        <v>2541</v>
      </c>
      <c r="F81" s="50" t="s">
        <v>999</v>
      </c>
      <c r="G81" s="50" t="s">
        <v>999</v>
      </c>
      <c r="H81" s="289"/>
      <c r="I81" s="50" t="s">
        <v>1136</v>
      </c>
      <c r="J81" s="296">
        <v>635821809</v>
      </c>
      <c r="K81" s="50" t="s">
        <v>999</v>
      </c>
      <c r="L81" s="289"/>
      <c r="M81" s="289"/>
      <c r="N81" s="289"/>
    </row>
    <row r="82" spans="2:14" ht="15.75" x14ac:dyDescent="0.3">
      <c r="B82" s="295" t="str">
        <f>VLOOKUP(C82,Companies[],3,FALSE)</f>
        <v>15 FC (2010-2011)  ,180808949</v>
      </c>
      <c r="C82" s="298" t="s">
        <v>2094</v>
      </c>
      <c r="D82" s="289" t="s">
        <v>2030</v>
      </c>
      <c r="E82" s="289" t="s">
        <v>2510</v>
      </c>
      <c r="F82" s="50" t="s">
        <v>999</v>
      </c>
      <c r="G82" s="50" t="s">
        <v>999</v>
      </c>
      <c r="H82" s="289"/>
      <c r="I82" s="50" t="s">
        <v>1136</v>
      </c>
      <c r="J82" s="296">
        <v>3627636059</v>
      </c>
      <c r="K82" s="50" t="s">
        <v>999</v>
      </c>
      <c r="L82" s="289"/>
      <c r="M82" s="289"/>
      <c r="N82" s="289"/>
    </row>
    <row r="83" spans="2:14" ht="15.75" x14ac:dyDescent="0.3">
      <c r="B83" s="295" t="str">
        <f>VLOOKUP(C83,Companies[],3,FALSE)</f>
        <v>15 FC (2010-2011)  ,180808949</v>
      </c>
      <c r="C83" s="298" t="s">
        <v>2094</v>
      </c>
      <c r="D83" s="289" t="s">
        <v>2032</v>
      </c>
      <c r="E83" s="289" t="s">
        <v>2511</v>
      </c>
      <c r="F83" s="50" t="s">
        <v>999</v>
      </c>
      <c r="G83" s="50" t="s">
        <v>999</v>
      </c>
      <c r="H83" s="289"/>
      <c r="I83" s="50" t="s">
        <v>1136</v>
      </c>
      <c r="J83" s="296">
        <v>4559476231</v>
      </c>
      <c r="K83" s="50" t="s">
        <v>999</v>
      </c>
      <c r="L83" s="289"/>
      <c r="M83" s="289"/>
      <c r="N83" s="289"/>
    </row>
    <row r="84" spans="2:14" ht="15.75" x14ac:dyDescent="0.3">
      <c r="B84" s="295" t="str">
        <f>VLOOKUP(C84,Companies[],3,FALSE)</f>
        <v>15 FC (2010-2011)  ,180808949</v>
      </c>
      <c r="C84" s="298" t="s">
        <v>2094</v>
      </c>
      <c r="D84" s="289" t="s">
        <v>2492</v>
      </c>
      <c r="E84" s="289" t="s">
        <v>2513</v>
      </c>
      <c r="F84" s="50" t="s">
        <v>999</v>
      </c>
      <c r="G84" s="50" t="s">
        <v>999</v>
      </c>
      <c r="H84" s="289"/>
      <c r="I84" s="50" t="s">
        <v>1136</v>
      </c>
      <c r="J84" s="296">
        <v>395366603</v>
      </c>
      <c r="K84" s="50" t="s">
        <v>999</v>
      </c>
      <c r="L84" s="289"/>
      <c r="M84" s="289"/>
      <c r="N84" s="289"/>
    </row>
    <row r="85" spans="2:14" ht="15.75" x14ac:dyDescent="0.3">
      <c r="B85" s="295" t="str">
        <f>VLOOKUP(C85,Companies[],3,FALSE)</f>
        <v>15 FC (2010-2011)  ,180808949</v>
      </c>
      <c r="C85" s="298" t="s">
        <v>2094</v>
      </c>
      <c r="D85" s="289" t="s">
        <v>2492</v>
      </c>
      <c r="E85" s="289" t="s">
        <v>2514</v>
      </c>
      <c r="F85" s="50" t="s">
        <v>999</v>
      </c>
      <c r="G85" s="50" t="s">
        <v>999</v>
      </c>
      <c r="H85" s="289"/>
      <c r="I85" s="50" t="s">
        <v>1136</v>
      </c>
      <c r="J85" s="296">
        <v>150240876</v>
      </c>
      <c r="K85" s="50" t="s">
        <v>999</v>
      </c>
      <c r="L85" s="289"/>
      <c r="M85" s="289"/>
      <c r="N85" s="289"/>
    </row>
    <row r="86" spans="2:14" ht="15.75" x14ac:dyDescent="0.3">
      <c r="B86" s="295" t="str">
        <f>VLOOKUP(C86,Companies[],3,FALSE)</f>
        <v>15 FC (2010-2011)  ,180808949</v>
      </c>
      <c r="C86" s="298" t="s">
        <v>2094</v>
      </c>
      <c r="D86" s="50" t="s">
        <v>2542</v>
      </c>
      <c r="E86" s="50" t="s">
        <v>2541</v>
      </c>
      <c r="F86" s="50" t="s">
        <v>999</v>
      </c>
      <c r="G86" s="50" t="s">
        <v>999</v>
      </c>
      <c r="H86" s="289"/>
      <c r="I86" s="50" t="s">
        <v>1136</v>
      </c>
      <c r="J86" s="296">
        <v>461709343</v>
      </c>
      <c r="K86" s="50" t="s">
        <v>999</v>
      </c>
      <c r="L86" s="289"/>
      <c r="M86" s="289"/>
      <c r="N86" s="289"/>
    </row>
    <row r="87" spans="2:14" ht="15.75" x14ac:dyDescent="0.3">
      <c r="B87" s="295" t="str">
        <f>VLOOKUP(C87,Companies[],3,FALSE)</f>
        <v>13 FC</v>
      </c>
      <c r="C87" s="298" t="s">
        <v>2095</v>
      </c>
      <c r="D87" s="289" t="s">
        <v>2492</v>
      </c>
      <c r="E87" s="289" t="s">
        <v>2513</v>
      </c>
      <c r="F87" s="50" t="s">
        <v>999</v>
      </c>
      <c r="G87" s="50" t="s">
        <v>999</v>
      </c>
      <c r="H87" s="289"/>
      <c r="I87" s="50" t="s">
        <v>1136</v>
      </c>
      <c r="J87" s="296">
        <v>2033730000</v>
      </c>
      <c r="K87" s="50" t="s">
        <v>999</v>
      </c>
      <c r="L87" s="289"/>
      <c r="M87" s="289"/>
      <c r="N87" s="289"/>
    </row>
    <row r="88" spans="2:14" ht="15.75" x14ac:dyDescent="0.3">
      <c r="B88" s="295" t="str">
        <f>VLOOKUP(C88,Companies[],3,FALSE)</f>
        <v>13 FC</v>
      </c>
      <c r="C88" s="298" t="s">
        <v>2095</v>
      </c>
      <c r="D88" s="289" t="s">
        <v>2492</v>
      </c>
      <c r="E88" s="289" t="s">
        <v>2514</v>
      </c>
      <c r="F88" s="50" t="s">
        <v>999</v>
      </c>
      <c r="G88" s="50" t="s">
        <v>999</v>
      </c>
      <c r="H88" s="289"/>
      <c r="I88" s="50" t="s">
        <v>1136</v>
      </c>
      <c r="J88" s="296">
        <v>59927366023</v>
      </c>
      <c r="K88" s="50" t="s">
        <v>999</v>
      </c>
      <c r="L88" s="289"/>
      <c r="M88" s="289"/>
      <c r="N88" s="289"/>
    </row>
    <row r="89" spans="2:14" ht="15.75" x14ac:dyDescent="0.3">
      <c r="B89" s="295">
        <f>VLOOKUP(C89,Companies[],3,FALSE)</f>
        <v>142356155</v>
      </c>
      <c r="C89" s="298" t="s">
        <v>2096</v>
      </c>
      <c r="D89" s="50" t="s">
        <v>2029</v>
      </c>
      <c r="E89" s="50" t="s">
        <v>2497</v>
      </c>
      <c r="F89" s="50" t="s">
        <v>999</v>
      </c>
      <c r="G89" s="50" t="s">
        <v>999</v>
      </c>
      <c r="H89" s="289"/>
      <c r="I89" s="50" t="s">
        <v>1136</v>
      </c>
      <c r="J89" s="296">
        <v>131306059854</v>
      </c>
      <c r="K89" s="50" t="s">
        <v>999</v>
      </c>
      <c r="L89" s="289"/>
      <c r="M89" s="289"/>
      <c r="N89" s="289"/>
    </row>
    <row r="90" spans="2:14" ht="15.75" x14ac:dyDescent="0.3">
      <c r="B90" s="295">
        <f>VLOOKUP(C90,Companies[],3,FALSE)</f>
        <v>142356155</v>
      </c>
      <c r="C90" s="298" t="s">
        <v>2096</v>
      </c>
      <c r="D90" s="289" t="s">
        <v>2492</v>
      </c>
      <c r="E90" s="289" t="s">
        <v>2512</v>
      </c>
      <c r="F90" s="50" t="s">
        <v>999</v>
      </c>
      <c r="G90" s="50" t="s">
        <v>999</v>
      </c>
      <c r="H90" s="289"/>
      <c r="I90" s="50" t="s">
        <v>1136</v>
      </c>
      <c r="J90" s="296">
        <v>54951384600</v>
      </c>
      <c r="K90" s="50" t="s">
        <v>999</v>
      </c>
      <c r="L90" s="289"/>
      <c r="M90" s="289"/>
      <c r="N90" s="289"/>
    </row>
    <row r="91" spans="2:14" ht="15.75" x14ac:dyDescent="0.3">
      <c r="B91" s="295">
        <f>VLOOKUP(C91,Companies[],3,FALSE)</f>
        <v>142356155</v>
      </c>
      <c r="C91" s="298" t="s">
        <v>2096</v>
      </c>
      <c r="D91" s="289" t="s">
        <v>2492</v>
      </c>
      <c r="E91" s="289" t="s">
        <v>2513</v>
      </c>
      <c r="F91" s="50" t="s">
        <v>999</v>
      </c>
      <c r="G91" s="50" t="s">
        <v>999</v>
      </c>
      <c r="H91" s="289"/>
      <c r="I91" s="50" t="s">
        <v>1136</v>
      </c>
      <c r="J91" s="296">
        <v>1355820000</v>
      </c>
      <c r="K91" s="50" t="s">
        <v>999</v>
      </c>
      <c r="L91" s="289"/>
      <c r="M91" s="289"/>
      <c r="N91" s="289"/>
    </row>
    <row r="92" spans="2:14" ht="15.75" x14ac:dyDescent="0.3">
      <c r="B92" s="295">
        <f>VLOOKUP(C92,Companies[],3,FALSE)</f>
        <v>142356155</v>
      </c>
      <c r="C92" s="298" t="s">
        <v>2096</v>
      </c>
      <c r="D92" s="50" t="s">
        <v>2542</v>
      </c>
      <c r="E92" s="50" t="s">
        <v>2541</v>
      </c>
      <c r="F92" s="50" t="s">
        <v>999</v>
      </c>
      <c r="G92" s="50" t="s">
        <v>999</v>
      </c>
      <c r="H92" s="289"/>
      <c r="I92" s="50" t="s">
        <v>1136</v>
      </c>
      <c r="J92" s="296">
        <v>3372498304</v>
      </c>
      <c r="K92" s="50" t="s">
        <v>999</v>
      </c>
      <c r="L92" s="289"/>
      <c r="M92" s="289"/>
      <c r="N92" s="289"/>
    </row>
    <row r="93" spans="2:14" ht="15.75" x14ac:dyDescent="0.3">
      <c r="B93" s="295">
        <f>VLOOKUP(C93,Companies[],3,FALSE)</f>
        <v>183495127</v>
      </c>
      <c r="C93" s="298" t="s">
        <v>2097</v>
      </c>
      <c r="D93" s="50" t="s">
        <v>2029</v>
      </c>
      <c r="E93" s="50" t="s">
        <v>2497</v>
      </c>
      <c r="F93" s="50" t="s">
        <v>999</v>
      </c>
      <c r="G93" s="50" t="s">
        <v>999</v>
      </c>
      <c r="H93" s="289"/>
      <c r="I93" s="50" t="s">
        <v>1136</v>
      </c>
      <c r="J93" s="296">
        <v>53376107425</v>
      </c>
      <c r="K93" s="50" t="s">
        <v>999</v>
      </c>
      <c r="L93" s="289"/>
      <c r="M93" s="289"/>
      <c r="N93" s="289"/>
    </row>
    <row r="94" spans="2:14" ht="15.75" x14ac:dyDescent="0.3">
      <c r="B94" s="295">
        <f>VLOOKUP(C94,Companies[],3,FALSE)</f>
        <v>183495127</v>
      </c>
      <c r="C94" s="298" t="s">
        <v>2097</v>
      </c>
      <c r="D94" s="289" t="s">
        <v>2492</v>
      </c>
      <c r="E94" s="289" t="s">
        <v>2512</v>
      </c>
      <c r="F94" s="50" t="s">
        <v>999</v>
      </c>
      <c r="G94" s="50" t="s">
        <v>999</v>
      </c>
      <c r="H94" s="289"/>
      <c r="I94" s="50" t="s">
        <v>1136</v>
      </c>
      <c r="J94" s="296">
        <v>45891699235</v>
      </c>
      <c r="K94" s="50" t="s">
        <v>999</v>
      </c>
      <c r="L94" s="289"/>
      <c r="M94" s="289"/>
      <c r="N94" s="289"/>
    </row>
    <row r="95" spans="2:14" ht="15.75" x14ac:dyDescent="0.3">
      <c r="B95" s="295">
        <f>VLOOKUP(C95,Companies[],3,FALSE)</f>
        <v>183495127</v>
      </c>
      <c r="C95" s="298" t="s">
        <v>2097</v>
      </c>
      <c r="D95" s="289" t="s">
        <v>2492</v>
      </c>
      <c r="E95" s="289" t="s">
        <v>2513</v>
      </c>
      <c r="F95" s="50" t="s">
        <v>999</v>
      </c>
      <c r="G95" s="50" t="s">
        <v>999</v>
      </c>
      <c r="H95" s="289"/>
      <c r="I95" s="50" t="s">
        <v>1136</v>
      </c>
      <c r="J95" s="296">
        <v>732575620</v>
      </c>
      <c r="K95" s="50" t="s">
        <v>999</v>
      </c>
      <c r="L95" s="289"/>
      <c r="M95" s="289"/>
      <c r="N95" s="289"/>
    </row>
    <row r="96" spans="2:14" ht="15.75" x14ac:dyDescent="0.3">
      <c r="B96" s="295">
        <f>VLOOKUP(C96,Companies[],3,FALSE)</f>
        <v>183495127</v>
      </c>
      <c r="C96" s="298" t="s">
        <v>2097</v>
      </c>
      <c r="D96" s="50" t="s">
        <v>2542</v>
      </c>
      <c r="E96" s="50" t="s">
        <v>2541</v>
      </c>
      <c r="F96" s="50" t="s">
        <v>999</v>
      </c>
      <c r="G96" s="50" t="s">
        <v>999</v>
      </c>
      <c r="H96" s="289"/>
      <c r="I96" s="50" t="s">
        <v>1136</v>
      </c>
      <c r="J96" s="296">
        <v>91053934</v>
      </c>
      <c r="K96" s="50" t="s">
        <v>999</v>
      </c>
      <c r="L96" s="289"/>
      <c r="M96" s="289"/>
      <c r="N96" s="289"/>
    </row>
    <row r="97" spans="2:14" ht="15.75" x14ac:dyDescent="0.3">
      <c r="B97" s="295">
        <f>VLOOKUP(C97,Companies[],3,FALSE)</f>
        <v>151618537</v>
      </c>
      <c r="C97" s="298" t="s">
        <v>2099</v>
      </c>
      <c r="D97" s="289" t="s">
        <v>2030</v>
      </c>
      <c r="E97" s="289" t="s">
        <v>2496</v>
      </c>
      <c r="F97" s="50" t="s">
        <v>999</v>
      </c>
      <c r="G97" s="50" t="s">
        <v>999</v>
      </c>
      <c r="H97" s="289"/>
      <c r="I97" s="50" t="s">
        <v>1136</v>
      </c>
      <c r="J97" s="296">
        <v>12080390</v>
      </c>
      <c r="K97" s="50" t="s">
        <v>999</v>
      </c>
      <c r="L97" s="289"/>
      <c r="M97" s="289"/>
      <c r="N97" s="289"/>
    </row>
    <row r="98" spans="2:14" ht="15.75" x14ac:dyDescent="0.3">
      <c r="B98" s="295">
        <f>VLOOKUP(C98,Companies[],3,FALSE)</f>
        <v>151618537</v>
      </c>
      <c r="C98" s="298" t="s">
        <v>2099</v>
      </c>
      <c r="D98" s="289" t="s">
        <v>2030</v>
      </c>
      <c r="E98" s="289" t="s">
        <v>2516</v>
      </c>
      <c r="F98" s="50" t="s">
        <v>999</v>
      </c>
      <c r="G98" s="50" t="s">
        <v>999</v>
      </c>
      <c r="H98" s="289"/>
      <c r="I98" s="50" t="s">
        <v>1136</v>
      </c>
      <c r="J98" s="296">
        <v>23814247</v>
      </c>
      <c r="K98" s="50" t="s">
        <v>999</v>
      </c>
      <c r="L98" s="289"/>
      <c r="M98" s="289"/>
      <c r="N98" s="289"/>
    </row>
    <row r="99" spans="2:14" ht="15.75" x14ac:dyDescent="0.3">
      <c r="B99" s="295">
        <f>VLOOKUP(C99,Companies[],3,FALSE)</f>
        <v>151618537</v>
      </c>
      <c r="C99" s="298" t="s">
        <v>2099</v>
      </c>
      <c r="D99" s="50" t="s">
        <v>2029</v>
      </c>
      <c r="E99" s="50" t="s">
        <v>2497</v>
      </c>
      <c r="F99" s="50" t="s">
        <v>999</v>
      </c>
      <c r="G99" s="50" t="s">
        <v>999</v>
      </c>
      <c r="H99" s="289"/>
      <c r="I99" s="50" t="s">
        <v>1136</v>
      </c>
      <c r="J99" s="296">
        <v>440400075</v>
      </c>
      <c r="K99" s="50" t="s">
        <v>999</v>
      </c>
      <c r="L99" s="289"/>
      <c r="M99" s="289"/>
      <c r="N99" s="289"/>
    </row>
    <row r="100" spans="2:14" ht="15.75" x14ac:dyDescent="0.3">
      <c r="B100" s="295">
        <f>VLOOKUP(C100,Companies[],3,FALSE)</f>
        <v>151618537</v>
      </c>
      <c r="C100" s="298" t="s">
        <v>2099</v>
      </c>
      <c r="D100" s="289" t="s">
        <v>2494</v>
      </c>
      <c r="E100" s="289" t="s">
        <v>2524</v>
      </c>
      <c r="F100" s="50" t="s">
        <v>999</v>
      </c>
      <c r="G100" s="50" t="s">
        <v>999</v>
      </c>
      <c r="H100" s="289"/>
      <c r="I100" s="50" t="s">
        <v>1136</v>
      </c>
      <c r="J100" s="296">
        <v>154000</v>
      </c>
      <c r="K100" s="50" t="s">
        <v>999</v>
      </c>
      <c r="L100" s="289"/>
      <c r="M100" s="289"/>
      <c r="N100" s="289"/>
    </row>
    <row r="101" spans="2:14" ht="15.75" x14ac:dyDescent="0.3">
      <c r="B101" s="295">
        <f>VLOOKUP(C101,Companies[],3,FALSE)</f>
        <v>151618537</v>
      </c>
      <c r="C101" s="298" t="s">
        <v>2099</v>
      </c>
      <c r="D101" s="50" t="s">
        <v>2542</v>
      </c>
      <c r="E101" s="50" t="s">
        <v>2541</v>
      </c>
      <c r="F101" s="50" t="s">
        <v>999</v>
      </c>
      <c r="G101" s="50" t="s">
        <v>999</v>
      </c>
      <c r="H101" s="289"/>
      <c r="I101" s="50" t="s">
        <v>1136</v>
      </c>
      <c r="J101" s="296">
        <v>4753800</v>
      </c>
      <c r="K101" s="50" t="s">
        <v>999</v>
      </c>
      <c r="L101" s="289"/>
      <c r="M101" s="289"/>
      <c r="N101" s="289"/>
    </row>
    <row r="102" spans="2:14" ht="15.75" x14ac:dyDescent="0.3">
      <c r="B102" s="295">
        <f>VLOOKUP(C102,Companies[],3,FALSE)</f>
        <v>109939404</v>
      </c>
      <c r="C102" s="298" t="s">
        <v>2100</v>
      </c>
      <c r="D102" s="50" t="s">
        <v>2029</v>
      </c>
      <c r="E102" s="50" t="s">
        <v>2497</v>
      </c>
      <c r="F102" s="50" t="s">
        <v>999</v>
      </c>
      <c r="G102" s="50" t="s">
        <v>999</v>
      </c>
      <c r="H102" s="289"/>
      <c r="I102" s="50" t="s">
        <v>1136</v>
      </c>
      <c r="J102" s="296">
        <v>197880245</v>
      </c>
      <c r="K102" s="50" t="s">
        <v>999</v>
      </c>
      <c r="L102" s="289"/>
      <c r="M102" s="289"/>
      <c r="N102" s="289"/>
    </row>
    <row r="103" spans="2:14" ht="15.75" x14ac:dyDescent="0.3">
      <c r="B103" s="295">
        <f>VLOOKUP(C103,Companies[],3,FALSE)</f>
        <v>109939404</v>
      </c>
      <c r="C103" s="298" t="s">
        <v>2100</v>
      </c>
      <c r="D103" s="50" t="s">
        <v>2029</v>
      </c>
      <c r="E103" s="50" t="s">
        <v>2519</v>
      </c>
      <c r="F103" s="50" t="s">
        <v>999</v>
      </c>
      <c r="G103" s="50" t="s">
        <v>999</v>
      </c>
      <c r="H103" s="289"/>
      <c r="I103" s="50" t="s">
        <v>1136</v>
      </c>
      <c r="J103" s="296">
        <v>5416983</v>
      </c>
      <c r="K103" s="50" t="s">
        <v>999</v>
      </c>
      <c r="L103" s="289"/>
      <c r="M103" s="289"/>
      <c r="N103" s="289"/>
    </row>
    <row r="104" spans="2:14" ht="15.75" x14ac:dyDescent="0.3">
      <c r="B104" s="295">
        <f>VLOOKUP(C104,Companies[],3,FALSE)</f>
        <v>109939404</v>
      </c>
      <c r="C104" s="298" t="s">
        <v>2100</v>
      </c>
      <c r="D104" s="289" t="s">
        <v>2494</v>
      </c>
      <c r="E104" s="289" t="s">
        <v>2524</v>
      </c>
      <c r="F104" s="50" t="s">
        <v>999</v>
      </c>
      <c r="G104" s="50" t="s">
        <v>999</v>
      </c>
      <c r="H104" s="289"/>
      <c r="I104" s="50" t="s">
        <v>1136</v>
      </c>
      <c r="J104" s="296">
        <v>176000</v>
      </c>
      <c r="K104" s="50" t="s">
        <v>999</v>
      </c>
      <c r="L104" s="289"/>
      <c r="M104" s="289"/>
      <c r="N104" s="289"/>
    </row>
    <row r="105" spans="2:14" ht="15.75" x14ac:dyDescent="0.3">
      <c r="B105" s="295">
        <f>VLOOKUP(C105,Companies[],3,FALSE)</f>
        <v>109939404</v>
      </c>
      <c r="C105" s="298" t="s">
        <v>2100</v>
      </c>
      <c r="D105" s="50" t="s">
        <v>2542</v>
      </c>
      <c r="E105" s="50" t="s">
        <v>2541</v>
      </c>
      <c r="F105" s="50" t="s">
        <v>999</v>
      </c>
      <c r="G105" s="50" t="s">
        <v>999</v>
      </c>
      <c r="H105" s="289"/>
      <c r="I105" s="50" t="s">
        <v>1136</v>
      </c>
      <c r="J105" s="296">
        <v>19694721</v>
      </c>
      <c r="K105" s="50" t="s">
        <v>999</v>
      </c>
      <c r="L105" s="289"/>
      <c r="M105" s="289"/>
      <c r="N105" s="289"/>
    </row>
    <row r="106" spans="2:14" ht="15.75" x14ac:dyDescent="0.3">
      <c r="B106" s="295">
        <f>VLOOKUP(C106,Companies[],3,FALSE)</f>
        <v>104651240</v>
      </c>
      <c r="C106" s="298" t="s">
        <v>2101</v>
      </c>
      <c r="D106" s="50" t="s">
        <v>2029</v>
      </c>
      <c r="E106" s="50" t="s">
        <v>2497</v>
      </c>
      <c r="F106" s="50" t="s">
        <v>999</v>
      </c>
      <c r="G106" s="50" t="s">
        <v>999</v>
      </c>
      <c r="H106" s="289"/>
      <c r="I106" s="50" t="s">
        <v>1136</v>
      </c>
      <c r="J106" s="296">
        <v>62626047</v>
      </c>
      <c r="K106" s="50" t="s">
        <v>999</v>
      </c>
      <c r="L106" s="289"/>
      <c r="M106" s="289"/>
      <c r="N106" s="289"/>
    </row>
    <row r="107" spans="2:14" ht="15.75" x14ac:dyDescent="0.3">
      <c r="B107" s="295">
        <f>VLOOKUP(C107,Companies[],3,FALSE)</f>
        <v>104651240</v>
      </c>
      <c r="C107" s="298" t="s">
        <v>2101</v>
      </c>
      <c r="D107" s="50" t="s">
        <v>2029</v>
      </c>
      <c r="E107" s="50" t="s">
        <v>2519</v>
      </c>
      <c r="F107" s="50" t="s">
        <v>999</v>
      </c>
      <c r="G107" s="50" t="s">
        <v>999</v>
      </c>
      <c r="H107" s="289"/>
      <c r="I107" s="50" t="s">
        <v>1136</v>
      </c>
      <c r="J107" s="296">
        <v>3294987</v>
      </c>
      <c r="K107" s="50" t="s">
        <v>999</v>
      </c>
      <c r="L107" s="289"/>
      <c r="M107" s="289"/>
      <c r="N107" s="289"/>
    </row>
    <row r="108" spans="2:14" ht="15.75" x14ac:dyDescent="0.3">
      <c r="B108" s="295">
        <f>VLOOKUP(C108,Companies[],3,FALSE)</f>
        <v>104651240</v>
      </c>
      <c r="C108" s="298" t="s">
        <v>2101</v>
      </c>
      <c r="D108" s="289" t="s">
        <v>2494</v>
      </c>
      <c r="E108" s="289" t="s">
        <v>2524</v>
      </c>
      <c r="F108" s="50" t="s">
        <v>999</v>
      </c>
      <c r="G108" s="50" t="s">
        <v>999</v>
      </c>
      <c r="H108" s="289"/>
      <c r="I108" s="50" t="s">
        <v>1136</v>
      </c>
      <c r="J108" s="296">
        <v>204000</v>
      </c>
      <c r="K108" s="50" t="s">
        <v>999</v>
      </c>
      <c r="L108" s="289"/>
      <c r="M108" s="289"/>
      <c r="N108" s="289"/>
    </row>
    <row r="109" spans="2:14" ht="15.75" x14ac:dyDescent="0.3">
      <c r="B109" s="295">
        <f>VLOOKUP(C109,Companies[],3,FALSE)</f>
        <v>104651240</v>
      </c>
      <c r="C109" s="298" t="s">
        <v>2101</v>
      </c>
      <c r="D109" s="50" t="s">
        <v>2542</v>
      </c>
      <c r="E109" s="50" t="s">
        <v>2541</v>
      </c>
      <c r="F109" s="50" t="s">
        <v>999</v>
      </c>
      <c r="G109" s="50" t="s">
        <v>999</v>
      </c>
      <c r="H109" s="289"/>
      <c r="I109" s="50" t="s">
        <v>1136</v>
      </c>
      <c r="J109" s="296">
        <v>586810000</v>
      </c>
      <c r="K109" s="50" t="s">
        <v>999</v>
      </c>
      <c r="L109" s="289"/>
      <c r="M109" s="289"/>
      <c r="N109" s="289"/>
    </row>
    <row r="110" spans="2:14" ht="15.75" x14ac:dyDescent="0.3">
      <c r="B110" s="295">
        <f>VLOOKUP(C110,Companies[],3,FALSE)</f>
        <v>105482817</v>
      </c>
      <c r="C110" s="298" t="s">
        <v>2102</v>
      </c>
      <c r="D110" s="289" t="s">
        <v>2030</v>
      </c>
      <c r="E110" s="289" t="s">
        <v>2496</v>
      </c>
      <c r="F110" s="50" t="s">
        <v>999</v>
      </c>
      <c r="G110" s="50" t="s">
        <v>999</v>
      </c>
      <c r="H110" s="289"/>
      <c r="I110" s="50" t="s">
        <v>1136</v>
      </c>
      <c r="J110" s="296">
        <v>498865</v>
      </c>
      <c r="K110" s="50" t="s">
        <v>999</v>
      </c>
      <c r="L110" s="289"/>
      <c r="M110" s="289"/>
      <c r="N110" s="289"/>
    </row>
    <row r="111" spans="2:14" ht="15.75" x14ac:dyDescent="0.3">
      <c r="B111" s="295">
        <f>VLOOKUP(C111,Companies[],3,FALSE)</f>
        <v>105482817</v>
      </c>
      <c r="C111" s="298" t="s">
        <v>2102</v>
      </c>
      <c r="D111" s="289" t="s">
        <v>2030</v>
      </c>
      <c r="E111" s="289" t="s">
        <v>2516</v>
      </c>
      <c r="F111" s="50" t="s">
        <v>999</v>
      </c>
      <c r="G111" s="50" t="s">
        <v>999</v>
      </c>
      <c r="H111" s="289"/>
      <c r="I111" s="50" t="s">
        <v>1136</v>
      </c>
      <c r="J111" s="296">
        <v>523808</v>
      </c>
      <c r="K111" s="50" t="s">
        <v>999</v>
      </c>
      <c r="L111" s="289"/>
      <c r="M111" s="289"/>
      <c r="N111" s="289"/>
    </row>
    <row r="112" spans="2:14" ht="15.75" x14ac:dyDescent="0.3">
      <c r="B112" s="295">
        <f>VLOOKUP(C112,Companies[],3,FALSE)</f>
        <v>105482817</v>
      </c>
      <c r="C112" s="298" t="s">
        <v>2102</v>
      </c>
      <c r="D112" s="289" t="s">
        <v>2030</v>
      </c>
      <c r="E112" s="289" t="s">
        <v>2517</v>
      </c>
      <c r="F112" s="50" t="s">
        <v>999</v>
      </c>
      <c r="G112" s="50" t="s">
        <v>999</v>
      </c>
      <c r="H112" s="289"/>
      <c r="I112" s="50" t="s">
        <v>1136</v>
      </c>
      <c r="J112" s="296">
        <v>199546</v>
      </c>
      <c r="K112" s="50" t="s">
        <v>999</v>
      </c>
      <c r="L112" s="289"/>
      <c r="M112" s="289"/>
      <c r="N112" s="289"/>
    </row>
    <row r="113" spans="2:14" ht="15.75" x14ac:dyDescent="0.3">
      <c r="B113" s="295">
        <f>VLOOKUP(C113,Companies[],3,FALSE)</f>
        <v>105482817</v>
      </c>
      <c r="C113" s="298" t="s">
        <v>2102</v>
      </c>
      <c r="D113" s="289" t="s">
        <v>2494</v>
      </c>
      <c r="E113" s="289" t="s">
        <v>2524</v>
      </c>
      <c r="F113" s="50" t="s">
        <v>999</v>
      </c>
      <c r="G113" s="50" t="s">
        <v>999</v>
      </c>
      <c r="H113" s="289"/>
      <c r="I113" s="50" t="s">
        <v>1136</v>
      </c>
      <c r="J113" s="296">
        <v>190000</v>
      </c>
      <c r="K113" s="50" t="s">
        <v>999</v>
      </c>
      <c r="L113" s="289"/>
      <c r="M113" s="289"/>
      <c r="N113" s="289"/>
    </row>
    <row r="114" spans="2:14" ht="15.75" x14ac:dyDescent="0.3">
      <c r="B114" s="295">
        <f>VLOOKUP(C114,Companies[],3,FALSE)</f>
        <v>105482817</v>
      </c>
      <c r="C114" s="298" t="s">
        <v>2102</v>
      </c>
      <c r="D114" s="289" t="s">
        <v>2494</v>
      </c>
      <c r="E114" s="289" t="s">
        <v>2525</v>
      </c>
      <c r="F114" s="50" t="s">
        <v>999</v>
      </c>
      <c r="G114" s="50" t="s">
        <v>999</v>
      </c>
      <c r="H114" s="289"/>
      <c r="I114" s="50" t="s">
        <v>1136</v>
      </c>
      <c r="J114" s="296">
        <v>16200000</v>
      </c>
      <c r="K114" s="50" t="s">
        <v>999</v>
      </c>
      <c r="L114" s="289"/>
      <c r="M114" s="289"/>
      <c r="N114" s="289"/>
    </row>
    <row r="115" spans="2:14" ht="15.75" x14ac:dyDescent="0.3">
      <c r="B115" s="295">
        <f>VLOOKUP(C115,Companies[],3,FALSE)</f>
        <v>105482817</v>
      </c>
      <c r="C115" s="298" t="s">
        <v>2102</v>
      </c>
      <c r="D115" s="50" t="s">
        <v>2542</v>
      </c>
      <c r="E115" s="50" t="s">
        <v>2541</v>
      </c>
      <c r="F115" s="50" t="s">
        <v>999</v>
      </c>
      <c r="G115" s="50" t="s">
        <v>999</v>
      </c>
      <c r="H115" s="289"/>
      <c r="I115" s="50" t="s">
        <v>1136</v>
      </c>
      <c r="J115" s="296">
        <v>2500000</v>
      </c>
      <c r="K115" s="50" t="s">
        <v>999</v>
      </c>
      <c r="L115" s="289"/>
      <c r="M115" s="289"/>
      <c r="N115" s="289"/>
    </row>
    <row r="116" spans="2:14" ht="15.75" x14ac:dyDescent="0.3">
      <c r="B116" s="295">
        <f>VLOOKUP(C116,Companies[],3,FALSE)</f>
        <v>157123394</v>
      </c>
      <c r="C116" s="298" t="s">
        <v>2103</v>
      </c>
      <c r="D116" s="50" t="s">
        <v>2029</v>
      </c>
      <c r="E116" s="50" t="s">
        <v>2497</v>
      </c>
      <c r="F116" s="50" t="s">
        <v>999</v>
      </c>
      <c r="G116" s="50" t="s">
        <v>999</v>
      </c>
      <c r="H116" s="289"/>
      <c r="I116" s="50" t="s">
        <v>1136</v>
      </c>
      <c r="J116" s="296">
        <v>173346667</v>
      </c>
      <c r="K116" s="50" t="s">
        <v>999</v>
      </c>
      <c r="L116" s="289"/>
      <c r="M116" s="289"/>
      <c r="N116" s="289"/>
    </row>
    <row r="117" spans="2:14" ht="15.75" x14ac:dyDescent="0.3">
      <c r="B117" s="295">
        <f>VLOOKUP(C117,Companies[],3,FALSE)</f>
        <v>157123394</v>
      </c>
      <c r="C117" s="298" t="s">
        <v>2103</v>
      </c>
      <c r="D117" s="289" t="s">
        <v>2031</v>
      </c>
      <c r="E117" s="289" t="s">
        <v>2523</v>
      </c>
      <c r="F117" s="50" t="s">
        <v>999</v>
      </c>
      <c r="G117" s="50" t="s">
        <v>999</v>
      </c>
      <c r="H117" s="289"/>
      <c r="I117" s="50" t="s">
        <v>1136</v>
      </c>
      <c r="J117" s="296">
        <v>98170000</v>
      </c>
      <c r="K117" s="50" t="s">
        <v>999</v>
      </c>
      <c r="L117" s="289"/>
      <c r="M117" s="289"/>
      <c r="N117" s="289"/>
    </row>
    <row r="118" spans="2:14" ht="15.75" x14ac:dyDescent="0.3">
      <c r="B118" s="295">
        <f>VLOOKUP(C118,Companies[],3,FALSE)</f>
        <v>157123394</v>
      </c>
      <c r="C118" s="298" t="s">
        <v>2103</v>
      </c>
      <c r="D118" s="289" t="s">
        <v>2494</v>
      </c>
      <c r="E118" s="289" t="s">
        <v>2524</v>
      </c>
      <c r="F118" s="50" t="s">
        <v>999</v>
      </c>
      <c r="G118" s="50" t="s">
        <v>999</v>
      </c>
      <c r="H118" s="289"/>
      <c r="I118" s="50" t="s">
        <v>1136</v>
      </c>
      <c r="J118" s="296">
        <v>63000</v>
      </c>
      <c r="K118" s="50" t="s">
        <v>999</v>
      </c>
      <c r="L118" s="289"/>
      <c r="M118" s="289"/>
      <c r="N118" s="289"/>
    </row>
    <row r="119" spans="2:14" ht="15.75" x14ac:dyDescent="0.3">
      <c r="B119" s="295">
        <f>VLOOKUP(C119,Companies[],3,FALSE)</f>
        <v>157123394</v>
      </c>
      <c r="C119" s="298" t="s">
        <v>2103</v>
      </c>
      <c r="D119" s="50" t="s">
        <v>2542</v>
      </c>
      <c r="E119" s="50" t="s">
        <v>2541</v>
      </c>
      <c r="F119" s="50" t="s">
        <v>999</v>
      </c>
      <c r="G119" s="50" t="s">
        <v>999</v>
      </c>
      <c r="H119" s="289"/>
      <c r="I119" s="50" t="s">
        <v>1136</v>
      </c>
      <c r="J119" s="296">
        <v>24263560</v>
      </c>
      <c r="K119" s="50" t="s">
        <v>999</v>
      </c>
      <c r="L119" s="289"/>
      <c r="M119" s="289"/>
      <c r="N119" s="289"/>
    </row>
    <row r="120" spans="2:14" ht="15.75" x14ac:dyDescent="0.3">
      <c r="B120" s="295" t="str">
        <f>VLOOKUP(C120,Companies[],3,FALSE)</f>
        <v>1384,1998-1999</v>
      </c>
      <c r="C120" s="298" t="s">
        <v>2105</v>
      </c>
      <c r="D120" s="289" t="s">
        <v>2031</v>
      </c>
      <c r="E120" s="289" t="s">
        <v>2523</v>
      </c>
      <c r="F120" s="50" t="s">
        <v>999</v>
      </c>
      <c r="G120" s="50" t="s">
        <v>999</v>
      </c>
      <c r="H120" s="289"/>
      <c r="I120" s="50" t="s">
        <v>1136</v>
      </c>
      <c r="J120" s="296">
        <v>170244000</v>
      </c>
      <c r="K120" s="50" t="s">
        <v>999</v>
      </c>
      <c r="L120" s="289"/>
      <c r="M120" s="289"/>
      <c r="N120" s="289"/>
    </row>
    <row r="121" spans="2:14" ht="15.75" x14ac:dyDescent="0.3">
      <c r="B121" s="295" t="str">
        <f>VLOOKUP(C121,Companies[],3,FALSE)</f>
        <v>1384,1998-1999</v>
      </c>
      <c r="C121" s="298" t="s">
        <v>2104</v>
      </c>
      <c r="D121" s="50" t="s">
        <v>2029</v>
      </c>
      <c r="E121" s="50" t="s">
        <v>2497</v>
      </c>
      <c r="F121" s="50" t="s">
        <v>999</v>
      </c>
      <c r="G121" s="50" t="s">
        <v>999</v>
      </c>
      <c r="H121" s="289"/>
      <c r="I121" s="50" t="s">
        <v>1136</v>
      </c>
      <c r="J121" s="296">
        <v>184065089</v>
      </c>
      <c r="K121" s="50" t="s">
        <v>999</v>
      </c>
      <c r="L121" s="289"/>
      <c r="M121" s="289"/>
      <c r="N121" s="289"/>
    </row>
    <row r="122" spans="2:14" ht="15.75" x14ac:dyDescent="0.3">
      <c r="B122" s="295" t="str">
        <f>VLOOKUP(C122,Companies[],3,FALSE)</f>
        <v>1384,1998-1999</v>
      </c>
      <c r="C122" s="298" t="s">
        <v>2104</v>
      </c>
      <c r="D122" s="50" t="s">
        <v>2029</v>
      </c>
      <c r="E122" s="50" t="s">
        <v>2519</v>
      </c>
      <c r="F122" s="50" t="s">
        <v>999</v>
      </c>
      <c r="G122" s="50" t="s">
        <v>999</v>
      </c>
      <c r="H122" s="289"/>
      <c r="I122" s="50" t="s">
        <v>1136</v>
      </c>
      <c r="J122" s="296">
        <v>355080</v>
      </c>
      <c r="K122" s="50" t="s">
        <v>999</v>
      </c>
      <c r="L122" s="289"/>
      <c r="M122" s="289"/>
      <c r="N122" s="289"/>
    </row>
    <row r="123" spans="2:14" ht="15.75" x14ac:dyDescent="0.3">
      <c r="B123" s="295" t="str">
        <f>VLOOKUP(C123,Companies[],3,FALSE)</f>
        <v>1384,1998-1999</v>
      </c>
      <c r="C123" s="298" t="s">
        <v>2104</v>
      </c>
      <c r="D123" s="289" t="s">
        <v>2031</v>
      </c>
      <c r="E123" s="289" t="s">
        <v>2523</v>
      </c>
      <c r="F123" s="50" t="s">
        <v>999</v>
      </c>
      <c r="G123" s="50" t="s">
        <v>999</v>
      </c>
      <c r="H123" s="289"/>
      <c r="I123" s="50" t="s">
        <v>1136</v>
      </c>
      <c r="J123" s="296">
        <v>285726000</v>
      </c>
      <c r="K123" s="50" t="s">
        <v>999</v>
      </c>
      <c r="L123" s="289"/>
      <c r="M123" s="289"/>
      <c r="N123" s="289"/>
    </row>
    <row r="124" spans="2:14" ht="15.75" x14ac:dyDescent="0.3">
      <c r="B124" s="295" t="str">
        <f>VLOOKUP(C124,Companies[],3,FALSE)</f>
        <v>1384,1998-1999</v>
      </c>
      <c r="C124" s="298" t="s">
        <v>2104</v>
      </c>
      <c r="D124" s="289" t="s">
        <v>2494</v>
      </c>
      <c r="E124" s="289" t="s">
        <v>2524</v>
      </c>
      <c r="F124" s="50" t="s">
        <v>999</v>
      </c>
      <c r="G124" s="50" t="s">
        <v>999</v>
      </c>
      <c r="H124" s="289"/>
      <c r="I124" s="50" t="s">
        <v>1136</v>
      </c>
      <c r="J124" s="296">
        <v>161000</v>
      </c>
      <c r="K124" s="50" t="s">
        <v>999</v>
      </c>
      <c r="L124" s="289"/>
      <c r="M124" s="289"/>
      <c r="N124" s="289"/>
    </row>
    <row r="125" spans="2:14" ht="15.75" x14ac:dyDescent="0.3">
      <c r="B125" s="295">
        <f>VLOOKUP(C125,Companies[],3,FALSE)</f>
        <v>109604496</v>
      </c>
      <c r="C125" s="298" t="s">
        <v>2106</v>
      </c>
      <c r="D125" s="289" t="s">
        <v>2030</v>
      </c>
      <c r="E125" s="289" t="s">
        <v>2496</v>
      </c>
      <c r="F125" s="50" t="s">
        <v>999</v>
      </c>
      <c r="G125" s="50" t="s">
        <v>999</v>
      </c>
      <c r="H125" s="289"/>
      <c r="I125" s="50" t="s">
        <v>1136</v>
      </c>
      <c r="J125" s="296">
        <v>88906</v>
      </c>
      <c r="K125" s="50" t="s">
        <v>999</v>
      </c>
      <c r="L125" s="289"/>
      <c r="M125" s="289"/>
      <c r="N125" s="289"/>
    </row>
    <row r="126" spans="2:14" ht="15.75" x14ac:dyDescent="0.3">
      <c r="B126" s="295">
        <f>VLOOKUP(C126,Companies[],3,FALSE)</f>
        <v>109604496</v>
      </c>
      <c r="C126" s="298" t="s">
        <v>2106</v>
      </c>
      <c r="D126" s="289" t="s">
        <v>2031</v>
      </c>
      <c r="E126" s="289" t="s">
        <v>2523</v>
      </c>
      <c r="F126" s="50" t="s">
        <v>999</v>
      </c>
      <c r="G126" s="50" t="s">
        <v>999</v>
      </c>
      <c r="H126" s="289"/>
      <c r="I126" s="50" t="s">
        <v>1136</v>
      </c>
      <c r="J126" s="296">
        <v>84216000</v>
      </c>
      <c r="K126" s="50" t="s">
        <v>999</v>
      </c>
      <c r="L126" s="289"/>
      <c r="M126" s="289"/>
      <c r="N126" s="289"/>
    </row>
    <row r="127" spans="2:14" ht="15.75" x14ac:dyDescent="0.3">
      <c r="B127" s="295">
        <f>VLOOKUP(C127,Companies[],3,FALSE)</f>
        <v>109604496</v>
      </c>
      <c r="C127" s="298" t="s">
        <v>2106</v>
      </c>
      <c r="D127" s="289" t="s">
        <v>2494</v>
      </c>
      <c r="E127" s="289" t="s">
        <v>2524</v>
      </c>
      <c r="F127" s="50" t="s">
        <v>999</v>
      </c>
      <c r="G127" s="50" t="s">
        <v>999</v>
      </c>
      <c r="H127" s="289"/>
      <c r="I127" s="50" t="s">
        <v>1136</v>
      </c>
      <c r="J127" s="296">
        <v>141000</v>
      </c>
      <c r="K127" s="50" t="s">
        <v>999</v>
      </c>
      <c r="L127" s="289"/>
      <c r="M127" s="289"/>
      <c r="N127" s="289"/>
    </row>
    <row r="128" spans="2:14" ht="15.75" x14ac:dyDescent="0.3">
      <c r="B128" s="295">
        <f>VLOOKUP(C128,Companies[],3,FALSE)</f>
        <v>109604496</v>
      </c>
      <c r="C128" s="298" t="s">
        <v>2106</v>
      </c>
      <c r="D128" s="50" t="s">
        <v>2542</v>
      </c>
      <c r="E128" s="50" t="s">
        <v>2541</v>
      </c>
      <c r="F128" s="50" t="s">
        <v>999</v>
      </c>
      <c r="G128" s="50" t="s">
        <v>999</v>
      </c>
      <c r="H128" s="289"/>
      <c r="I128" s="50" t="s">
        <v>1136</v>
      </c>
      <c r="J128" s="296">
        <v>3030000</v>
      </c>
      <c r="K128" s="50" t="s">
        <v>999</v>
      </c>
      <c r="L128" s="289"/>
      <c r="M128" s="289"/>
      <c r="N128" s="289"/>
    </row>
    <row r="129" spans="2:14" ht="15.75" x14ac:dyDescent="0.3">
      <c r="B129" s="295">
        <f>VLOOKUP(C129,Companies[],3,FALSE)</f>
        <v>100108143</v>
      </c>
      <c r="C129" s="298" t="s">
        <v>2107</v>
      </c>
      <c r="D129" s="289" t="s">
        <v>2031</v>
      </c>
      <c r="E129" s="289" t="s">
        <v>2523</v>
      </c>
      <c r="F129" s="50" t="s">
        <v>999</v>
      </c>
      <c r="G129" s="50" t="s">
        <v>999</v>
      </c>
      <c r="H129" s="289"/>
      <c r="I129" s="50" t="s">
        <v>1136</v>
      </c>
      <c r="J129" s="296">
        <v>17946010</v>
      </c>
      <c r="K129" s="50" t="s">
        <v>999</v>
      </c>
      <c r="L129" s="289"/>
      <c r="M129" s="289"/>
      <c r="N129" s="289"/>
    </row>
    <row r="130" spans="2:14" ht="15.75" x14ac:dyDescent="0.3">
      <c r="B130" s="295">
        <f>VLOOKUP(C130,Companies[],3,FALSE)</f>
        <v>100108143</v>
      </c>
      <c r="C130" s="298" t="s">
        <v>2107</v>
      </c>
      <c r="D130" s="289" t="s">
        <v>2494</v>
      </c>
      <c r="E130" s="289" t="s">
        <v>2524</v>
      </c>
      <c r="F130" s="50" t="s">
        <v>999</v>
      </c>
      <c r="G130" s="50" t="s">
        <v>999</v>
      </c>
      <c r="H130" s="289"/>
      <c r="I130" s="50" t="s">
        <v>1136</v>
      </c>
      <c r="J130" s="296">
        <v>14000</v>
      </c>
      <c r="K130" s="50" t="s">
        <v>999</v>
      </c>
      <c r="L130" s="289"/>
      <c r="M130" s="289"/>
      <c r="N130" s="289"/>
    </row>
    <row r="131" spans="2:14" ht="15.75" x14ac:dyDescent="0.3">
      <c r="B131" s="295">
        <f>VLOOKUP(C131,Companies[],3,FALSE)</f>
        <v>110185464</v>
      </c>
      <c r="C131" s="298" t="s">
        <v>2108</v>
      </c>
      <c r="D131" s="289" t="s">
        <v>2030</v>
      </c>
      <c r="E131" s="289" t="s">
        <v>2496</v>
      </c>
      <c r="F131" s="50" t="s">
        <v>999</v>
      </c>
      <c r="G131" s="50" t="s">
        <v>999</v>
      </c>
      <c r="H131" s="289"/>
      <c r="I131" s="50" t="s">
        <v>1136</v>
      </c>
      <c r="J131" s="296">
        <v>1734000</v>
      </c>
      <c r="K131" s="50" t="s">
        <v>999</v>
      </c>
      <c r="L131" s="289"/>
      <c r="M131" s="289"/>
      <c r="N131" s="289"/>
    </row>
    <row r="132" spans="2:14" ht="15.75" x14ac:dyDescent="0.3">
      <c r="B132" s="295">
        <f>VLOOKUP(C132,Companies[],3,FALSE)</f>
        <v>110185464</v>
      </c>
      <c r="C132" s="298" t="s">
        <v>2108</v>
      </c>
      <c r="D132" s="289" t="s">
        <v>2031</v>
      </c>
      <c r="E132" s="289" t="s">
        <v>2523</v>
      </c>
      <c r="F132" s="50" t="s">
        <v>999</v>
      </c>
      <c r="G132" s="50" t="s">
        <v>999</v>
      </c>
      <c r="H132" s="289"/>
      <c r="I132" s="50" t="s">
        <v>1136</v>
      </c>
      <c r="J132" s="296">
        <v>25698000</v>
      </c>
      <c r="K132" s="50" t="s">
        <v>999</v>
      </c>
      <c r="L132" s="289"/>
      <c r="M132" s="289"/>
      <c r="N132" s="289"/>
    </row>
    <row r="133" spans="2:14" ht="15.75" x14ac:dyDescent="0.3">
      <c r="B133" s="295">
        <f>VLOOKUP(C133,Companies[],3,FALSE)</f>
        <v>110185464</v>
      </c>
      <c r="C133" s="298" t="s">
        <v>2108</v>
      </c>
      <c r="D133" s="289" t="s">
        <v>2494</v>
      </c>
      <c r="E133" s="289" t="s">
        <v>2524</v>
      </c>
      <c r="F133" s="50" t="s">
        <v>999</v>
      </c>
      <c r="G133" s="50" t="s">
        <v>999</v>
      </c>
      <c r="H133" s="289"/>
      <c r="I133" s="50" t="s">
        <v>1136</v>
      </c>
      <c r="J133" s="296">
        <v>127000</v>
      </c>
      <c r="K133" s="50" t="s">
        <v>999</v>
      </c>
      <c r="L133" s="289"/>
      <c r="M133" s="289"/>
      <c r="N133" s="289"/>
    </row>
    <row r="134" spans="2:14" ht="15.75" x14ac:dyDescent="0.3">
      <c r="B134" s="295">
        <f>VLOOKUP(C134,Companies[],3,FALSE)</f>
        <v>110185464</v>
      </c>
      <c r="C134" s="298" t="s">
        <v>2108</v>
      </c>
      <c r="D134" s="289" t="s">
        <v>2494</v>
      </c>
      <c r="E134" s="289" t="s">
        <v>2525</v>
      </c>
      <c r="F134" s="50" t="s">
        <v>999</v>
      </c>
      <c r="G134" s="50" t="s">
        <v>999</v>
      </c>
      <c r="H134" s="289"/>
      <c r="I134" s="50" t="s">
        <v>1136</v>
      </c>
      <c r="J134" s="296">
        <v>27600000</v>
      </c>
      <c r="K134" s="50" t="s">
        <v>999</v>
      </c>
      <c r="L134" s="289"/>
      <c r="M134" s="289"/>
      <c r="N134" s="289"/>
    </row>
    <row r="135" spans="2:14" ht="15.75" x14ac:dyDescent="0.3">
      <c r="B135" s="295">
        <f>VLOOKUP(C135,Companies[],3,FALSE)</f>
        <v>110185464</v>
      </c>
      <c r="C135" s="298" t="s">
        <v>2108</v>
      </c>
      <c r="D135" s="50" t="s">
        <v>2542</v>
      </c>
      <c r="E135" s="50" t="s">
        <v>2541</v>
      </c>
      <c r="F135" s="50" t="s">
        <v>999</v>
      </c>
      <c r="G135" s="50" t="s">
        <v>999</v>
      </c>
      <c r="H135" s="289"/>
      <c r="I135" s="50" t="s">
        <v>1136</v>
      </c>
      <c r="J135" s="296">
        <v>3342750</v>
      </c>
      <c r="K135" s="50" t="s">
        <v>999</v>
      </c>
      <c r="L135" s="289"/>
      <c r="M135" s="289"/>
      <c r="N135" s="289"/>
    </row>
    <row r="136" spans="2:14" ht="15.75" x14ac:dyDescent="0.3">
      <c r="B136" s="295">
        <f>VLOOKUP(C136,Companies[],3,FALSE)</f>
        <v>164028682</v>
      </c>
      <c r="C136" s="298" t="s">
        <v>2109</v>
      </c>
      <c r="D136" s="289" t="s">
        <v>2031</v>
      </c>
      <c r="E136" s="289" t="s">
        <v>2523</v>
      </c>
      <c r="F136" s="50" t="s">
        <v>999</v>
      </c>
      <c r="G136" s="50" t="s">
        <v>999</v>
      </c>
      <c r="H136" s="289"/>
      <c r="I136" s="50" t="s">
        <v>1136</v>
      </c>
      <c r="J136" s="296">
        <v>20000000</v>
      </c>
      <c r="K136" s="50" t="s">
        <v>999</v>
      </c>
      <c r="L136" s="289"/>
      <c r="M136" s="289"/>
      <c r="N136" s="289"/>
    </row>
    <row r="137" spans="2:14" ht="15.75" x14ac:dyDescent="0.3">
      <c r="B137" s="295">
        <f>VLOOKUP(C137,Companies[],3,FALSE)</f>
        <v>101027546</v>
      </c>
      <c r="C137" s="298" t="s">
        <v>2330</v>
      </c>
      <c r="D137" s="289" t="s">
        <v>2030</v>
      </c>
      <c r="E137" s="289" t="s">
        <v>2515</v>
      </c>
      <c r="F137" s="50" t="s">
        <v>999</v>
      </c>
      <c r="G137" s="50" t="s">
        <v>999</v>
      </c>
      <c r="H137" s="289"/>
      <c r="I137" s="50" t="s">
        <v>1136</v>
      </c>
      <c r="J137" s="296">
        <v>11492486.32</v>
      </c>
      <c r="K137" s="50" t="s">
        <v>999</v>
      </c>
      <c r="L137" s="289"/>
      <c r="M137" s="289"/>
      <c r="N137" s="289"/>
    </row>
    <row r="138" spans="2:14" ht="15.75" x14ac:dyDescent="0.3">
      <c r="B138" s="295">
        <f>VLOOKUP(C138,Companies[],3,FALSE)</f>
        <v>101027546</v>
      </c>
      <c r="C138" s="298" t="s">
        <v>2330</v>
      </c>
      <c r="D138" s="50" t="s">
        <v>2029</v>
      </c>
      <c r="E138" s="50" t="s">
        <v>2519</v>
      </c>
      <c r="F138" s="50" t="s">
        <v>999</v>
      </c>
      <c r="G138" s="50" t="s">
        <v>999</v>
      </c>
      <c r="H138" s="289"/>
      <c r="I138" s="50" t="s">
        <v>1136</v>
      </c>
      <c r="J138" s="296">
        <v>150899348</v>
      </c>
      <c r="K138" s="50" t="s">
        <v>999</v>
      </c>
      <c r="L138" s="289"/>
      <c r="M138" s="289"/>
      <c r="N138" s="289"/>
    </row>
    <row r="139" spans="2:14" ht="15.75" x14ac:dyDescent="0.3">
      <c r="B139" s="295">
        <f>VLOOKUP(C139,Companies[],3,FALSE)</f>
        <v>101027546</v>
      </c>
      <c r="C139" s="298" t="s">
        <v>2330</v>
      </c>
      <c r="D139" s="289" t="s">
        <v>2031</v>
      </c>
      <c r="E139" s="289" t="s">
        <v>2526</v>
      </c>
      <c r="F139" s="50" t="s">
        <v>999</v>
      </c>
      <c r="G139" s="50" t="s">
        <v>999</v>
      </c>
      <c r="H139" s="289"/>
      <c r="I139" s="50" t="s">
        <v>1136</v>
      </c>
      <c r="J139" s="296">
        <v>370599000</v>
      </c>
      <c r="K139" s="50" t="s">
        <v>999</v>
      </c>
      <c r="L139" s="289"/>
      <c r="M139" s="289"/>
      <c r="N139" s="289"/>
    </row>
    <row r="140" spans="2:14" ht="15.75" x14ac:dyDescent="0.3">
      <c r="B140" s="295">
        <f>VLOOKUP(C140,Companies[],3,FALSE)</f>
        <v>101027546</v>
      </c>
      <c r="C140" s="298" t="s">
        <v>2330</v>
      </c>
      <c r="D140" s="289" t="s">
        <v>2495</v>
      </c>
      <c r="E140" s="289" t="s">
        <v>2529</v>
      </c>
      <c r="F140" s="50" t="s">
        <v>999</v>
      </c>
      <c r="G140" s="50" t="s">
        <v>999</v>
      </c>
      <c r="H140" s="289"/>
      <c r="I140" s="50" t="s">
        <v>1136</v>
      </c>
      <c r="J140" s="296">
        <v>999999888</v>
      </c>
      <c r="K140" s="50" t="s">
        <v>999</v>
      </c>
      <c r="L140" s="289"/>
      <c r="M140" s="289"/>
      <c r="N140" s="289"/>
    </row>
    <row r="141" spans="2:14" ht="15.75" x14ac:dyDescent="0.3">
      <c r="B141" s="295">
        <f>VLOOKUP(C141,Companies[],3,FALSE)</f>
        <v>101027546</v>
      </c>
      <c r="C141" s="298" t="s">
        <v>2330</v>
      </c>
      <c r="D141" s="50" t="s">
        <v>2542</v>
      </c>
      <c r="E141" s="50" t="s">
        <v>2541</v>
      </c>
      <c r="F141" s="50" t="s">
        <v>999</v>
      </c>
      <c r="G141" s="50" t="s">
        <v>999</v>
      </c>
      <c r="H141" s="289"/>
      <c r="I141" s="50" t="s">
        <v>1136</v>
      </c>
      <c r="J141" s="296">
        <v>3211784630</v>
      </c>
      <c r="K141" s="50" t="s">
        <v>999</v>
      </c>
      <c r="L141" s="289"/>
      <c r="M141" s="289"/>
      <c r="N141" s="289"/>
    </row>
    <row r="142" spans="2:14" ht="15.75" x14ac:dyDescent="0.3">
      <c r="B142" s="295">
        <f>VLOOKUP(C142,Companies[],3,FALSE)</f>
        <v>105444192</v>
      </c>
      <c r="C142" s="298" t="s">
        <v>2331</v>
      </c>
      <c r="D142" s="289" t="s">
        <v>2030</v>
      </c>
      <c r="E142" s="289" t="s">
        <v>2515</v>
      </c>
      <c r="F142" s="50" t="s">
        <v>999</v>
      </c>
      <c r="G142" s="50" t="s">
        <v>999</v>
      </c>
      <c r="H142" s="289"/>
      <c r="I142" s="50" t="s">
        <v>1136</v>
      </c>
      <c r="J142" s="296">
        <v>62532</v>
      </c>
      <c r="K142" s="50" t="s">
        <v>999</v>
      </c>
      <c r="L142" s="289"/>
      <c r="M142" s="289"/>
      <c r="N142" s="289"/>
    </row>
    <row r="143" spans="2:14" ht="15.75" x14ac:dyDescent="0.3">
      <c r="B143" s="295">
        <f>VLOOKUP(C143,Companies[],3,FALSE)</f>
        <v>105444192</v>
      </c>
      <c r="C143" s="298" t="s">
        <v>2331</v>
      </c>
      <c r="D143" s="50" t="s">
        <v>2029</v>
      </c>
      <c r="E143" s="50" t="s">
        <v>2497</v>
      </c>
      <c r="F143" s="50" t="s">
        <v>999</v>
      </c>
      <c r="G143" s="50" t="s">
        <v>999</v>
      </c>
      <c r="H143" s="289"/>
      <c r="I143" s="50" t="s">
        <v>1136</v>
      </c>
      <c r="J143" s="296">
        <v>3531812572.02</v>
      </c>
      <c r="K143" s="50" t="s">
        <v>999</v>
      </c>
      <c r="L143" s="289"/>
      <c r="M143" s="289"/>
      <c r="N143" s="289"/>
    </row>
    <row r="144" spans="2:14" ht="15.75" x14ac:dyDescent="0.3">
      <c r="B144" s="295">
        <f>VLOOKUP(C144,Companies[],3,FALSE)</f>
        <v>105444192</v>
      </c>
      <c r="C144" s="298" t="s">
        <v>2331</v>
      </c>
      <c r="D144" s="50" t="s">
        <v>2029</v>
      </c>
      <c r="E144" s="50" t="s">
        <v>2519</v>
      </c>
      <c r="F144" s="50" t="s">
        <v>999</v>
      </c>
      <c r="G144" s="50" t="s">
        <v>999</v>
      </c>
      <c r="H144" s="289"/>
      <c r="I144" s="50" t="s">
        <v>1136</v>
      </c>
      <c r="J144" s="296">
        <v>6093996171.6899996</v>
      </c>
      <c r="K144" s="50" t="s">
        <v>999</v>
      </c>
      <c r="L144" s="289"/>
      <c r="M144" s="289"/>
      <c r="N144" s="289"/>
    </row>
    <row r="145" spans="2:14" ht="15.75" x14ac:dyDescent="0.3">
      <c r="B145" s="295">
        <f>VLOOKUP(C145,Companies[],3,FALSE)</f>
        <v>105444192</v>
      </c>
      <c r="C145" s="298" t="s">
        <v>2331</v>
      </c>
      <c r="D145" s="50" t="s">
        <v>2029</v>
      </c>
      <c r="E145" s="50" t="s">
        <v>2520</v>
      </c>
      <c r="F145" s="50" t="s">
        <v>999</v>
      </c>
      <c r="G145" s="50" t="s">
        <v>999</v>
      </c>
      <c r="H145" s="289"/>
      <c r="I145" s="50" t="s">
        <v>1136</v>
      </c>
      <c r="J145" s="296">
        <v>6768948.3499999996</v>
      </c>
      <c r="K145" s="50" t="s">
        <v>999</v>
      </c>
      <c r="L145" s="289"/>
      <c r="M145" s="289"/>
      <c r="N145" s="289"/>
    </row>
    <row r="146" spans="2:14" ht="15.75" x14ac:dyDescent="0.3">
      <c r="B146" s="295">
        <f>VLOOKUP(C146,Companies[],3,FALSE)</f>
        <v>105444192</v>
      </c>
      <c r="C146" s="298" t="s">
        <v>2331</v>
      </c>
      <c r="D146" s="289" t="s">
        <v>2031</v>
      </c>
      <c r="E146" s="289" t="s">
        <v>1543</v>
      </c>
      <c r="F146" s="50" t="s">
        <v>999</v>
      </c>
      <c r="G146" s="50" t="s">
        <v>999</v>
      </c>
      <c r="H146" s="289"/>
      <c r="I146" s="50" t="s">
        <v>1136</v>
      </c>
      <c r="J146" s="296">
        <v>69405403.590000004</v>
      </c>
      <c r="K146" s="50" t="s">
        <v>999</v>
      </c>
      <c r="L146" s="289"/>
      <c r="M146" s="289"/>
      <c r="N146" s="289"/>
    </row>
    <row r="147" spans="2:14" ht="15.75" x14ac:dyDescent="0.3">
      <c r="B147" s="295">
        <f>VLOOKUP(C147,Companies[],3,FALSE)</f>
        <v>105444192</v>
      </c>
      <c r="C147" s="298" t="s">
        <v>2331</v>
      </c>
      <c r="D147" s="289" t="s">
        <v>2031</v>
      </c>
      <c r="E147" s="289" t="s">
        <v>2526</v>
      </c>
      <c r="F147" s="50" t="s">
        <v>999</v>
      </c>
      <c r="G147" s="50" t="s">
        <v>999</v>
      </c>
      <c r="H147" s="289"/>
      <c r="I147" s="50" t="s">
        <v>1136</v>
      </c>
      <c r="J147" s="296">
        <v>16077400</v>
      </c>
      <c r="K147" s="50" t="s">
        <v>999</v>
      </c>
      <c r="L147" s="289"/>
      <c r="M147" s="289"/>
      <c r="N147" s="289"/>
    </row>
    <row r="148" spans="2:14" ht="15.75" x14ac:dyDescent="0.3">
      <c r="B148" s="295">
        <f>VLOOKUP(C148,Companies[],3,FALSE)</f>
        <v>105444192</v>
      </c>
      <c r="C148" s="298" t="s">
        <v>2331</v>
      </c>
      <c r="D148" s="289" t="s">
        <v>2031</v>
      </c>
      <c r="E148" s="289" t="s">
        <v>2527</v>
      </c>
      <c r="F148" s="50" t="s">
        <v>999</v>
      </c>
      <c r="G148" s="50" t="s">
        <v>999</v>
      </c>
      <c r="H148" s="289"/>
      <c r="I148" s="50" t="s">
        <v>1136</v>
      </c>
      <c r="J148" s="296">
        <v>400000</v>
      </c>
      <c r="K148" s="50" t="s">
        <v>999</v>
      </c>
      <c r="L148" s="289"/>
      <c r="M148" s="289"/>
      <c r="N148" s="289"/>
    </row>
    <row r="149" spans="2:14" ht="15.75" x14ac:dyDescent="0.3">
      <c r="B149" s="295">
        <f>VLOOKUP(C149,Companies[],3,FALSE)</f>
        <v>105444192</v>
      </c>
      <c r="C149" s="298" t="s">
        <v>2331</v>
      </c>
      <c r="D149" s="289" t="s">
        <v>2495</v>
      </c>
      <c r="E149" s="289" t="s">
        <v>2529</v>
      </c>
      <c r="F149" s="50" t="s">
        <v>999</v>
      </c>
      <c r="G149" s="50" t="s">
        <v>999</v>
      </c>
      <c r="H149" s="289"/>
      <c r="I149" s="50" t="s">
        <v>1136</v>
      </c>
      <c r="J149" s="296">
        <v>678400531.5</v>
      </c>
      <c r="K149" s="50" t="s">
        <v>999</v>
      </c>
      <c r="L149" s="289"/>
      <c r="M149" s="289"/>
      <c r="N149" s="289"/>
    </row>
    <row r="150" spans="2:14" ht="15.75" x14ac:dyDescent="0.3">
      <c r="B150" s="295">
        <f>VLOOKUP(C150,Companies[],3,FALSE)</f>
        <v>105444192</v>
      </c>
      <c r="C150" s="298" t="s">
        <v>2331</v>
      </c>
      <c r="D150" s="289" t="s">
        <v>2495</v>
      </c>
      <c r="E150" s="289" t="s">
        <v>2530</v>
      </c>
      <c r="F150" s="50" t="s">
        <v>999</v>
      </c>
      <c r="G150" s="50" t="s">
        <v>999</v>
      </c>
      <c r="H150" s="289"/>
      <c r="I150" s="50" t="s">
        <v>1136</v>
      </c>
      <c r="J150" s="296">
        <v>2000000</v>
      </c>
      <c r="K150" s="50" t="s">
        <v>999</v>
      </c>
      <c r="L150" s="289"/>
      <c r="M150" s="289"/>
      <c r="N150" s="289"/>
    </row>
    <row r="151" spans="2:14" ht="15.75" x14ac:dyDescent="0.3">
      <c r="B151" s="295">
        <f>VLOOKUP(C151,Companies[],3,FALSE)</f>
        <v>116058790</v>
      </c>
      <c r="C151" s="298" t="s">
        <v>2332</v>
      </c>
      <c r="D151" s="289" t="s">
        <v>2030</v>
      </c>
      <c r="E151" s="289" t="s">
        <v>2515</v>
      </c>
      <c r="F151" s="50" t="s">
        <v>999</v>
      </c>
      <c r="G151" s="50" t="s">
        <v>999</v>
      </c>
      <c r="H151" s="289"/>
      <c r="I151" s="50" t="s">
        <v>1136</v>
      </c>
      <c r="J151" s="296">
        <v>19766143.329999998</v>
      </c>
      <c r="K151" s="50" t="s">
        <v>999</v>
      </c>
      <c r="L151" s="289"/>
      <c r="M151" s="289"/>
      <c r="N151" s="289"/>
    </row>
    <row r="152" spans="2:14" ht="15.75" x14ac:dyDescent="0.3">
      <c r="B152" s="295">
        <f>VLOOKUP(C152,Companies[],3,FALSE)</f>
        <v>116058790</v>
      </c>
      <c r="C152" s="298" t="s">
        <v>2332</v>
      </c>
      <c r="D152" s="50" t="s">
        <v>2029</v>
      </c>
      <c r="E152" s="50" t="s">
        <v>2497</v>
      </c>
      <c r="F152" s="50" t="s">
        <v>999</v>
      </c>
      <c r="G152" s="50" t="s">
        <v>999</v>
      </c>
      <c r="H152" s="289"/>
      <c r="I152" s="50" t="s">
        <v>1136</v>
      </c>
      <c r="J152" s="296">
        <v>28087385</v>
      </c>
      <c r="K152" s="50" t="s">
        <v>999</v>
      </c>
      <c r="L152" s="289"/>
      <c r="M152" s="289"/>
      <c r="N152" s="289"/>
    </row>
    <row r="153" spans="2:14" ht="15.75" x14ac:dyDescent="0.3">
      <c r="B153" s="295">
        <f>VLOOKUP(C153,Companies[],3,FALSE)</f>
        <v>116058790</v>
      </c>
      <c r="C153" s="298" t="s">
        <v>2332</v>
      </c>
      <c r="D153" s="50" t="s">
        <v>2029</v>
      </c>
      <c r="E153" s="50" t="s">
        <v>2519</v>
      </c>
      <c r="F153" s="50" t="s">
        <v>999</v>
      </c>
      <c r="G153" s="50" t="s">
        <v>999</v>
      </c>
      <c r="H153" s="289"/>
      <c r="I153" s="50" t="s">
        <v>1136</v>
      </c>
      <c r="J153" s="296">
        <v>102169156</v>
      </c>
      <c r="K153" s="50" t="s">
        <v>999</v>
      </c>
      <c r="L153" s="289"/>
      <c r="M153" s="289"/>
      <c r="N153" s="289"/>
    </row>
    <row r="154" spans="2:14" ht="15.75" x14ac:dyDescent="0.3">
      <c r="B154" s="295">
        <f>VLOOKUP(C154,Companies[],3,FALSE)</f>
        <v>116058790</v>
      </c>
      <c r="C154" s="298" t="s">
        <v>2332</v>
      </c>
      <c r="D154" s="289" t="s">
        <v>2031</v>
      </c>
      <c r="E154" s="289" t="s">
        <v>2526</v>
      </c>
      <c r="F154" s="50" t="s">
        <v>999</v>
      </c>
      <c r="G154" s="50" t="s">
        <v>999</v>
      </c>
      <c r="H154" s="289"/>
      <c r="I154" s="50" t="s">
        <v>1136</v>
      </c>
      <c r="J154" s="296">
        <v>40000000</v>
      </c>
      <c r="K154" s="50" t="s">
        <v>999</v>
      </c>
      <c r="L154" s="289"/>
      <c r="M154" s="289"/>
      <c r="N154" s="289"/>
    </row>
    <row r="155" spans="2:14" ht="15.75" x14ac:dyDescent="0.3">
      <c r="B155" s="295">
        <f>VLOOKUP(C155,Companies[],3,FALSE)</f>
        <v>116058790</v>
      </c>
      <c r="C155" s="298" t="s">
        <v>2332</v>
      </c>
      <c r="D155" s="50" t="s">
        <v>2542</v>
      </c>
      <c r="E155" s="50" t="s">
        <v>2541</v>
      </c>
      <c r="F155" s="50" t="s">
        <v>999</v>
      </c>
      <c r="G155" s="50" t="s">
        <v>999</v>
      </c>
      <c r="H155" s="289"/>
      <c r="I155" s="50" t="s">
        <v>1136</v>
      </c>
      <c r="J155" s="296">
        <v>416006890</v>
      </c>
      <c r="K155" s="50" t="s">
        <v>999</v>
      </c>
      <c r="L155" s="289"/>
      <c r="M155" s="289"/>
      <c r="N155" s="289"/>
    </row>
    <row r="156" spans="2:14" ht="15.75" x14ac:dyDescent="0.3">
      <c r="B156" s="295">
        <f>VLOOKUP(C156,Companies[],3,FALSE)</f>
        <v>117328058</v>
      </c>
      <c r="C156" s="298" t="s">
        <v>2417</v>
      </c>
      <c r="D156" s="289" t="s">
        <v>2030</v>
      </c>
      <c r="E156" s="289" t="s">
        <v>2515</v>
      </c>
      <c r="F156" s="50" t="s">
        <v>999</v>
      </c>
      <c r="G156" s="50" t="s">
        <v>999</v>
      </c>
      <c r="H156" s="289"/>
      <c r="I156" s="50" t="s">
        <v>1136</v>
      </c>
      <c r="J156" s="296">
        <v>55657753.334999993</v>
      </c>
      <c r="K156" s="50" t="s">
        <v>999</v>
      </c>
      <c r="L156" s="289"/>
      <c r="M156" s="289"/>
      <c r="N156" s="289"/>
    </row>
    <row r="157" spans="2:14" ht="15.75" x14ac:dyDescent="0.3">
      <c r="B157" s="295">
        <f>VLOOKUP(C157,Companies[],3,FALSE)</f>
        <v>117328058</v>
      </c>
      <c r="C157" s="298" t="s">
        <v>2417</v>
      </c>
      <c r="D157" s="50" t="s">
        <v>2029</v>
      </c>
      <c r="E157" s="50" t="s">
        <v>2497</v>
      </c>
      <c r="F157" s="50" t="s">
        <v>999</v>
      </c>
      <c r="G157" s="50" t="s">
        <v>999</v>
      </c>
      <c r="H157" s="289"/>
      <c r="I157" s="50" t="s">
        <v>1136</v>
      </c>
      <c r="J157" s="296">
        <v>9047772</v>
      </c>
      <c r="K157" s="50" t="s">
        <v>999</v>
      </c>
      <c r="L157" s="289"/>
      <c r="M157" s="289"/>
      <c r="N157" s="289"/>
    </row>
    <row r="158" spans="2:14" ht="15.75" x14ac:dyDescent="0.3">
      <c r="B158" s="295">
        <f>VLOOKUP(C158,Companies[],3,FALSE)</f>
        <v>117328058</v>
      </c>
      <c r="C158" s="298" t="s">
        <v>2417</v>
      </c>
      <c r="D158" s="50" t="s">
        <v>2029</v>
      </c>
      <c r="E158" s="50" t="s">
        <v>2519</v>
      </c>
      <c r="F158" s="50" t="s">
        <v>999</v>
      </c>
      <c r="G158" s="50" t="s">
        <v>999</v>
      </c>
      <c r="H158" s="289"/>
      <c r="I158" s="50" t="s">
        <v>1136</v>
      </c>
      <c r="J158" s="296">
        <v>349157704.43400002</v>
      </c>
      <c r="K158" s="50" t="s">
        <v>999</v>
      </c>
      <c r="L158" s="289"/>
      <c r="M158" s="289"/>
      <c r="N158" s="289"/>
    </row>
    <row r="159" spans="2:14" ht="15.75" x14ac:dyDescent="0.3">
      <c r="B159" s="295">
        <f>VLOOKUP(C159,Companies[],3,FALSE)</f>
        <v>117328058</v>
      </c>
      <c r="C159" s="298" t="s">
        <v>2417</v>
      </c>
      <c r="D159" s="289" t="s">
        <v>2031</v>
      </c>
      <c r="E159" s="289" t="s">
        <v>1543</v>
      </c>
      <c r="F159" s="50" t="s">
        <v>999</v>
      </c>
      <c r="G159" s="50" t="s">
        <v>999</v>
      </c>
      <c r="H159" s="289"/>
      <c r="I159" s="50" t="s">
        <v>1136</v>
      </c>
      <c r="J159" s="296">
        <v>207810856.5</v>
      </c>
      <c r="K159" s="50" t="s">
        <v>999</v>
      </c>
      <c r="L159" s="289"/>
      <c r="M159" s="289"/>
      <c r="N159" s="289"/>
    </row>
    <row r="160" spans="2:14" ht="15.75" x14ac:dyDescent="0.3">
      <c r="B160" s="295">
        <f>VLOOKUP(C160,Companies[],3,FALSE)</f>
        <v>117328058</v>
      </c>
      <c r="C160" s="298" t="s">
        <v>2417</v>
      </c>
      <c r="D160" s="289" t="s">
        <v>2031</v>
      </c>
      <c r="E160" s="289" t="s">
        <v>2526</v>
      </c>
      <c r="F160" s="50" t="s">
        <v>999</v>
      </c>
      <c r="G160" s="50" t="s">
        <v>999</v>
      </c>
      <c r="H160" s="289"/>
      <c r="I160" s="50" t="s">
        <v>1136</v>
      </c>
      <c r="J160" s="296">
        <v>24000000</v>
      </c>
      <c r="K160" s="50" t="s">
        <v>999</v>
      </c>
      <c r="L160" s="289"/>
      <c r="M160" s="289"/>
      <c r="N160" s="289"/>
    </row>
    <row r="161" spans="2:14" ht="15.75" x14ac:dyDescent="0.3">
      <c r="B161" s="295">
        <f>VLOOKUP(C161,Companies[],3,FALSE)</f>
        <v>117328058</v>
      </c>
      <c r="C161" s="298" t="s">
        <v>2417</v>
      </c>
      <c r="D161" s="289" t="s">
        <v>2495</v>
      </c>
      <c r="E161" s="289" t="s">
        <v>2529</v>
      </c>
      <c r="F161" s="50" t="s">
        <v>999</v>
      </c>
      <c r="G161" s="50" t="s">
        <v>999</v>
      </c>
      <c r="H161" s="289"/>
      <c r="I161" s="50" t="s">
        <v>1136</v>
      </c>
      <c r="J161" s="296">
        <v>2010689346.1373222</v>
      </c>
      <c r="K161" s="50" t="s">
        <v>999</v>
      </c>
      <c r="L161" s="289"/>
      <c r="M161" s="289"/>
      <c r="N161" s="289"/>
    </row>
    <row r="162" spans="2:14" ht="15.75" x14ac:dyDescent="0.3">
      <c r="B162" s="295">
        <f>VLOOKUP(C162,Companies[],3,FALSE)</f>
        <v>107350594</v>
      </c>
      <c r="C162" s="298" t="s">
        <v>2333</v>
      </c>
      <c r="D162" s="50" t="s">
        <v>2029</v>
      </c>
      <c r="E162" s="50" t="s">
        <v>2497</v>
      </c>
      <c r="F162" s="50" t="s">
        <v>999</v>
      </c>
      <c r="G162" s="50" t="s">
        <v>999</v>
      </c>
      <c r="H162" s="289"/>
      <c r="I162" s="50" t="s">
        <v>1136</v>
      </c>
      <c r="J162" s="296">
        <v>186000019</v>
      </c>
      <c r="K162" s="50" t="s">
        <v>999</v>
      </c>
      <c r="L162" s="289"/>
      <c r="M162" s="289"/>
      <c r="N162" s="289"/>
    </row>
    <row r="163" spans="2:14" ht="15.75" x14ac:dyDescent="0.3">
      <c r="B163" s="295">
        <f>VLOOKUP(C163,Companies[],3,FALSE)</f>
        <v>107350594</v>
      </c>
      <c r="C163" s="298" t="s">
        <v>2333</v>
      </c>
      <c r="D163" s="50" t="s">
        <v>2029</v>
      </c>
      <c r="E163" s="50" t="s">
        <v>2519</v>
      </c>
      <c r="F163" s="50" t="s">
        <v>999</v>
      </c>
      <c r="G163" s="50" t="s">
        <v>999</v>
      </c>
      <c r="H163" s="289"/>
      <c r="I163" s="50" t="s">
        <v>1136</v>
      </c>
      <c r="J163" s="296">
        <v>142626717</v>
      </c>
      <c r="K163" s="50" t="s">
        <v>999</v>
      </c>
      <c r="L163" s="289"/>
      <c r="M163" s="289"/>
      <c r="N163" s="289"/>
    </row>
    <row r="164" spans="2:14" ht="15.75" x14ac:dyDescent="0.3">
      <c r="B164" s="295">
        <f>VLOOKUP(C164,Companies[],3,FALSE)</f>
        <v>107350594</v>
      </c>
      <c r="C164" s="298" t="s">
        <v>2333</v>
      </c>
      <c r="D164" s="289" t="s">
        <v>2031</v>
      </c>
      <c r="E164" s="289" t="s">
        <v>2526</v>
      </c>
      <c r="F164" s="50" t="s">
        <v>999</v>
      </c>
      <c r="G164" s="50" t="s">
        <v>999</v>
      </c>
      <c r="H164" s="289"/>
      <c r="I164" s="50" t="s">
        <v>1136</v>
      </c>
      <c r="J164" s="296">
        <v>140199364</v>
      </c>
      <c r="K164" s="50" t="s">
        <v>999</v>
      </c>
      <c r="L164" s="289"/>
      <c r="M164" s="289"/>
      <c r="N164" s="289"/>
    </row>
    <row r="165" spans="2:14" ht="15.75" x14ac:dyDescent="0.3">
      <c r="B165" s="295">
        <f>VLOOKUP(C165,Companies[],3,FALSE)</f>
        <v>107350594</v>
      </c>
      <c r="C165" s="298" t="s">
        <v>2333</v>
      </c>
      <c r="D165" s="289" t="s">
        <v>2031</v>
      </c>
      <c r="E165" s="289" t="s">
        <v>2527</v>
      </c>
      <c r="F165" s="50" t="s">
        <v>999</v>
      </c>
      <c r="G165" s="50" t="s">
        <v>999</v>
      </c>
      <c r="H165" s="289"/>
      <c r="I165" s="50" t="s">
        <v>1136</v>
      </c>
      <c r="J165" s="296">
        <v>8000</v>
      </c>
      <c r="K165" s="50" t="s">
        <v>999</v>
      </c>
      <c r="L165" s="289"/>
      <c r="M165" s="289"/>
      <c r="N165" s="289"/>
    </row>
    <row r="166" spans="2:14" ht="15.75" x14ac:dyDescent="0.3">
      <c r="B166" s="295">
        <f>VLOOKUP(C166,Companies[],3,FALSE)</f>
        <v>107350594</v>
      </c>
      <c r="C166" s="298" t="s">
        <v>2333</v>
      </c>
      <c r="D166" s="289" t="s">
        <v>2033</v>
      </c>
      <c r="E166" s="289" t="s">
        <v>2528</v>
      </c>
      <c r="F166" s="50" t="s">
        <v>999</v>
      </c>
      <c r="G166" s="50" t="s">
        <v>999</v>
      </c>
      <c r="H166" s="289"/>
      <c r="I166" s="50" t="s">
        <v>1136</v>
      </c>
      <c r="J166" s="296">
        <v>244920000</v>
      </c>
      <c r="K166" s="50" t="s">
        <v>999</v>
      </c>
      <c r="L166" s="289"/>
      <c r="M166" s="289"/>
      <c r="N166" s="289"/>
    </row>
    <row r="167" spans="2:14" ht="15.75" x14ac:dyDescent="0.3">
      <c r="B167" s="295">
        <f>VLOOKUP(C167,Companies[],3,FALSE)</f>
        <v>107350594</v>
      </c>
      <c r="C167" s="298" t="s">
        <v>2333</v>
      </c>
      <c r="D167" s="289" t="s">
        <v>2495</v>
      </c>
      <c r="E167" s="289" t="s">
        <v>2530</v>
      </c>
      <c r="F167" s="50" t="s">
        <v>999</v>
      </c>
      <c r="G167" s="50" t="s">
        <v>999</v>
      </c>
      <c r="H167" s="289"/>
      <c r="I167" s="50" t="s">
        <v>1136</v>
      </c>
      <c r="J167" s="296">
        <v>9000000</v>
      </c>
      <c r="K167" s="50" t="s">
        <v>999</v>
      </c>
      <c r="L167" s="289"/>
      <c r="M167" s="289"/>
      <c r="N167" s="289"/>
    </row>
    <row r="168" spans="2:14" ht="15.75" x14ac:dyDescent="0.3">
      <c r="B168" s="295">
        <f>VLOOKUP(C168,Companies[],3,FALSE)</f>
        <v>107350594</v>
      </c>
      <c r="C168" s="298" t="s">
        <v>2333</v>
      </c>
      <c r="D168" s="50" t="s">
        <v>2542</v>
      </c>
      <c r="E168" s="50" t="s">
        <v>2541</v>
      </c>
      <c r="F168" s="50" t="s">
        <v>999</v>
      </c>
      <c r="G168" s="50" t="s">
        <v>999</v>
      </c>
      <c r="H168" s="289"/>
      <c r="I168" s="50" t="s">
        <v>1136</v>
      </c>
      <c r="J168" s="296">
        <v>236614975</v>
      </c>
      <c r="K168" s="50" t="s">
        <v>999</v>
      </c>
      <c r="L168" s="289"/>
      <c r="M168" s="289"/>
      <c r="N168" s="289"/>
    </row>
    <row r="169" spans="2:14" ht="15.75" x14ac:dyDescent="0.3">
      <c r="B169" s="295">
        <f>VLOOKUP(C169,Companies[],3,FALSE)</f>
        <v>103947189</v>
      </c>
      <c r="C169" s="298" t="s">
        <v>2334</v>
      </c>
      <c r="D169" s="289" t="s">
        <v>2030</v>
      </c>
      <c r="E169" s="289" t="s">
        <v>2515</v>
      </c>
      <c r="F169" s="50" t="s">
        <v>999</v>
      </c>
      <c r="G169" s="50" t="s">
        <v>999</v>
      </c>
      <c r="H169" s="289"/>
      <c r="I169" s="50" t="s">
        <v>1136</v>
      </c>
      <c r="J169" s="296">
        <v>147446176</v>
      </c>
      <c r="K169" s="50" t="s">
        <v>999</v>
      </c>
      <c r="L169" s="289"/>
      <c r="M169" s="289"/>
      <c r="N169" s="289"/>
    </row>
    <row r="170" spans="2:14" ht="15.75" x14ac:dyDescent="0.3">
      <c r="B170" s="295">
        <f>VLOOKUP(C170,Companies[],3,FALSE)</f>
        <v>103947189</v>
      </c>
      <c r="C170" s="298" t="s">
        <v>2334</v>
      </c>
      <c r="D170" s="50" t="s">
        <v>2029</v>
      </c>
      <c r="E170" s="50" t="s">
        <v>2497</v>
      </c>
      <c r="F170" s="50" t="s">
        <v>999</v>
      </c>
      <c r="G170" s="50" t="s">
        <v>999</v>
      </c>
      <c r="H170" s="289"/>
      <c r="I170" s="50" t="s">
        <v>1136</v>
      </c>
      <c r="J170" s="296">
        <v>22947558274.310001</v>
      </c>
      <c r="K170" s="50" t="s">
        <v>999</v>
      </c>
      <c r="L170" s="289"/>
      <c r="M170" s="289"/>
      <c r="N170" s="289"/>
    </row>
    <row r="171" spans="2:14" ht="15.75" x14ac:dyDescent="0.3">
      <c r="B171" s="295">
        <f>VLOOKUP(C171,Companies[],3,FALSE)</f>
        <v>103947189</v>
      </c>
      <c r="C171" s="298" t="s">
        <v>2334</v>
      </c>
      <c r="D171" s="50" t="s">
        <v>2029</v>
      </c>
      <c r="E171" s="50" t="s">
        <v>2519</v>
      </c>
      <c r="F171" s="50" t="s">
        <v>999</v>
      </c>
      <c r="G171" s="50" t="s">
        <v>999</v>
      </c>
      <c r="H171" s="289"/>
      <c r="I171" s="50" t="s">
        <v>1136</v>
      </c>
      <c r="J171" s="296">
        <v>4289030642</v>
      </c>
      <c r="K171" s="50" t="s">
        <v>999</v>
      </c>
      <c r="L171" s="289"/>
      <c r="M171" s="289"/>
      <c r="N171" s="289"/>
    </row>
    <row r="172" spans="2:14" ht="15.75" x14ac:dyDescent="0.3">
      <c r="B172" s="295">
        <f>VLOOKUP(C172,Companies[],3,FALSE)</f>
        <v>103947189</v>
      </c>
      <c r="C172" s="298" t="s">
        <v>2334</v>
      </c>
      <c r="D172" s="50" t="s">
        <v>2029</v>
      </c>
      <c r="E172" s="50" t="s">
        <v>2522</v>
      </c>
      <c r="F172" s="50" t="s">
        <v>999</v>
      </c>
      <c r="G172" s="50" t="s">
        <v>999</v>
      </c>
      <c r="H172" s="289"/>
      <c r="I172" s="50" t="s">
        <v>1136</v>
      </c>
      <c r="J172" s="296">
        <v>1215323094</v>
      </c>
      <c r="K172" s="50" t="s">
        <v>999</v>
      </c>
      <c r="L172" s="289"/>
      <c r="M172" s="289"/>
      <c r="N172" s="289"/>
    </row>
    <row r="173" spans="2:14" ht="15.75" x14ac:dyDescent="0.3">
      <c r="B173" s="295">
        <f>VLOOKUP(C173,Companies[],3,FALSE)</f>
        <v>103947189</v>
      </c>
      <c r="C173" s="298" t="s">
        <v>2334</v>
      </c>
      <c r="D173" s="289" t="s">
        <v>2031</v>
      </c>
      <c r="E173" s="289" t="s">
        <v>1543</v>
      </c>
      <c r="F173" s="50" t="s">
        <v>999</v>
      </c>
      <c r="G173" s="50" t="s">
        <v>999</v>
      </c>
      <c r="H173" s="289"/>
      <c r="I173" s="50" t="s">
        <v>1136</v>
      </c>
      <c r="J173" s="296">
        <v>82651288</v>
      </c>
      <c r="K173" s="50" t="s">
        <v>999</v>
      </c>
      <c r="L173" s="289"/>
      <c r="M173" s="289"/>
      <c r="N173" s="289"/>
    </row>
    <row r="174" spans="2:14" ht="15.75" x14ac:dyDescent="0.3">
      <c r="B174" s="295">
        <f>VLOOKUP(C174,Companies[],3,FALSE)</f>
        <v>103947189</v>
      </c>
      <c r="C174" s="298" t="s">
        <v>2334</v>
      </c>
      <c r="D174" s="289" t="s">
        <v>2031</v>
      </c>
      <c r="E174" s="289" t="s">
        <v>2526</v>
      </c>
      <c r="F174" s="50" t="s">
        <v>999</v>
      </c>
      <c r="G174" s="50" t="s">
        <v>999</v>
      </c>
      <c r="H174" s="289"/>
      <c r="I174" s="50" t="s">
        <v>1136</v>
      </c>
      <c r="J174" s="296">
        <v>81902128</v>
      </c>
      <c r="K174" s="50" t="s">
        <v>999</v>
      </c>
      <c r="L174" s="289"/>
      <c r="M174" s="289"/>
      <c r="N174" s="289"/>
    </row>
    <row r="175" spans="2:14" ht="15.75" x14ac:dyDescent="0.3">
      <c r="B175" s="295">
        <f>VLOOKUP(C175,Companies[],3,FALSE)</f>
        <v>103947189</v>
      </c>
      <c r="C175" s="298" t="s">
        <v>2334</v>
      </c>
      <c r="D175" s="289" t="s">
        <v>2031</v>
      </c>
      <c r="E175" s="289" t="s">
        <v>2527</v>
      </c>
      <c r="F175" s="50" t="s">
        <v>999</v>
      </c>
      <c r="G175" s="50" t="s">
        <v>999</v>
      </c>
      <c r="H175" s="289"/>
      <c r="I175" s="50" t="s">
        <v>1136</v>
      </c>
      <c r="J175" s="296">
        <v>5022000</v>
      </c>
      <c r="K175" s="50" t="s">
        <v>999</v>
      </c>
      <c r="L175" s="289"/>
      <c r="M175" s="289"/>
      <c r="N175" s="289"/>
    </row>
    <row r="176" spans="2:14" ht="15.75" x14ac:dyDescent="0.3">
      <c r="B176" s="295">
        <f>VLOOKUP(C176,Companies[],3,FALSE)</f>
        <v>103947189</v>
      </c>
      <c r="C176" s="298" t="s">
        <v>2334</v>
      </c>
      <c r="D176" s="289" t="s">
        <v>2495</v>
      </c>
      <c r="E176" s="289" t="s">
        <v>2529</v>
      </c>
      <c r="F176" s="50" t="s">
        <v>999</v>
      </c>
      <c r="G176" s="50" t="s">
        <v>999</v>
      </c>
      <c r="H176" s="289"/>
      <c r="I176" s="50" t="s">
        <v>1136</v>
      </c>
      <c r="J176" s="296">
        <v>293331188</v>
      </c>
      <c r="K176" s="50" t="s">
        <v>999</v>
      </c>
      <c r="L176" s="289"/>
      <c r="M176" s="289"/>
      <c r="N176" s="289"/>
    </row>
    <row r="177" spans="2:14" ht="15.75" x14ac:dyDescent="0.3">
      <c r="B177" s="295">
        <f>VLOOKUP(C177,Companies[],3,FALSE)</f>
        <v>103947189</v>
      </c>
      <c r="C177" s="298" t="s">
        <v>2334</v>
      </c>
      <c r="D177" s="289" t="s">
        <v>2495</v>
      </c>
      <c r="E177" s="289" t="s">
        <v>2530</v>
      </c>
      <c r="F177" s="50" t="s">
        <v>999</v>
      </c>
      <c r="G177" s="50" t="s">
        <v>999</v>
      </c>
      <c r="H177" s="289"/>
      <c r="I177" s="50" t="s">
        <v>1136</v>
      </c>
      <c r="J177" s="296">
        <v>70500000</v>
      </c>
      <c r="K177" s="50" t="s">
        <v>999</v>
      </c>
      <c r="L177" s="289"/>
      <c r="M177" s="289"/>
      <c r="N177" s="289"/>
    </row>
    <row r="178" spans="2:14" ht="15.75" x14ac:dyDescent="0.3">
      <c r="B178" s="295">
        <f>VLOOKUP(C178,Companies[],3,FALSE)</f>
        <v>103947189</v>
      </c>
      <c r="C178" s="298" t="s">
        <v>2334</v>
      </c>
      <c r="D178" s="289" t="s">
        <v>2495</v>
      </c>
      <c r="E178" s="289" t="s">
        <v>2531</v>
      </c>
      <c r="F178" s="50" t="s">
        <v>999</v>
      </c>
      <c r="G178" s="50" t="s">
        <v>999</v>
      </c>
      <c r="H178" s="289"/>
      <c r="I178" s="50" t="s">
        <v>1136</v>
      </c>
      <c r="J178" s="296">
        <v>1100000</v>
      </c>
      <c r="K178" s="50" t="s">
        <v>999</v>
      </c>
      <c r="L178" s="289"/>
      <c r="M178" s="289"/>
      <c r="N178" s="289"/>
    </row>
    <row r="179" spans="2:14" ht="15.75" x14ac:dyDescent="0.3">
      <c r="B179" s="295">
        <f>VLOOKUP(C179,Companies[],3,FALSE)</f>
        <v>103947189</v>
      </c>
      <c r="C179" s="298" t="s">
        <v>2334</v>
      </c>
      <c r="D179" s="50" t="s">
        <v>2542</v>
      </c>
      <c r="E179" s="50" t="s">
        <v>2541</v>
      </c>
      <c r="F179" s="50" t="s">
        <v>999</v>
      </c>
      <c r="G179" s="50" t="s">
        <v>999</v>
      </c>
      <c r="H179" s="289"/>
      <c r="I179" s="50" t="s">
        <v>1136</v>
      </c>
      <c r="J179" s="296">
        <v>703611120</v>
      </c>
      <c r="K179" s="50" t="s">
        <v>999</v>
      </c>
      <c r="L179" s="289"/>
      <c r="M179" s="289"/>
      <c r="N179" s="289"/>
    </row>
    <row r="180" spans="2:14" ht="15.75" x14ac:dyDescent="0.3">
      <c r="B180" s="295">
        <f>VLOOKUP(C180,Companies[],3,FALSE)</f>
        <v>111611327</v>
      </c>
      <c r="C180" s="298" t="s">
        <v>2335</v>
      </c>
      <c r="D180" s="50" t="s">
        <v>2029</v>
      </c>
      <c r="E180" s="50" t="s">
        <v>2497</v>
      </c>
      <c r="F180" s="50" t="s">
        <v>999</v>
      </c>
      <c r="G180" s="50" t="s">
        <v>999</v>
      </c>
      <c r="H180" s="289"/>
      <c r="I180" s="50" t="s">
        <v>1136</v>
      </c>
      <c r="J180" s="296">
        <v>43251170</v>
      </c>
      <c r="K180" s="50" t="s">
        <v>999</v>
      </c>
      <c r="L180" s="289"/>
      <c r="M180" s="289"/>
      <c r="N180" s="289"/>
    </row>
    <row r="181" spans="2:14" ht="15.75" x14ac:dyDescent="0.3">
      <c r="B181" s="295">
        <f>VLOOKUP(C181,Companies[],3,FALSE)</f>
        <v>111611327</v>
      </c>
      <c r="C181" s="298" t="s">
        <v>2335</v>
      </c>
      <c r="D181" s="50" t="s">
        <v>2029</v>
      </c>
      <c r="E181" s="50" t="s">
        <v>2519</v>
      </c>
      <c r="F181" s="50" t="s">
        <v>999</v>
      </c>
      <c r="G181" s="50" t="s">
        <v>999</v>
      </c>
      <c r="H181" s="289"/>
      <c r="I181" s="50" t="s">
        <v>1136</v>
      </c>
      <c r="J181" s="296">
        <v>8783859</v>
      </c>
      <c r="K181" s="50" t="s">
        <v>999</v>
      </c>
      <c r="L181" s="289"/>
      <c r="M181" s="289"/>
      <c r="N181" s="289"/>
    </row>
    <row r="182" spans="2:14" ht="15.75" x14ac:dyDescent="0.3">
      <c r="B182" s="295">
        <f>VLOOKUP(C182,Companies[],3,FALSE)</f>
        <v>111611327</v>
      </c>
      <c r="C182" s="298" t="s">
        <v>2335</v>
      </c>
      <c r="D182" s="289" t="s">
        <v>2031</v>
      </c>
      <c r="E182" s="289" t="s">
        <v>2526</v>
      </c>
      <c r="F182" s="50" t="s">
        <v>999</v>
      </c>
      <c r="G182" s="50" t="s">
        <v>999</v>
      </c>
      <c r="H182" s="289"/>
      <c r="I182" s="50" t="s">
        <v>1136</v>
      </c>
      <c r="J182" s="296">
        <v>42645000</v>
      </c>
      <c r="K182" s="50" t="s">
        <v>999</v>
      </c>
      <c r="L182" s="289"/>
      <c r="M182" s="289"/>
      <c r="N182" s="289"/>
    </row>
    <row r="183" spans="2:14" ht="15.75" x14ac:dyDescent="0.3">
      <c r="B183" s="295">
        <f>VLOOKUP(C183,Companies[],3,FALSE)</f>
        <v>111611327</v>
      </c>
      <c r="C183" s="298" t="s">
        <v>2335</v>
      </c>
      <c r="D183" s="289" t="s">
        <v>2495</v>
      </c>
      <c r="E183" s="289" t="s">
        <v>2531</v>
      </c>
      <c r="F183" s="50" t="s">
        <v>999</v>
      </c>
      <c r="G183" s="50" t="s">
        <v>999</v>
      </c>
      <c r="H183" s="289"/>
      <c r="I183" s="50" t="s">
        <v>1136</v>
      </c>
      <c r="J183" s="296">
        <v>8486100</v>
      </c>
      <c r="K183" s="50" t="s">
        <v>999</v>
      </c>
      <c r="L183" s="289"/>
      <c r="M183" s="289"/>
      <c r="N183" s="289"/>
    </row>
    <row r="184" spans="2:14" ht="15.75" x14ac:dyDescent="0.3">
      <c r="B184" s="295">
        <f>VLOOKUP(C184,Companies[],3,FALSE)</f>
        <v>101082474</v>
      </c>
      <c r="C184" s="298" t="s">
        <v>2336</v>
      </c>
      <c r="D184" s="289" t="s">
        <v>2030</v>
      </c>
      <c r="E184" s="289" t="s">
        <v>2515</v>
      </c>
      <c r="F184" s="50" t="s">
        <v>999</v>
      </c>
      <c r="G184" s="50" t="s">
        <v>999</v>
      </c>
      <c r="H184" s="289"/>
      <c r="I184" s="50" t="s">
        <v>1136</v>
      </c>
      <c r="J184" s="296">
        <v>800271</v>
      </c>
      <c r="K184" s="50" t="s">
        <v>999</v>
      </c>
      <c r="L184" s="289"/>
      <c r="M184" s="289"/>
      <c r="N184" s="289"/>
    </row>
    <row r="185" spans="2:14" ht="15.75" x14ac:dyDescent="0.3">
      <c r="B185" s="295">
        <f>VLOOKUP(C185,Companies[],3,FALSE)</f>
        <v>101082474</v>
      </c>
      <c r="C185" s="298" t="s">
        <v>2336</v>
      </c>
      <c r="D185" s="289" t="s">
        <v>2031</v>
      </c>
      <c r="E185" s="289" t="s">
        <v>1543</v>
      </c>
      <c r="F185" s="50" t="s">
        <v>999</v>
      </c>
      <c r="G185" s="50" t="s">
        <v>999</v>
      </c>
      <c r="H185" s="289"/>
      <c r="I185" s="50" t="s">
        <v>1136</v>
      </c>
      <c r="J185" s="296">
        <v>56944417</v>
      </c>
      <c r="K185" s="50" t="s">
        <v>999</v>
      </c>
      <c r="L185" s="289"/>
      <c r="M185" s="289"/>
      <c r="N185" s="289"/>
    </row>
    <row r="186" spans="2:14" ht="15.75" x14ac:dyDescent="0.3">
      <c r="B186" s="295">
        <f>VLOOKUP(C186,Companies[],3,FALSE)</f>
        <v>101082474</v>
      </c>
      <c r="C186" s="298" t="s">
        <v>2336</v>
      </c>
      <c r="D186" s="289" t="s">
        <v>2031</v>
      </c>
      <c r="E186" s="289" t="s">
        <v>2526</v>
      </c>
      <c r="F186" s="50" t="s">
        <v>999</v>
      </c>
      <c r="G186" s="50" t="s">
        <v>999</v>
      </c>
      <c r="H186" s="289"/>
      <c r="I186" s="50" t="s">
        <v>1136</v>
      </c>
      <c r="J186" s="296">
        <v>100798900</v>
      </c>
      <c r="K186" s="50" t="s">
        <v>999</v>
      </c>
      <c r="L186" s="289"/>
      <c r="M186" s="289"/>
      <c r="N186" s="289"/>
    </row>
    <row r="187" spans="2:14" ht="15.75" x14ac:dyDescent="0.3">
      <c r="B187" s="295">
        <f>VLOOKUP(C187,Companies[],3,FALSE)</f>
        <v>101082474</v>
      </c>
      <c r="C187" s="298" t="s">
        <v>2336</v>
      </c>
      <c r="D187" s="289" t="s">
        <v>2495</v>
      </c>
      <c r="E187" s="289" t="s">
        <v>2530</v>
      </c>
      <c r="F187" s="50" t="s">
        <v>999</v>
      </c>
      <c r="G187" s="50" t="s">
        <v>999</v>
      </c>
      <c r="H187" s="289"/>
      <c r="I187" s="50" t="s">
        <v>1136</v>
      </c>
      <c r="J187" s="296">
        <v>3000000</v>
      </c>
      <c r="K187" s="50" t="s">
        <v>999</v>
      </c>
      <c r="L187" s="289"/>
      <c r="M187" s="289"/>
      <c r="N187" s="289"/>
    </row>
    <row r="188" spans="2:14" ht="15.75" x14ac:dyDescent="0.3">
      <c r="B188" s="295">
        <f>VLOOKUP(C188,Companies[],3,FALSE)</f>
        <v>109035068</v>
      </c>
      <c r="C188" s="298" t="s">
        <v>2337</v>
      </c>
      <c r="D188" s="289" t="s">
        <v>2031</v>
      </c>
      <c r="E188" s="289" t="s">
        <v>1543</v>
      </c>
      <c r="F188" s="50" t="s">
        <v>999</v>
      </c>
      <c r="G188" s="50" t="s">
        <v>999</v>
      </c>
      <c r="H188" s="289"/>
      <c r="I188" s="50" t="s">
        <v>1136</v>
      </c>
      <c r="J188" s="296">
        <v>29130166</v>
      </c>
      <c r="K188" s="50" t="s">
        <v>999</v>
      </c>
      <c r="L188" s="289"/>
      <c r="M188" s="289"/>
      <c r="N188" s="289"/>
    </row>
    <row r="189" spans="2:14" ht="15.75" x14ac:dyDescent="0.3">
      <c r="B189" s="295">
        <f>VLOOKUP(C189,Companies[],3,FALSE)</f>
        <v>109035068</v>
      </c>
      <c r="C189" s="298" t="s">
        <v>2337</v>
      </c>
      <c r="D189" s="289" t="s">
        <v>2031</v>
      </c>
      <c r="E189" s="289" t="s">
        <v>2526</v>
      </c>
      <c r="F189" s="50" t="s">
        <v>999</v>
      </c>
      <c r="G189" s="50" t="s">
        <v>999</v>
      </c>
      <c r="H189" s="289"/>
      <c r="I189" s="50" t="s">
        <v>1136</v>
      </c>
      <c r="J189" s="296">
        <v>12019200</v>
      </c>
      <c r="K189" s="50" t="s">
        <v>999</v>
      </c>
      <c r="L189" s="289"/>
      <c r="M189" s="289"/>
      <c r="N189" s="289"/>
    </row>
    <row r="190" spans="2:14" ht="15.75" x14ac:dyDescent="0.3">
      <c r="B190" s="295">
        <f>VLOOKUP(C190,Companies[],3,FALSE)</f>
        <v>109035068</v>
      </c>
      <c r="C190" s="298" t="s">
        <v>2337</v>
      </c>
      <c r="D190" s="289" t="s">
        <v>2495</v>
      </c>
      <c r="E190" s="289" t="s">
        <v>2529</v>
      </c>
      <c r="F190" s="50" t="s">
        <v>999</v>
      </c>
      <c r="G190" s="50" t="s">
        <v>999</v>
      </c>
      <c r="H190" s="289"/>
      <c r="I190" s="50" t="s">
        <v>1136</v>
      </c>
      <c r="J190" s="296">
        <v>95379231.24686192</v>
      </c>
      <c r="K190" s="50" t="s">
        <v>999</v>
      </c>
      <c r="L190" s="289"/>
      <c r="M190" s="289"/>
      <c r="N190" s="289"/>
    </row>
    <row r="191" spans="2:14" ht="15.75" x14ac:dyDescent="0.3">
      <c r="B191" s="295">
        <f>VLOOKUP(C191,Companies[],3,FALSE)</f>
        <v>178268163</v>
      </c>
      <c r="C191" s="298" t="s">
        <v>2338</v>
      </c>
      <c r="D191" s="50" t="s">
        <v>2029</v>
      </c>
      <c r="E191" s="50" t="s">
        <v>2497</v>
      </c>
      <c r="F191" s="50" t="s">
        <v>999</v>
      </c>
      <c r="G191" s="50" t="s">
        <v>999</v>
      </c>
      <c r="H191" s="289"/>
      <c r="I191" s="50" t="s">
        <v>1136</v>
      </c>
      <c r="J191" s="296">
        <v>59227540</v>
      </c>
      <c r="K191" s="50" t="s">
        <v>999</v>
      </c>
      <c r="L191" s="289"/>
      <c r="M191" s="289"/>
      <c r="N191" s="289"/>
    </row>
    <row r="192" spans="2:14" ht="15.75" x14ac:dyDescent="0.3">
      <c r="B192" s="295">
        <f>VLOOKUP(C192,Companies[],3,FALSE)</f>
        <v>178268163</v>
      </c>
      <c r="C192" s="298" t="s">
        <v>2338</v>
      </c>
      <c r="D192" s="50" t="s">
        <v>2029</v>
      </c>
      <c r="E192" s="50" t="s">
        <v>2519</v>
      </c>
      <c r="F192" s="50" t="s">
        <v>999</v>
      </c>
      <c r="G192" s="50" t="s">
        <v>999</v>
      </c>
      <c r="H192" s="289"/>
      <c r="I192" s="50" t="s">
        <v>1136</v>
      </c>
      <c r="J192" s="296">
        <v>220574793</v>
      </c>
      <c r="K192" s="50" t="s">
        <v>999</v>
      </c>
      <c r="L192" s="289"/>
      <c r="M192" s="289"/>
      <c r="N192" s="289"/>
    </row>
    <row r="193" spans="2:14" ht="15.75" x14ac:dyDescent="0.3">
      <c r="B193" s="295">
        <f>VLOOKUP(C193,Companies[],3,FALSE)</f>
        <v>178268163</v>
      </c>
      <c r="C193" s="298" t="s">
        <v>2338</v>
      </c>
      <c r="D193" s="289" t="s">
        <v>2031</v>
      </c>
      <c r="E193" s="289" t="s">
        <v>1543</v>
      </c>
      <c r="F193" s="50" t="s">
        <v>999</v>
      </c>
      <c r="G193" s="50" t="s">
        <v>999</v>
      </c>
      <c r="H193" s="289"/>
      <c r="I193" s="50" t="s">
        <v>1136</v>
      </c>
      <c r="J193" s="296">
        <v>62211750</v>
      </c>
      <c r="K193" s="50" t="s">
        <v>999</v>
      </c>
      <c r="L193" s="289"/>
      <c r="M193" s="289"/>
      <c r="N193" s="289"/>
    </row>
    <row r="194" spans="2:14" ht="15.75" x14ac:dyDescent="0.3">
      <c r="B194" s="295">
        <f>VLOOKUP(C194,Companies[],3,FALSE)</f>
        <v>178268163</v>
      </c>
      <c r="C194" s="298" t="s">
        <v>2338</v>
      </c>
      <c r="D194" s="289" t="s">
        <v>2031</v>
      </c>
      <c r="E194" s="289" t="s">
        <v>2526</v>
      </c>
      <c r="F194" s="50" t="s">
        <v>999</v>
      </c>
      <c r="G194" s="50" t="s">
        <v>999</v>
      </c>
      <c r="H194" s="289"/>
      <c r="I194" s="50" t="s">
        <v>1136</v>
      </c>
      <c r="J194" s="296">
        <v>28678200</v>
      </c>
      <c r="K194" s="50" t="s">
        <v>999</v>
      </c>
      <c r="L194" s="289"/>
      <c r="M194" s="289"/>
      <c r="N194" s="289"/>
    </row>
    <row r="195" spans="2:14" ht="15.75" x14ac:dyDescent="0.3">
      <c r="B195" s="295">
        <f>VLOOKUP(C195,Companies[],3,FALSE)</f>
        <v>178268163</v>
      </c>
      <c r="C195" s="298" t="s">
        <v>2338</v>
      </c>
      <c r="D195" s="289" t="s">
        <v>2031</v>
      </c>
      <c r="E195" s="289" t="s">
        <v>2527</v>
      </c>
      <c r="F195" s="50" t="s">
        <v>999</v>
      </c>
      <c r="G195" s="50" t="s">
        <v>999</v>
      </c>
      <c r="H195" s="289"/>
      <c r="I195" s="50" t="s">
        <v>1136</v>
      </c>
      <c r="J195" s="296">
        <v>200000</v>
      </c>
      <c r="K195" s="50" t="s">
        <v>999</v>
      </c>
      <c r="L195" s="289"/>
      <c r="M195" s="289"/>
      <c r="N195" s="289"/>
    </row>
    <row r="196" spans="2:14" ht="15.75" x14ac:dyDescent="0.3">
      <c r="B196" s="295">
        <f>VLOOKUP(C196,Companies[],3,FALSE)</f>
        <v>178268163</v>
      </c>
      <c r="C196" s="298" t="s">
        <v>2338</v>
      </c>
      <c r="D196" s="289" t="s">
        <v>2033</v>
      </c>
      <c r="E196" s="289" t="s">
        <v>2528</v>
      </c>
      <c r="F196" s="50" t="s">
        <v>999</v>
      </c>
      <c r="G196" s="50" t="s">
        <v>999</v>
      </c>
      <c r="H196" s="289"/>
      <c r="I196" s="50" t="s">
        <v>1136</v>
      </c>
      <c r="J196" s="296">
        <v>29673000</v>
      </c>
      <c r="K196" s="50" t="s">
        <v>999</v>
      </c>
      <c r="L196" s="289"/>
      <c r="M196" s="289"/>
      <c r="N196" s="289"/>
    </row>
    <row r="197" spans="2:14" ht="15.75" x14ac:dyDescent="0.3">
      <c r="B197" s="295">
        <f>VLOOKUP(C197,Companies[],3,FALSE)</f>
        <v>178268163</v>
      </c>
      <c r="C197" s="298" t="s">
        <v>2338</v>
      </c>
      <c r="D197" s="289" t="s">
        <v>2495</v>
      </c>
      <c r="E197" s="289" t="s">
        <v>2529</v>
      </c>
      <c r="F197" s="50" t="s">
        <v>999</v>
      </c>
      <c r="G197" s="50" t="s">
        <v>999</v>
      </c>
      <c r="H197" s="289"/>
      <c r="I197" s="50" t="s">
        <v>1136</v>
      </c>
      <c r="J197" s="296">
        <v>803474016</v>
      </c>
      <c r="K197" s="50" t="s">
        <v>999</v>
      </c>
      <c r="L197" s="289"/>
      <c r="M197" s="289"/>
      <c r="N197" s="289"/>
    </row>
    <row r="198" spans="2:14" ht="15.75" x14ac:dyDescent="0.3">
      <c r="B198" s="295">
        <f>VLOOKUP(C198,Companies[],3,FALSE)</f>
        <v>178268163</v>
      </c>
      <c r="C198" s="298" t="s">
        <v>2338</v>
      </c>
      <c r="D198" s="289" t="s">
        <v>2495</v>
      </c>
      <c r="E198" s="289" t="s">
        <v>2530</v>
      </c>
      <c r="F198" s="50" t="s">
        <v>999</v>
      </c>
      <c r="G198" s="50" t="s">
        <v>999</v>
      </c>
      <c r="H198" s="289"/>
      <c r="I198" s="50" t="s">
        <v>1136</v>
      </c>
      <c r="J198" s="296">
        <v>1000000</v>
      </c>
      <c r="K198" s="50" t="s">
        <v>999</v>
      </c>
      <c r="L198" s="289"/>
      <c r="M198" s="289"/>
      <c r="N198" s="289"/>
    </row>
    <row r="199" spans="2:14" ht="15.75" x14ac:dyDescent="0.3">
      <c r="B199" s="295">
        <f>VLOOKUP(C199,Companies[],3,FALSE)</f>
        <v>106646872</v>
      </c>
      <c r="C199" s="298" t="s">
        <v>2339</v>
      </c>
      <c r="D199" s="289" t="s">
        <v>2030</v>
      </c>
      <c r="E199" s="289" t="s">
        <v>2515</v>
      </c>
      <c r="F199" s="50" t="s">
        <v>999</v>
      </c>
      <c r="G199" s="50" t="s">
        <v>999</v>
      </c>
      <c r="H199" s="289"/>
      <c r="I199" s="50" t="s">
        <v>1136</v>
      </c>
      <c r="J199" s="296">
        <v>10043868</v>
      </c>
      <c r="K199" s="50" t="s">
        <v>999</v>
      </c>
      <c r="L199" s="289"/>
      <c r="M199" s="289"/>
      <c r="N199" s="289"/>
    </row>
    <row r="200" spans="2:14" ht="15.75" x14ac:dyDescent="0.3">
      <c r="B200" s="295">
        <f>VLOOKUP(C200,Companies[],3,FALSE)</f>
        <v>106646872</v>
      </c>
      <c r="C200" s="298" t="s">
        <v>2339</v>
      </c>
      <c r="D200" s="50" t="s">
        <v>2029</v>
      </c>
      <c r="E200" s="50" t="s">
        <v>2497</v>
      </c>
      <c r="F200" s="50" t="s">
        <v>999</v>
      </c>
      <c r="G200" s="50" t="s">
        <v>999</v>
      </c>
      <c r="H200" s="289"/>
      <c r="I200" s="50" t="s">
        <v>1136</v>
      </c>
      <c r="J200" s="296">
        <v>12501351</v>
      </c>
      <c r="K200" s="50" t="s">
        <v>999</v>
      </c>
      <c r="L200" s="289"/>
      <c r="M200" s="289"/>
      <c r="N200" s="289"/>
    </row>
    <row r="201" spans="2:14" ht="15.75" x14ac:dyDescent="0.3">
      <c r="B201" s="295">
        <f>VLOOKUP(C201,Companies[],3,FALSE)</f>
        <v>106646872</v>
      </c>
      <c r="C201" s="298" t="s">
        <v>2339</v>
      </c>
      <c r="D201" s="50" t="s">
        <v>2029</v>
      </c>
      <c r="E201" s="50" t="s">
        <v>2519</v>
      </c>
      <c r="F201" s="50" t="s">
        <v>999</v>
      </c>
      <c r="G201" s="50" t="s">
        <v>999</v>
      </c>
      <c r="H201" s="289"/>
      <c r="I201" s="50" t="s">
        <v>1136</v>
      </c>
      <c r="J201" s="296">
        <v>17241972</v>
      </c>
      <c r="K201" s="50" t="s">
        <v>999</v>
      </c>
      <c r="L201" s="289"/>
      <c r="M201" s="289"/>
      <c r="N201" s="289"/>
    </row>
    <row r="202" spans="2:14" ht="15.75" x14ac:dyDescent="0.3">
      <c r="B202" s="295">
        <f>VLOOKUP(C202,Companies[],3,FALSE)</f>
        <v>106646872</v>
      </c>
      <c r="C202" s="298" t="s">
        <v>2339</v>
      </c>
      <c r="D202" s="289" t="s">
        <v>2031</v>
      </c>
      <c r="E202" s="289" t="s">
        <v>2526</v>
      </c>
      <c r="F202" s="50" t="s">
        <v>999</v>
      </c>
      <c r="G202" s="50" t="s">
        <v>999</v>
      </c>
      <c r="H202" s="289"/>
      <c r="I202" s="50" t="s">
        <v>1136</v>
      </c>
      <c r="J202" s="296">
        <v>25350000</v>
      </c>
      <c r="K202" s="50" t="s">
        <v>999</v>
      </c>
      <c r="L202" s="289"/>
      <c r="M202" s="289"/>
      <c r="N202" s="289"/>
    </row>
    <row r="203" spans="2:14" ht="15.75" x14ac:dyDescent="0.3">
      <c r="B203" s="295">
        <f>VLOOKUP(C203,Companies[],3,FALSE)</f>
        <v>106646872</v>
      </c>
      <c r="C203" s="298" t="s">
        <v>2339</v>
      </c>
      <c r="D203" s="289" t="s">
        <v>2495</v>
      </c>
      <c r="E203" s="289" t="s">
        <v>2529</v>
      </c>
      <c r="F203" s="50" t="s">
        <v>999</v>
      </c>
      <c r="G203" s="50" t="s">
        <v>999</v>
      </c>
      <c r="H203" s="289"/>
      <c r="I203" s="50" t="s">
        <v>1136</v>
      </c>
      <c r="J203" s="296">
        <v>34792059</v>
      </c>
      <c r="K203" s="50" t="s">
        <v>999</v>
      </c>
      <c r="L203" s="289"/>
      <c r="M203" s="289"/>
      <c r="N203" s="289"/>
    </row>
    <row r="204" spans="2:14" ht="15.75" x14ac:dyDescent="0.3">
      <c r="B204" s="295">
        <f>VLOOKUP(C204,Companies[],3,FALSE)</f>
        <v>106646872</v>
      </c>
      <c r="C204" s="298" t="s">
        <v>2339</v>
      </c>
      <c r="D204" s="50" t="s">
        <v>2542</v>
      </c>
      <c r="E204" s="50" t="s">
        <v>2541</v>
      </c>
      <c r="F204" s="50" t="s">
        <v>999</v>
      </c>
      <c r="G204" s="50" t="s">
        <v>999</v>
      </c>
      <c r="H204" s="289"/>
      <c r="I204" s="50" t="s">
        <v>1136</v>
      </c>
      <c r="J204" s="296">
        <v>39657000</v>
      </c>
      <c r="K204" s="50" t="s">
        <v>999</v>
      </c>
      <c r="L204" s="289"/>
      <c r="M204" s="289"/>
      <c r="N204" s="289"/>
    </row>
    <row r="205" spans="2:14" ht="15.75" x14ac:dyDescent="0.3">
      <c r="B205" s="295">
        <f>VLOOKUP(C205,Companies[],3,FALSE)</f>
        <v>141288016</v>
      </c>
      <c r="C205" s="298" t="s">
        <v>2340</v>
      </c>
      <c r="D205" s="50" t="s">
        <v>2029</v>
      </c>
      <c r="E205" s="50" t="s">
        <v>2519</v>
      </c>
      <c r="F205" s="50" t="s">
        <v>999</v>
      </c>
      <c r="G205" s="50" t="s">
        <v>999</v>
      </c>
      <c r="H205" s="289"/>
      <c r="I205" s="50" t="s">
        <v>1136</v>
      </c>
      <c r="J205" s="296">
        <v>852896673</v>
      </c>
      <c r="K205" s="50" t="s">
        <v>999</v>
      </c>
      <c r="L205" s="289"/>
      <c r="M205" s="289"/>
      <c r="N205" s="289"/>
    </row>
    <row r="206" spans="2:14" ht="15.75" x14ac:dyDescent="0.3">
      <c r="B206" s="295">
        <f>VLOOKUP(C206,Companies[],3,FALSE)</f>
        <v>141288016</v>
      </c>
      <c r="C206" s="298" t="s">
        <v>2340</v>
      </c>
      <c r="D206" s="289" t="s">
        <v>2031</v>
      </c>
      <c r="E206" s="289" t="s">
        <v>1543</v>
      </c>
      <c r="F206" s="50" t="s">
        <v>999</v>
      </c>
      <c r="G206" s="50" t="s">
        <v>999</v>
      </c>
      <c r="H206" s="289"/>
      <c r="I206" s="50" t="s">
        <v>1136</v>
      </c>
      <c r="J206" s="296">
        <v>47784576</v>
      </c>
      <c r="K206" s="50" t="s">
        <v>999</v>
      </c>
      <c r="L206" s="289"/>
      <c r="M206" s="289"/>
      <c r="N206" s="289"/>
    </row>
    <row r="207" spans="2:14" ht="15.75" x14ac:dyDescent="0.3">
      <c r="B207" s="295">
        <f>VLOOKUP(C207,Companies[],3,FALSE)</f>
        <v>141288016</v>
      </c>
      <c r="C207" s="298" t="s">
        <v>2340</v>
      </c>
      <c r="D207" s="289" t="s">
        <v>2031</v>
      </c>
      <c r="E207" s="289" t="s">
        <v>2526</v>
      </c>
      <c r="F207" s="50" t="s">
        <v>999</v>
      </c>
      <c r="G207" s="50" t="s">
        <v>999</v>
      </c>
      <c r="H207" s="289"/>
      <c r="I207" s="50" t="s">
        <v>1136</v>
      </c>
      <c r="J207" s="296">
        <v>32987802</v>
      </c>
      <c r="K207" s="50" t="s">
        <v>999</v>
      </c>
      <c r="L207" s="289"/>
      <c r="M207" s="289"/>
      <c r="N207" s="289"/>
    </row>
    <row r="208" spans="2:14" ht="15.75" x14ac:dyDescent="0.3">
      <c r="B208" s="295">
        <f>VLOOKUP(C208,Companies[],3,FALSE)</f>
        <v>141288016</v>
      </c>
      <c r="C208" s="298" t="s">
        <v>2340</v>
      </c>
      <c r="D208" s="289" t="s">
        <v>2031</v>
      </c>
      <c r="E208" s="289" t="s">
        <v>2527</v>
      </c>
      <c r="F208" s="50" t="s">
        <v>999</v>
      </c>
      <c r="G208" s="50" t="s">
        <v>999</v>
      </c>
      <c r="H208" s="289"/>
      <c r="I208" s="50" t="s">
        <v>1136</v>
      </c>
      <c r="J208" s="296">
        <v>400000</v>
      </c>
      <c r="K208" s="50" t="s">
        <v>999</v>
      </c>
      <c r="L208" s="289"/>
      <c r="M208" s="289"/>
      <c r="N208" s="289"/>
    </row>
    <row r="209" spans="2:14" ht="15.75" x14ac:dyDescent="0.3">
      <c r="B209" s="295">
        <f>VLOOKUP(C209,Companies[],3,FALSE)</f>
        <v>141288016</v>
      </c>
      <c r="C209" s="298" t="s">
        <v>2340</v>
      </c>
      <c r="D209" s="289" t="s">
        <v>2033</v>
      </c>
      <c r="E209" s="289" t="s">
        <v>2528</v>
      </c>
      <c r="F209" s="50" t="s">
        <v>999</v>
      </c>
      <c r="G209" s="50" t="s">
        <v>999</v>
      </c>
      <c r="H209" s="289"/>
      <c r="I209" s="50" t="s">
        <v>1136</v>
      </c>
      <c r="J209" s="296">
        <v>50488472</v>
      </c>
      <c r="K209" s="50" t="s">
        <v>999</v>
      </c>
      <c r="L209" s="289"/>
      <c r="M209" s="289"/>
      <c r="N209" s="289"/>
    </row>
    <row r="210" spans="2:14" ht="15.75" x14ac:dyDescent="0.3">
      <c r="B210" s="295">
        <f>VLOOKUP(C210,Companies[],3,FALSE)</f>
        <v>141288016</v>
      </c>
      <c r="C210" s="298" t="s">
        <v>2340</v>
      </c>
      <c r="D210" s="289" t="s">
        <v>2495</v>
      </c>
      <c r="E210" s="289" t="s">
        <v>2529</v>
      </c>
      <c r="F210" s="50" t="s">
        <v>999</v>
      </c>
      <c r="G210" s="50" t="s">
        <v>999</v>
      </c>
      <c r="H210" s="289"/>
      <c r="I210" s="50" t="s">
        <v>1136</v>
      </c>
      <c r="J210" s="296">
        <v>700679326</v>
      </c>
      <c r="K210" s="50" t="s">
        <v>999</v>
      </c>
      <c r="L210" s="289"/>
      <c r="M210" s="289"/>
      <c r="N210" s="289"/>
    </row>
    <row r="211" spans="2:14" ht="15.75" x14ac:dyDescent="0.3">
      <c r="B211" s="295">
        <f>VLOOKUP(C211,Companies[],3,FALSE)</f>
        <v>141288016</v>
      </c>
      <c r="C211" s="298" t="s">
        <v>2340</v>
      </c>
      <c r="D211" s="289" t="s">
        <v>2495</v>
      </c>
      <c r="E211" s="289" t="s">
        <v>2530</v>
      </c>
      <c r="F211" s="50" t="s">
        <v>999</v>
      </c>
      <c r="G211" s="50" t="s">
        <v>999</v>
      </c>
      <c r="H211" s="289"/>
      <c r="I211" s="50" t="s">
        <v>1136</v>
      </c>
      <c r="J211" s="296">
        <v>3000000</v>
      </c>
      <c r="K211" s="50" t="s">
        <v>999</v>
      </c>
      <c r="L211" s="289"/>
      <c r="M211" s="289"/>
      <c r="N211" s="289"/>
    </row>
    <row r="212" spans="2:14" ht="15.75" x14ac:dyDescent="0.3">
      <c r="B212" s="295">
        <f>VLOOKUP(C212,Companies[],3,FALSE)</f>
        <v>141288016</v>
      </c>
      <c r="C212" s="298" t="s">
        <v>2340</v>
      </c>
      <c r="D212" s="50" t="s">
        <v>2542</v>
      </c>
      <c r="E212" s="50" t="s">
        <v>2541</v>
      </c>
      <c r="F212" s="50" t="s">
        <v>999</v>
      </c>
      <c r="G212" s="50" t="s">
        <v>999</v>
      </c>
      <c r="H212" s="289"/>
      <c r="I212" s="50" t="s">
        <v>1136</v>
      </c>
      <c r="J212" s="296">
        <v>23096000</v>
      </c>
      <c r="K212" s="50" t="s">
        <v>999</v>
      </c>
      <c r="L212" s="289"/>
      <c r="M212" s="289"/>
      <c r="N212" s="289"/>
    </row>
    <row r="213" spans="2:14" ht="15.75" x14ac:dyDescent="0.3">
      <c r="B213" s="295">
        <f>VLOOKUP(C213,Companies[],3,FALSE)</f>
        <v>101585220</v>
      </c>
      <c r="C213" s="298" t="s">
        <v>2341</v>
      </c>
      <c r="D213" s="289" t="s">
        <v>2030</v>
      </c>
      <c r="E213" s="289" t="s">
        <v>2515</v>
      </c>
      <c r="F213" s="50" t="s">
        <v>999</v>
      </c>
      <c r="G213" s="50" t="s">
        <v>999</v>
      </c>
      <c r="H213" s="289"/>
      <c r="I213" s="50" t="s">
        <v>1136</v>
      </c>
      <c r="J213" s="296">
        <v>21075282</v>
      </c>
      <c r="K213" s="50" t="s">
        <v>999</v>
      </c>
      <c r="L213" s="289"/>
      <c r="M213" s="289"/>
      <c r="N213" s="289"/>
    </row>
    <row r="214" spans="2:14" ht="15.75" x14ac:dyDescent="0.3">
      <c r="B214" s="295">
        <f>VLOOKUP(C214,Companies[],3,FALSE)</f>
        <v>101585220</v>
      </c>
      <c r="C214" s="298" t="s">
        <v>2341</v>
      </c>
      <c r="D214" s="50" t="s">
        <v>2029</v>
      </c>
      <c r="E214" s="50" t="s">
        <v>2519</v>
      </c>
      <c r="F214" s="50" t="s">
        <v>999</v>
      </c>
      <c r="G214" s="50" t="s">
        <v>999</v>
      </c>
      <c r="H214" s="289"/>
      <c r="I214" s="50" t="s">
        <v>1136</v>
      </c>
      <c r="J214" s="296">
        <v>199169523.80952382</v>
      </c>
      <c r="K214" s="50" t="s">
        <v>999</v>
      </c>
      <c r="L214" s="289"/>
      <c r="M214" s="289"/>
      <c r="N214" s="289"/>
    </row>
    <row r="215" spans="2:14" ht="15.75" x14ac:dyDescent="0.3">
      <c r="B215" s="295">
        <f>VLOOKUP(C215,Companies[],3,FALSE)</f>
        <v>101585220</v>
      </c>
      <c r="C215" s="298" t="s">
        <v>2341</v>
      </c>
      <c r="D215" s="289" t="s">
        <v>2031</v>
      </c>
      <c r="E215" s="289" t="s">
        <v>1543</v>
      </c>
      <c r="F215" s="50" t="s">
        <v>999</v>
      </c>
      <c r="G215" s="50" t="s">
        <v>999</v>
      </c>
      <c r="H215" s="289"/>
      <c r="I215" s="50" t="s">
        <v>1136</v>
      </c>
      <c r="J215" s="296">
        <v>72870270</v>
      </c>
      <c r="K215" s="50" t="s">
        <v>999</v>
      </c>
      <c r="L215" s="289"/>
      <c r="M215" s="289"/>
      <c r="N215" s="289"/>
    </row>
    <row r="216" spans="2:14" ht="15.75" x14ac:dyDescent="0.3">
      <c r="B216" s="295">
        <f>VLOOKUP(C216,Companies[],3,FALSE)</f>
        <v>101585220</v>
      </c>
      <c r="C216" s="298" t="s">
        <v>2341</v>
      </c>
      <c r="D216" s="289" t="s">
        <v>2031</v>
      </c>
      <c r="E216" s="289" t="s">
        <v>2526</v>
      </c>
      <c r="F216" s="50" t="s">
        <v>999</v>
      </c>
      <c r="G216" s="50" t="s">
        <v>999</v>
      </c>
      <c r="H216" s="289"/>
      <c r="I216" s="50" t="s">
        <v>1136</v>
      </c>
      <c r="J216" s="296">
        <v>1245800</v>
      </c>
      <c r="K216" s="50" t="s">
        <v>999</v>
      </c>
      <c r="L216" s="289"/>
      <c r="M216" s="289"/>
      <c r="N216" s="289"/>
    </row>
    <row r="217" spans="2:14" ht="15.75" x14ac:dyDescent="0.3">
      <c r="B217" s="295">
        <f>VLOOKUP(C217,Companies[],3,FALSE)</f>
        <v>101585220</v>
      </c>
      <c r="C217" s="298" t="s">
        <v>2341</v>
      </c>
      <c r="D217" s="289" t="s">
        <v>2495</v>
      </c>
      <c r="E217" s="289" t="s">
        <v>2529</v>
      </c>
      <c r="F217" s="50" t="s">
        <v>999</v>
      </c>
      <c r="G217" s="50" t="s">
        <v>999</v>
      </c>
      <c r="H217" s="289"/>
      <c r="I217" s="50" t="s">
        <v>1136</v>
      </c>
      <c r="J217" s="296">
        <v>763569159</v>
      </c>
      <c r="K217" s="50" t="s">
        <v>999</v>
      </c>
      <c r="L217" s="289"/>
      <c r="M217" s="289"/>
      <c r="N217" s="289"/>
    </row>
    <row r="218" spans="2:14" ht="15.75" x14ac:dyDescent="0.3">
      <c r="B218" s="295">
        <f>VLOOKUP(C218,Companies[],3,FALSE)</f>
        <v>101585220</v>
      </c>
      <c r="C218" s="298" t="s">
        <v>2341</v>
      </c>
      <c r="D218" s="289" t="s">
        <v>2495</v>
      </c>
      <c r="E218" s="289" t="s">
        <v>2530</v>
      </c>
      <c r="F218" s="50" t="s">
        <v>999</v>
      </c>
      <c r="G218" s="50" t="s">
        <v>999</v>
      </c>
      <c r="H218" s="289"/>
      <c r="I218" s="50" t="s">
        <v>1136</v>
      </c>
      <c r="J218" s="296">
        <v>160000000</v>
      </c>
      <c r="K218" s="50" t="s">
        <v>999</v>
      </c>
      <c r="L218" s="289"/>
      <c r="M218" s="289"/>
      <c r="N218" s="289"/>
    </row>
    <row r="219" spans="2:14" ht="15.75" x14ac:dyDescent="0.3">
      <c r="B219" s="295">
        <f>VLOOKUP(C219,Companies[],3,FALSE)</f>
        <v>113988045</v>
      </c>
      <c r="C219" s="298" t="s">
        <v>2342</v>
      </c>
      <c r="D219" s="289" t="s">
        <v>2031</v>
      </c>
      <c r="E219" s="289" t="s">
        <v>1543</v>
      </c>
      <c r="F219" s="50" t="s">
        <v>999</v>
      </c>
      <c r="G219" s="50" t="s">
        <v>999</v>
      </c>
      <c r="H219" s="289"/>
      <c r="I219" s="50" t="s">
        <v>1136</v>
      </c>
      <c r="J219" s="296">
        <v>68914800</v>
      </c>
      <c r="K219" s="50" t="s">
        <v>999</v>
      </c>
      <c r="L219" s="289"/>
      <c r="M219" s="289"/>
      <c r="N219" s="289"/>
    </row>
    <row r="220" spans="2:14" ht="15.75" x14ac:dyDescent="0.3">
      <c r="B220" s="295">
        <f>VLOOKUP(C220,Companies[],3,FALSE)</f>
        <v>113988045</v>
      </c>
      <c r="C220" s="298" t="s">
        <v>2342</v>
      </c>
      <c r="D220" s="289" t="s">
        <v>2031</v>
      </c>
      <c r="E220" s="289" t="s">
        <v>2526</v>
      </c>
      <c r="F220" s="50" t="s">
        <v>999</v>
      </c>
      <c r="G220" s="50" t="s">
        <v>999</v>
      </c>
      <c r="H220" s="289"/>
      <c r="I220" s="50" t="s">
        <v>1136</v>
      </c>
      <c r="J220" s="296">
        <v>2590000</v>
      </c>
      <c r="K220" s="50" t="s">
        <v>999</v>
      </c>
      <c r="L220" s="289"/>
      <c r="M220" s="289"/>
      <c r="N220" s="289"/>
    </row>
    <row r="221" spans="2:14" ht="15.75" x14ac:dyDescent="0.3">
      <c r="B221" s="295">
        <f>VLOOKUP(C221,Companies[],3,FALSE)</f>
        <v>113988045</v>
      </c>
      <c r="C221" s="298" t="s">
        <v>2342</v>
      </c>
      <c r="D221" s="289" t="s">
        <v>2495</v>
      </c>
      <c r="E221" s="289" t="s">
        <v>2529</v>
      </c>
      <c r="F221" s="50" t="s">
        <v>999</v>
      </c>
      <c r="G221" s="50" t="s">
        <v>999</v>
      </c>
      <c r="H221" s="289"/>
      <c r="I221" s="50" t="s">
        <v>1136</v>
      </c>
      <c r="J221" s="296">
        <v>668473560</v>
      </c>
      <c r="K221" s="50" t="s">
        <v>999</v>
      </c>
      <c r="L221" s="289"/>
      <c r="M221" s="289"/>
      <c r="N221" s="289"/>
    </row>
    <row r="222" spans="2:14" ht="15.75" x14ac:dyDescent="0.3">
      <c r="B222" s="295">
        <f>VLOOKUP(C222,Companies[],3,FALSE)</f>
        <v>112358587</v>
      </c>
      <c r="C222" s="298" t="s">
        <v>2343</v>
      </c>
      <c r="D222" s="289" t="s">
        <v>2030</v>
      </c>
      <c r="E222" s="289" t="s">
        <v>2515</v>
      </c>
      <c r="F222" s="50" t="s">
        <v>999</v>
      </c>
      <c r="G222" s="50" t="s">
        <v>999</v>
      </c>
      <c r="H222" s="289"/>
      <c r="I222" s="50" t="s">
        <v>1136</v>
      </c>
      <c r="J222" s="296">
        <v>6512378</v>
      </c>
      <c r="K222" s="50" t="s">
        <v>999</v>
      </c>
      <c r="L222" s="289"/>
      <c r="M222" s="289"/>
      <c r="N222" s="289"/>
    </row>
    <row r="223" spans="2:14" ht="15.75" x14ac:dyDescent="0.3">
      <c r="B223" s="295">
        <f>VLOOKUP(C223,Companies[],3,FALSE)</f>
        <v>112358587</v>
      </c>
      <c r="C223" s="298" t="s">
        <v>2343</v>
      </c>
      <c r="D223" s="50" t="s">
        <v>2029</v>
      </c>
      <c r="E223" s="50" t="s">
        <v>2497</v>
      </c>
      <c r="F223" s="50" t="s">
        <v>999</v>
      </c>
      <c r="G223" s="50" t="s">
        <v>999</v>
      </c>
      <c r="H223" s="289"/>
      <c r="I223" s="50" t="s">
        <v>1136</v>
      </c>
      <c r="J223" s="296">
        <v>31250976</v>
      </c>
      <c r="K223" s="50" t="s">
        <v>999</v>
      </c>
      <c r="L223" s="289"/>
      <c r="M223" s="289"/>
      <c r="N223" s="289"/>
    </row>
    <row r="224" spans="2:14" ht="15.75" x14ac:dyDescent="0.3">
      <c r="B224" s="295">
        <f>VLOOKUP(C224,Companies[],3,FALSE)</f>
        <v>112358587</v>
      </c>
      <c r="C224" s="298" t="s">
        <v>2343</v>
      </c>
      <c r="D224" s="289" t="s">
        <v>2031</v>
      </c>
      <c r="E224" s="289" t="s">
        <v>1543</v>
      </c>
      <c r="F224" s="50" t="s">
        <v>999</v>
      </c>
      <c r="G224" s="50" t="s">
        <v>999</v>
      </c>
      <c r="H224" s="289"/>
      <c r="I224" s="50" t="s">
        <v>1136</v>
      </c>
      <c r="J224" s="296">
        <v>99228006.060000002</v>
      </c>
      <c r="K224" s="50" t="s">
        <v>999</v>
      </c>
      <c r="L224" s="289"/>
      <c r="M224" s="289"/>
      <c r="N224" s="289"/>
    </row>
    <row r="225" spans="2:14" ht="15.75" x14ac:dyDescent="0.3">
      <c r="B225" s="295">
        <f>VLOOKUP(C225,Companies[],3,FALSE)</f>
        <v>112358587</v>
      </c>
      <c r="C225" s="298" t="s">
        <v>2343</v>
      </c>
      <c r="D225" s="289" t="s">
        <v>2031</v>
      </c>
      <c r="E225" s="289" t="s">
        <v>2526</v>
      </c>
      <c r="F225" s="50" t="s">
        <v>999</v>
      </c>
      <c r="G225" s="50" t="s">
        <v>999</v>
      </c>
      <c r="H225" s="289"/>
      <c r="I225" s="50" t="s">
        <v>1136</v>
      </c>
      <c r="J225" s="296">
        <v>115280700</v>
      </c>
      <c r="K225" s="50" t="s">
        <v>999</v>
      </c>
      <c r="L225" s="289"/>
      <c r="M225" s="289"/>
      <c r="N225" s="289"/>
    </row>
    <row r="226" spans="2:14" ht="15.75" x14ac:dyDescent="0.3">
      <c r="B226" s="295">
        <f>VLOOKUP(C226,Companies[],3,FALSE)</f>
        <v>112358587</v>
      </c>
      <c r="C226" s="298" t="s">
        <v>2343</v>
      </c>
      <c r="D226" s="289" t="s">
        <v>2495</v>
      </c>
      <c r="E226" s="289" t="s">
        <v>2529</v>
      </c>
      <c r="F226" s="50" t="s">
        <v>999</v>
      </c>
      <c r="G226" s="50" t="s">
        <v>999</v>
      </c>
      <c r="H226" s="289"/>
      <c r="I226" s="50" t="s">
        <v>1136</v>
      </c>
      <c r="J226" s="296">
        <v>431538740.96962345</v>
      </c>
      <c r="K226" s="50" t="s">
        <v>999</v>
      </c>
      <c r="L226" s="289"/>
      <c r="M226" s="289"/>
      <c r="N226" s="289"/>
    </row>
    <row r="227" spans="2:14" ht="15.75" x14ac:dyDescent="0.3">
      <c r="B227" s="295">
        <f>VLOOKUP(C227,Companies[],3,FALSE)</f>
        <v>112358587</v>
      </c>
      <c r="C227" s="298" t="s">
        <v>2343</v>
      </c>
      <c r="D227" s="289" t="s">
        <v>2495</v>
      </c>
      <c r="E227" s="289" t="s">
        <v>2532</v>
      </c>
      <c r="F227" s="50" t="s">
        <v>999</v>
      </c>
      <c r="G227" s="50" t="s">
        <v>999</v>
      </c>
      <c r="H227" s="289"/>
      <c r="I227" s="50" t="s">
        <v>1136</v>
      </c>
      <c r="J227" s="296">
        <v>1030423263.5983263</v>
      </c>
      <c r="K227" s="50" t="s">
        <v>999</v>
      </c>
      <c r="L227" s="289"/>
      <c r="M227" s="289"/>
      <c r="N227" s="289"/>
    </row>
    <row r="228" spans="2:14" ht="15.75" x14ac:dyDescent="0.3">
      <c r="B228" s="295">
        <f>VLOOKUP(C228,Companies[],3,FALSE)</f>
        <v>112358587</v>
      </c>
      <c r="C228" s="298" t="s">
        <v>2343</v>
      </c>
      <c r="D228" s="50" t="s">
        <v>2542</v>
      </c>
      <c r="E228" s="50" t="s">
        <v>2541</v>
      </c>
      <c r="F228" s="50" t="s">
        <v>999</v>
      </c>
      <c r="G228" s="50" t="s">
        <v>999</v>
      </c>
      <c r="H228" s="289"/>
      <c r="I228" s="50" t="s">
        <v>1136</v>
      </c>
      <c r="J228" s="296">
        <v>46561246.850000001</v>
      </c>
      <c r="K228" s="50" t="s">
        <v>999</v>
      </c>
      <c r="L228" s="289"/>
      <c r="M228" s="289"/>
      <c r="N228" s="289"/>
    </row>
    <row r="229" spans="2:14" ht="15.75" x14ac:dyDescent="0.3">
      <c r="B229" s="295">
        <f>VLOOKUP(C229,Companies[],3,FALSE)</f>
        <v>0</v>
      </c>
      <c r="C229" s="298" t="s">
        <v>2418</v>
      </c>
      <c r="D229" s="50" t="s">
        <v>2029</v>
      </c>
      <c r="E229" s="50" t="s">
        <v>2519</v>
      </c>
      <c r="F229" s="50" t="s">
        <v>999</v>
      </c>
      <c r="G229" s="50" t="s">
        <v>999</v>
      </c>
      <c r="H229" s="289"/>
      <c r="I229" s="50" t="s">
        <v>1136</v>
      </c>
      <c r="J229" s="296">
        <v>6507008</v>
      </c>
      <c r="K229" s="50" t="s">
        <v>999</v>
      </c>
      <c r="L229" s="289"/>
      <c r="M229" s="289"/>
      <c r="N229" s="289"/>
    </row>
    <row r="230" spans="2:14" ht="15.75" x14ac:dyDescent="0.3">
      <c r="B230" s="295">
        <f>VLOOKUP(C230,Companies[],3,FALSE)</f>
        <v>0</v>
      </c>
      <c r="C230" s="298" t="s">
        <v>2418</v>
      </c>
      <c r="D230" s="289" t="s">
        <v>2031</v>
      </c>
      <c r="E230" s="289" t="s">
        <v>1543</v>
      </c>
      <c r="F230" s="50" t="s">
        <v>999</v>
      </c>
      <c r="G230" s="50" t="s">
        <v>999</v>
      </c>
      <c r="H230" s="289"/>
      <c r="I230" s="50" t="s">
        <v>1136</v>
      </c>
      <c r="J230" s="296">
        <v>129036.04</v>
      </c>
      <c r="K230" s="50" t="s">
        <v>999</v>
      </c>
      <c r="L230" s="289"/>
      <c r="M230" s="289"/>
      <c r="N230" s="289"/>
    </row>
    <row r="231" spans="2:14" ht="15.75" x14ac:dyDescent="0.3">
      <c r="B231" s="295">
        <f>VLOOKUP(C231,Companies[],3,FALSE)</f>
        <v>0</v>
      </c>
      <c r="C231" s="298" t="s">
        <v>2418</v>
      </c>
      <c r="D231" s="289" t="s">
        <v>2031</v>
      </c>
      <c r="E231" s="289" t="s">
        <v>2526</v>
      </c>
      <c r="F231" s="50" t="s">
        <v>999</v>
      </c>
      <c r="G231" s="50" t="s">
        <v>999</v>
      </c>
      <c r="H231" s="289"/>
      <c r="I231" s="50" t="s">
        <v>1136</v>
      </c>
      <c r="J231" s="296">
        <v>59648600</v>
      </c>
      <c r="K231" s="50" t="s">
        <v>999</v>
      </c>
      <c r="L231" s="289"/>
      <c r="M231" s="289"/>
      <c r="N231" s="289"/>
    </row>
    <row r="232" spans="2:14" ht="15.75" x14ac:dyDescent="0.3">
      <c r="B232" s="295">
        <f>VLOOKUP(C232,Companies[],3,FALSE)</f>
        <v>0</v>
      </c>
      <c r="C232" s="298" t="s">
        <v>2418</v>
      </c>
      <c r="D232" s="289" t="s">
        <v>2031</v>
      </c>
      <c r="E232" s="289" t="s">
        <v>2527</v>
      </c>
      <c r="F232" s="50" t="s">
        <v>999</v>
      </c>
      <c r="G232" s="50" t="s">
        <v>999</v>
      </c>
      <c r="H232" s="289"/>
      <c r="I232" s="50" t="s">
        <v>1136</v>
      </c>
      <c r="J232" s="296">
        <v>5200000</v>
      </c>
      <c r="K232" s="50" t="s">
        <v>999</v>
      </c>
      <c r="L232" s="289"/>
      <c r="M232" s="289"/>
      <c r="N232" s="289"/>
    </row>
    <row r="233" spans="2:14" ht="15.75" x14ac:dyDescent="0.3">
      <c r="B233" s="295">
        <f>VLOOKUP(C233,Companies[],3,FALSE)</f>
        <v>0</v>
      </c>
      <c r="C233" s="298" t="s">
        <v>2418</v>
      </c>
      <c r="D233" s="289" t="s">
        <v>2495</v>
      </c>
      <c r="E233" s="289" t="s">
        <v>2530</v>
      </c>
      <c r="F233" s="50" t="s">
        <v>999</v>
      </c>
      <c r="G233" s="50" t="s">
        <v>999</v>
      </c>
      <c r="H233" s="289"/>
      <c r="I233" s="50" t="s">
        <v>1136</v>
      </c>
      <c r="J233" s="296">
        <v>28000000</v>
      </c>
      <c r="K233" s="50" t="s">
        <v>999</v>
      </c>
      <c r="L233" s="289"/>
      <c r="M233" s="289"/>
      <c r="N233" s="289"/>
    </row>
    <row r="234" spans="2:14" ht="15.75" x14ac:dyDescent="0.3">
      <c r="B234" s="295">
        <f>VLOOKUP(C234,Companies[],3,FALSE)</f>
        <v>106803838</v>
      </c>
      <c r="C234" s="298" t="s">
        <v>2344</v>
      </c>
      <c r="D234" s="50" t="s">
        <v>2029</v>
      </c>
      <c r="E234" s="50" t="s">
        <v>2497</v>
      </c>
      <c r="F234" s="50" t="s">
        <v>999</v>
      </c>
      <c r="G234" s="50" t="s">
        <v>999</v>
      </c>
      <c r="H234" s="289"/>
      <c r="I234" s="50" t="s">
        <v>1136</v>
      </c>
      <c r="J234" s="296">
        <v>30516962</v>
      </c>
      <c r="K234" s="50" t="s">
        <v>999</v>
      </c>
      <c r="L234" s="289"/>
      <c r="M234" s="289"/>
      <c r="N234" s="289"/>
    </row>
    <row r="235" spans="2:14" ht="15.75" x14ac:dyDescent="0.3">
      <c r="B235" s="295">
        <f>VLOOKUP(C235,Companies[],3,FALSE)</f>
        <v>106803838</v>
      </c>
      <c r="C235" s="298" t="s">
        <v>2344</v>
      </c>
      <c r="D235" s="289" t="s">
        <v>2031</v>
      </c>
      <c r="E235" s="289" t="s">
        <v>2526</v>
      </c>
      <c r="F235" s="50" t="s">
        <v>999</v>
      </c>
      <c r="G235" s="50" t="s">
        <v>999</v>
      </c>
      <c r="H235" s="289"/>
      <c r="I235" s="50" t="s">
        <v>1136</v>
      </c>
      <c r="J235" s="296">
        <v>51120000</v>
      </c>
      <c r="K235" s="50" t="s">
        <v>999</v>
      </c>
      <c r="L235" s="289"/>
      <c r="M235" s="289"/>
      <c r="N235" s="289"/>
    </row>
    <row r="236" spans="2:14" ht="15.75" x14ac:dyDescent="0.3">
      <c r="B236" s="295">
        <f>VLOOKUP(C236,Companies[],3,FALSE)</f>
        <v>106803838</v>
      </c>
      <c r="C236" s="298" t="s">
        <v>2344</v>
      </c>
      <c r="D236" s="289" t="s">
        <v>2495</v>
      </c>
      <c r="E236" s="289" t="s">
        <v>2531</v>
      </c>
      <c r="F236" s="50" t="s">
        <v>999</v>
      </c>
      <c r="G236" s="50" t="s">
        <v>999</v>
      </c>
      <c r="H236" s="289"/>
      <c r="I236" s="50" t="s">
        <v>1136</v>
      </c>
      <c r="J236" s="296">
        <v>190000322.19999999</v>
      </c>
      <c r="K236" s="50" t="s">
        <v>999</v>
      </c>
      <c r="L236" s="289"/>
      <c r="M236" s="289"/>
      <c r="N236" s="289"/>
    </row>
    <row r="237" spans="2:14" ht="15.75" x14ac:dyDescent="0.3">
      <c r="B237" s="295">
        <f>VLOOKUP(C237,Companies[],3,FALSE)</f>
        <v>106803838</v>
      </c>
      <c r="C237" s="298" t="s">
        <v>2344</v>
      </c>
      <c r="D237" s="50" t="s">
        <v>2542</v>
      </c>
      <c r="E237" s="50" t="s">
        <v>2541</v>
      </c>
      <c r="F237" s="50" t="s">
        <v>999</v>
      </c>
      <c r="G237" s="50" t="s">
        <v>999</v>
      </c>
      <c r="H237" s="289"/>
      <c r="I237" s="50" t="s">
        <v>1136</v>
      </c>
      <c r="J237" s="296">
        <v>21500000</v>
      </c>
      <c r="K237" s="50" t="s">
        <v>999</v>
      </c>
      <c r="L237" s="289"/>
      <c r="M237" s="289"/>
      <c r="N237" s="289"/>
    </row>
    <row r="238" spans="2:14" ht="15.75" x14ac:dyDescent="0.3">
      <c r="B238" s="295">
        <f>VLOOKUP(C238,Companies[],3,FALSE)</f>
        <v>155743298</v>
      </c>
      <c r="C238" s="298" t="s">
        <v>2345</v>
      </c>
      <c r="D238" s="289" t="s">
        <v>2029</v>
      </c>
      <c r="E238" s="289" t="s">
        <v>2519</v>
      </c>
      <c r="F238" s="50" t="s">
        <v>999</v>
      </c>
      <c r="G238" s="50" t="s">
        <v>999</v>
      </c>
      <c r="H238" s="289"/>
      <c r="I238" s="50" t="s">
        <v>1136</v>
      </c>
      <c r="J238" s="296">
        <v>9237991.6699999999</v>
      </c>
      <c r="K238" s="50" t="s">
        <v>999</v>
      </c>
      <c r="L238" s="289"/>
      <c r="M238" s="289"/>
      <c r="N238" s="289"/>
    </row>
    <row r="239" spans="2:14" ht="15.75" x14ac:dyDescent="0.3">
      <c r="B239" s="295">
        <f>VLOOKUP(C239,Companies[],3,FALSE)</f>
        <v>155743298</v>
      </c>
      <c r="C239" s="298" t="s">
        <v>2345</v>
      </c>
      <c r="D239" s="289" t="s">
        <v>2031</v>
      </c>
      <c r="E239" s="289" t="s">
        <v>1543</v>
      </c>
      <c r="F239" s="50" t="s">
        <v>999</v>
      </c>
      <c r="G239" s="50" t="s">
        <v>999</v>
      </c>
      <c r="H239" s="289"/>
      <c r="I239" s="50" t="s">
        <v>1136</v>
      </c>
      <c r="J239" s="296">
        <v>24554724</v>
      </c>
      <c r="K239" s="50" t="s">
        <v>999</v>
      </c>
      <c r="L239" s="289"/>
      <c r="M239" s="289"/>
      <c r="N239" s="289"/>
    </row>
    <row r="240" spans="2:14" ht="15.75" x14ac:dyDescent="0.3">
      <c r="B240" s="295">
        <f>VLOOKUP(C240,Companies[],3,FALSE)</f>
        <v>155743298</v>
      </c>
      <c r="C240" s="298" t="s">
        <v>2345</v>
      </c>
      <c r="D240" s="289" t="s">
        <v>2031</v>
      </c>
      <c r="E240" s="289" t="s">
        <v>2526</v>
      </c>
      <c r="F240" s="50" t="s">
        <v>999</v>
      </c>
      <c r="G240" s="50" t="s">
        <v>999</v>
      </c>
      <c r="H240" s="289"/>
      <c r="I240" s="50" t="s">
        <v>1136</v>
      </c>
      <c r="J240" s="296">
        <v>16729800</v>
      </c>
      <c r="K240" s="50" t="s">
        <v>999</v>
      </c>
      <c r="L240" s="289"/>
      <c r="M240" s="289"/>
      <c r="N240" s="289"/>
    </row>
    <row r="241" spans="2:14" ht="15.75" x14ac:dyDescent="0.3">
      <c r="B241" s="295">
        <f>VLOOKUP(C241,Companies[],3,FALSE)</f>
        <v>155743298</v>
      </c>
      <c r="C241" s="298" t="s">
        <v>2345</v>
      </c>
      <c r="D241" s="289" t="s">
        <v>2031</v>
      </c>
      <c r="E241" s="289" t="s">
        <v>2527</v>
      </c>
      <c r="F241" s="50" t="s">
        <v>999</v>
      </c>
      <c r="G241" s="50" t="s">
        <v>999</v>
      </c>
      <c r="H241" s="289"/>
      <c r="I241" s="50" t="s">
        <v>1136</v>
      </c>
      <c r="J241" s="296">
        <v>400000</v>
      </c>
      <c r="K241" s="50" t="s">
        <v>999</v>
      </c>
      <c r="L241" s="289"/>
      <c r="M241" s="289"/>
      <c r="N241" s="289"/>
    </row>
    <row r="242" spans="2:14" ht="15.75" x14ac:dyDescent="0.3">
      <c r="B242" s="295">
        <f>VLOOKUP(C242,Companies[],3,FALSE)</f>
        <v>155743298</v>
      </c>
      <c r="C242" s="298" t="s">
        <v>2345</v>
      </c>
      <c r="D242" s="289" t="s">
        <v>2495</v>
      </c>
      <c r="E242" s="289" t="s">
        <v>2529</v>
      </c>
      <c r="F242" s="50" t="s">
        <v>999</v>
      </c>
      <c r="G242" s="50" t="s">
        <v>999</v>
      </c>
      <c r="H242" s="289"/>
      <c r="I242" s="50" t="s">
        <v>1136</v>
      </c>
      <c r="J242" s="296">
        <v>272118140</v>
      </c>
      <c r="K242" s="50" t="s">
        <v>999</v>
      </c>
      <c r="L242" s="289"/>
      <c r="M242" s="289"/>
      <c r="N242" s="289"/>
    </row>
    <row r="243" spans="2:14" ht="15.75" x14ac:dyDescent="0.3">
      <c r="B243" s="295">
        <f>VLOOKUP(C243,Companies[],3,FALSE)</f>
        <v>101781372</v>
      </c>
      <c r="C243" s="298" t="s">
        <v>2346</v>
      </c>
      <c r="D243" s="289" t="s">
        <v>2029</v>
      </c>
      <c r="E243" s="289" t="s">
        <v>2519</v>
      </c>
      <c r="F243" s="50" t="s">
        <v>999</v>
      </c>
      <c r="G243" s="50" t="s">
        <v>999</v>
      </c>
      <c r="H243" s="289"/>
      <c r="I243" s="50" t="s">
        <v>1136</v>
      </c>
      <c r="J243" s="296">
        <v>15268500</v>
      </c>
      <c r="K243" s="50" t="s">
        <v>999</v>
      </c>
      <c r="L243" s="289"/>
      <c r="M243" s="289"/>
      <c r="N243" s="289"/>
    </row>
    <row r="244" spans="2:14" ht="15.75" x14ac:dyDescent="0.3">
      <c r="B244" s="295">
        <f>VLOOKUP(C244,Companies[],3,FALSE)</f>
        <v>101781372</v>
      </c>
      <c r="C244" s="298" t="s">
        <v>2346</v>
      </c>
      <c r="D244" s="289" t="s">
        <v>2031</v>
      </c>
      <c r="E244" s="289" t="s">
        <v>1543</v>
      </c>
      <c r="F244" s="50" t="s">
        <v>999</v>
      </c>
      <c r="G244" s="50" t="s">
        <v>999</v>
      </c>
      <c r="H244" s="289"/>
      <c r="I244" s="50" t="s">
        <v>1136</v>
      </c>
      <c r="J244" s="296">
        <v>41138838.899999999</v>
      </c>
      <c r="K244" s="50" t="s">
        <v>999</v>
      </c>
      <c r="L244" s="289"/>
      <c r="M244" s="289"/>
      <c r="N244" s="289"/>
    </row>
    <row r="245" spans="2:14" ht="15.75" x14ac:dyDescent="0.3">
      <c r="B245" s="295">
        <f>VLOOKUP(C245,Companies[],3,FALSE)</f>
        <v>101781372</v>
      </c>
      <c r="C245" s="298" t="s">
        <v>2346</v>
      </c>
      <c r="D245" s="289" t="s">
        <v>2031</v>
      </c>
      <c r="E245" s="289" t="s">
        <v>2526</v>
      </c>
      <c r="F245" s="50" t="s">
        <v>999</v>
      </c>
      <c r="G245" s="50" t="s">
        <v>999</v>
      </c>
      <c r="H245" s="289"/>
      <c r="I245" s="50" t="s">
        <v>1136</v>
      </c>
      <c r="J245" s="296">
        <v>15713780</v>
      </c>
      <c r="K245" s="50" t="s">
        <v>999</v>
      </c>
      <c r="L245" s="289"/>
      <c r="M245" s="289"/>
      <c r="N245" s="289"/>
    </row>
    <row r="246" spans="2:14" ht="15.75" x14ac:dyDescent="0.3">
      <c r="B246" s="295">
        <f>VLOOKUP(C246,Companies[],3,FALSE)</f>
        <v>101781372</v>
      </c>
      <c r="C246" s="298" t="s">
        <v>2346</v>
      </c>
      <c r="D246" s="289" t="s">
        <v>2031</v>
      </c>
      <c r="E246" s="289" t="s">
        <v>2527</v>
      </c>
      <c r="F246" s="50" t="s">
        <v>999</v>
      </c>
      <c r="G246" s="50" t="s">
        <v>999</v>
      </c>
      <c r="H246" s="289"/>
      <c r="I246" s="50" t="s">
        <v>1136</v>
      </c>
      <c r="J246" s="296">
        <v>3000</v>
      </c>
      <c r="K246" s="50" t="s">
        <v>999</v>
      </c>
      <c r="L246" s="289"/>
      <c r="M246" s="289"/>
      <c r="N246" s="289"/>
    </row>
    <row r="247" spans="2:14" ht="15.75" x14ac:dyDescent="0.3">
      <c r="B247" s="295">
        <f>VLOOKUP(C247,Companies[],3,FALSE)</f>
        <v>101781372</v>
      </c>
      <c r="C247" s="298" t="s">
        <v>2346</v>
      </c>
      <c r="D247" s="289" t="s">
        <v>2495</v>
      </c>
      <c r="E247" s="289" t="s">
        <v>2529</v>
      </c>
      <c r="F247" s="50" t="s">
        <v>999</v>
      </c>
      <c r="G247" s="50" t="s">
        <v>999</v>
      </c>
      <c r="H247" s="289"/>
      <c r="I247" s="50" t="s">
        <v>1136</v>
      </c>
      <c r="J247" s="296">
        <v>363391901.80456066</v>
      </c>
      <c r="K247" s="50" t="s">
        <v>999</v>
      </c>
      <c r="L247" s="289"/>
      <c r="M247" s="289"/>
      <c r="N247" s="289"/>
    </row>
    <row r="248" spans="2:14" ht="15.75" x14ac:dyDescent="0.3">
      <c r="B248" s="295">
        <f>VLOOKUP(C248,Companies[],3,FALSE)</f>
        <v>101781372</v>
      </c>
      <c r="C248" s="298" t="s">
        <v>2346</v>
      </c>
      <c r="D248" s="289" t="s">
        <v>2495</v>
      </c>
      <c r="E248" s="289" t="s">
        <v>2530</v>
      </c>
      <c r="F248" s="50" t="s">
        <v>999</v>
      </c>
      <c r="G248" s="50" t="s">
        <v>999</v>
      </c>
      <c r="H248" s="289"/>
      <c r="I248" s="50" t="s">
        <v>1136</v>
      </c>
      <c r="J248" s="296">
        <v>1500000</v>
      </c>
      <c r="K248" s="50" t="s">
        <v>999</v>
      </c>
      <c r="L248" s="289"/>
      <c r="M248" s="289"/>
      <c r="N248" s="289"/>
    </row>
    <row r="249" spans="2:14" ht="15.75" x14ac:dyDescent="0.3">
      <c r="B249" s="295">
        <f>VLOOKUP(C249,Companies[],3,FALSE)</f>
        <v>131415710</v>
      </c>
      <c r="C249" s="298" t="s">
        <v>2347</v>
      </c>
      <c r="D249" s="50" t="s">
        <v>2029</v>
      </c>
      <c r="E249" s="50" t="s">
        <v>2497</v>
      </c>
      <c r="F249" s="50" t="s">
        <v>999</v>
      </c>
      <c r="G249" s="50" t="s">
        <v>999</v>
      </c>
      <c r="H249" s="289"/>
      <c r="I249" s="50" t="s">
        <v>1136</v>
      </c>
      <c r="J249" s="296">
        <v>15268097</v>
      </c>
      <c r="K249" s="50" t="s">
        <v>999</v>
      </c>
      <c r="L249" s="289"/>
      <c r="M249" s="289"/>
      <c r="N249" s="289"/>
    </row>
    <row r="250" spans="2:14" ht="15.75" x14ac:dyDescent="0.3">
      <c r="B250" s="289" t="s">
        <v>2347</v>
      </c>
      <c r="C250" s="298" t="s">
        <v>2347</v>
      </c>
      <c r="D250" s="50" t="s">
        <v>2029</v>
      </c>
      <c r="E250" s="50" t="s">
        <v>2519</v>
      </c>
      <c r="F250" s="50" t="s">
        <v>999</v>
      </c>
      <c r="G250" s="50" t="s">
        <v>999</v>
      </c>
      <c r="H250" s="289"/>
      <c r="I250" s="50" t="s">
        <v>1136</v>
      </c>
      <c r="J250" s="296">
        <v>136625248</v>
      </c>
      <c r="K250" s="50" t="s">
        <v>999</v>
      </c>
      <c r="L250" s="289"/>
      <c r="M250" s="289"/>
      <c r="N250" s="289"/>
    </row>
    <row r="251" spans="2:14" ht="15.75" x14ac:dyDescent="0.3">
      <c r="B251" s="289" t="s">
        <v>2347</v>
      </c>
      <c r="C251" s="298" t="s">
        <v>2347</v>
      </c>
      <c r="D251" s="289" t="s">
        <v>2031</v>
      </c>
      <c r="E251" s="289" t="s">
        <v>1543</v>
      </c>
      <c r="F251" s="50" t="s">
        <v>999</v>
      </c>
      <c r="G251" s="50" t="s">
        <v>999</v>
      </c>
      <c r="H251" s="289"/>
      <c r="I251" s="50" t="s">
        <v>1136</v>
      </c>
      <c r="J251" s="296">
        <v>21638000</v>
      </c>
      <c r="K251" s="50" t="s">
        <v>999</v>
      </c>
      <c r="L251" s="289"/>
      <c r="M251" s="289"/>
      <c r="N251" s="289"/>
    </row>
    <row r="252" spans="2:14" ht="15.75" x14ac:dyDescent="0.3">
      <c r="B252" s="289" t="s">
        <v>2347</v>
      </c>
      <c r="C252" s="298" t="s">
        <v>2347</v>
      </c>
      <c r="D252" s="289" t="s">
        <v>2031</v>
      </c>
      <c r="E252" s="289" t="s">
        <v>2526</v>
      </c>
      <c r="F252" s="50" t="s">
        <v>999</v>
      </c>
      <c r="G252" s="50" t="s">
        <v>999</v>
      </c>
      <c r="H252" s="289"/>
      <c r="I252" s="50" t="s">
        <v>1136</v>
      </c>
      <c r="J252" s="296">
        <v>114993885</v>
      </c>
      <c r="K252" s="50" t="s">
        <v>999</v>
      </c>
      <c r="L252" s="289"/>
      <c r="M252" s="289"/>
      <c r="N252" s="289"/>
    </row>
    <row r="253" spans="2:14" ht="15.75" x14ac:dyDescent="0.3">
      <c r="B253" s="289" t="s">
        <v>2347</v>
      </c>
      <c r="C253" s="298" t="s">
        <v>2347</v>
      </c>
      <c r="D253" s="289" t="s">
        <v>2495</v>
      </c>
      <c r="E253" s="289" t="s">
        <v>2529</v>
      </c>
      <c r="F253" s="50" t="s">
        <v>999</v>
      </c>
      <c r="G253" s="50" t="s">
        <v>999</v>
      </c>
      <c r="H253" s="289"/>
      <c r="I253" s="50" t="s">
        <v>1136</v>
      </c>
      <c r="J253" s="296">
        <v>318078600</v>
      </c>
      <c r="K253" s="50" t="s">
        <v>999</v>
      </c>
      <c r="L253" s="289"/>
      <c r="M253" s="289"/>
      <c r="N253" s="289"/>
    </row>
    <row r="254" spans="2:14" ht="15.75" x14ac:dyDescent="0.3">
      <c r="B254" s="289" t="s">
        <v>2347</v>
      </c>
      <c r="C254" s="298" t="s">
        <v>2347</v>
      </c>
      <c r="D254" s="50" t="s">
        <v>2542</v>
      </c>
      <c r="E254" s="50" t="s">
        <v>2541</v>
      </c>
      <c r="F254" s="50" t="s">
        <v>999</v>
      </c>
      <c r="G254" s="50" t="s">
        <v>999</v>
      </c>
      <c r="H254" s="289"/>
      <c r="I254" s="50" t="s">
        <v>1136</v>
      </c>
      <c r="J254" s="296">
        <v>6658500</v>
      </c>
      <c r="K254" s="50" t="s">
        <v>999</v>
      </c>
      <c r="L254" s="289"/>
      <c r="M254" s="289"/>
      <c r="N254" s="289"/>
    </row>
    <row r="255" spans="2:14" ht="15.75" x14ac:dyDescent="0.3">
      <c r="B255" s="295">
        <f>VLOOKUP(C255,Companies[],3,FALSE)</f>
        <v>110005199</v>
      </c>
      <c r="C255" s="298" t="s">
        <v>2348</v>
      </c>
      <c r="D255" s="289" t="s">
        <v>2030</v>
      </c>
      <c r="E255" s="289" t="s">
        <v>2515</v>
      </c>
      <c r="F255" s="50" t="s">
        <v>999</v>
      </c>
      <c r="G255" s="50" t="s">
        <v>999</v>
      </c>
      <c r="H255" s="289"/>
      <c r="I255" s="50" t="s">
        <v>1136</v>
      </c>
      <c r="J255" s="296">
        <v>5244840</v>
      </c>
      <c r="K255" s="50" t="s">
        <v>999</v>
      </c>
      <c r="L255" s="289"/>
      <c r="M255" s="289"/>
      <c r="N255" s="289"/>
    </row>
    <row r="256" spans="2:14" ht="15.75" x14ac:dyDescent="0.3">
      <c r="B256" s="295">
        <f>VLOOKUP(C256,Companies[],3,FALSE)</f>
        <v>110005199</v>
      </c>
      <c r="C256" s="298" t="s">
        <v>2348</v>
      </c>
      <c r="D256" s="289" t="s">
        <v>2031</v>
      </c>
      <c r="E256" s="289" t="s">
        <v>1543</v>
      </c>
      <c r="F256" s="50" t="s">
        <v>999</v>
      </c>
      <c r="G256" s="50" t="s">
        <v>999</v>
      </c>
      <c r="H256" s="289"/>
      <c r="I256" s="50" t="s">
        <v>1136</v>
      </c>
      <c r="J256" s="296">
        <v>32886999</v>
      </c>
      <c r="K256" s="50" t="s">
        <v>999</v>
      </c>
      <c r="L256" s="289"/>
      <c r="M256" s="289"/>
      <c r="N256" s="289"/>
    </row>
    <row r="257" spans="2:14" ht="15.75" x14ac:dyDescent="0.3">
      <c r="B257" s="295">
        <f>VLOOKUP(C257,Companies[],3,FALSE)</f>
        <v>110005199</v>
      </c>
      <c r="C257" s="298" t="s">
        <v>2348</v>
      </c>
      <c r="D257" s="289" t="s">
        <v>2031</v>
      </c>
      <c r="E257" s="289" t="s">
        <v>2526</v>
      </c>
      <c r="F257" s="50" t="s">
        <v>999</v>
      </c>
      <c r="G257" s="50" t="s">
        <v>999</v>
      </c>
      <c r="H257" s="289"/>
      <c r="I257" s="50" t="s">
        <v>1136</v>
      </c>
      <c r="J257" s="296">
        <v>600900</v>
      </c>
      <c r="K257" s="50" t="s">
        <v>999</v>
      </c>
      <c r="L257" s="289"/>
      <c r="M257" s="289"/>
      <c r="N257" s="289"/>
    </row>
    <row r="258" spans="2:14" ht="15.75" x14ac:dyDescent="0.3">
      <c r="B258" s="295">
        <f>VLOOKUP(C258,Companies[],3,FALSE)</f>
        <v>110005199</v>
      </c>
      <c r="C258" s="298" t="s">
        <v>2348</v>
      </c>
      <c r="D258" s="289" t="s">
        <v>2031</v>
      </c>
      <c r="E258" s="289" t="s">
        <v>2527</v>
      </c>
      <c r="F258" s="50" t="s">
        <v>999</v>
      </c>
      <c r="G258" s="50" t="s">
        <v>999</v>
      </c>
      <c r="H258" s="289"/>
      <c r="I258" s="50" t="s">
        <v>1136</v>
      </c>
      <c r="J258" s="296">
        <v>1000</v>
      </c>
      <c r="K258" s="50" t="s">
        <v>999</v>
      </c>
      <c r="L258" s="289"/>
      <c r="M258" s="289"/>
      <c r="N258" s="289"/>
    </row>
    <row r="259" spans="2:14" ht="15.75" x14ac:dyDescent="0.3">
      <c r="B259" s="295">
        <f>VLOOKUP(C259,Companies[],3,FALSE)</f>
        <v>110005199</v>
      </c>
      <c r="C259" s="298" t="s">
        <v>2348</v>
      </c>
      <c r="D259" s="289" t="s">
        <v>2495</v>
      </c>
      <c r="E259" s="289" t="s">
        <v>2529</v>
      </c>
      <c r="F259" s="50" t="s">
        <v>999</v>
      </c>
      <c r="G259" s="50" t="s">
        <v>999</v>
      </c>
      <c r="H259" s="289"/>
      <c r="I259" s="50" t="s">
        <v>1136</v>
      </c>
      <c r="J259" s="296">
        <v>313506277.94979078</v>
      </c>
      <c r="K259" s="50" t="s">
        <v>999</v>
      </c>
      <c r="L259" s="289"/>
      <c r="M259" s="289"/>
      <c r="N259" s="289"/>
    </row>
    <row r="260" spans="2:14" ht="15.75" x14ac:dyDescent="0.3">
      <c r="B260" s="295">
        <f>VLOOKUP(C260,Companies[],3,FALSE)</f>
        <v>110005199</v>
      </c>
      <c r="C260" s="298" t="s">
        <v>2348</v>
      </c>
      <c r="D260" s="289" t="s">
        <v>2495</v>
      </c>
      <c r="E260" s="289" t="s">
        <v>2530</v>
      </c>
      <c r="F260" s="50" t="s">
        <v>999</v>
      </c>
      <c r="G260" s="50" t="s">
        <v>999</v>
      </c>
      <c r="H260" s="289"/>
      <c r="I260" s="50" t="s">
        <v>1136</v>
      </c>
      <c r="J260" s="296">
        <v>1500000</v>
      </c>
      <c r="K260" s="50" t="s">
        <v>999</v>
      </c>
      <c r="L260" s="289"/>
      <c r="M260" s="289"/>
      <c r="N260" s="289"/>
    </row>
    <row r="261" spans="2:14" ht="15.75" x14ac:dyDescent="0.3">
      <c r="B261" s="295">
        <f>VLOOKUP(C261,Companies[],3,FALSE)</f>
        <v>110005199</v>
      </c>
      <c r="C261" s="298" t="s">
        <v>2348</v>
      </c>
      <c r="D261" s="50" t="s">
        <v>2542</v>
      </c>
      <c r="E261" s="50" t="s">
        <v>2541</v>
      </c>
      <c r="F261" s="50" t="s">
        <v>999</v>
      </c>
      <c r="G261" s="50" t="s">
        <v>999</v>
      </c>
      <c r="H261" s="289"/>
      <c r="I261" s="50" t="s">
        <v>1136</v>
      </c>
      <c r="J261" s="296">
        <v>18400000</v>
      </c>
      <c r="K261" s="50" t="s">
        <v>999</v>
      </c>
      <c r="L261" s="289"/>
      <c r="M261" s="289"/>
      <c r="N261" s="289"/>
    </row>
    <row r="262" spans="2:14" ht="15.75" x14ac:dyDescent="0.3">
      <c r="B262" s="295">
        <f>VLOOKUP(C262,Companies[],3,FALSE)</f>
        <v>118051289</v>
      </c>
      <c r="C262" s="298" t="s">
        <v>2349</v>
      </c>
      <c r="D262" s="50" t="s">
        <v>2029</v>
      </c>
      <c r="E262" s="50" t="s">
        <v>2497</v>
      </c>
      <c r="F262" s="50" t="s">
        <v>999</v>
      </c>
      <c r="G262" s="50" t="s">
        <v>999</v>
      </c>
      <c r="H262" s="289"/>
      <c r="I262" s="50" t="s">
        <v>1136</v>
      </c>
      <c r="J262" s="296">
        <v>5000000</v>
      </c>
      <c r="K262" s="50" t="s">
        <v>999</v>
      </c>
      <c r="L262" s="289"/>
      <c r="M262" s="289"/>
      <c r="N262" s="289"/>
    </row>
    <row r="263" spans="2:14" ht="15.75" x14ac:dyDescent="0.3">
      <c r="B263" s="295">
        <f>VLOOKUP(C263,Companies[],3,FALSE)</f>
        <v>118051289</v>
      </c>
      <c r="C263" s="298" t="s">
        <v>2349</v>
      </c>
      <c r="D263" s="50" t="s">
        <v>2029</v>
      </c>
      <c r="E263" s="50" t="s">
        <v>2519</v>
      </c>
      <c r="F263" s="50" t="s">
        <v>999</v>
      </c>
      <c r="G263" s="50" t="s">
        <v>999</v>
      </c>
      <c r="H263" s="289"/>
      <c r="I263" s="50" t="s">
        <v>1136</v>
      </c>
      <c r="J263" s="296">
        <v>25000000</v>
      </c>
      <c r="K263" s="50" t="s">
        <v>999</v>
      </c>
      <c r="L263" s="289"/>
      <c r="M263" s="289"/>
      <c r="N263" s="289"/>
    </row>
    <row r="264" spans="2:14" ht="15.75" x14ac:dyDescent="0.3">
      <c r="B264" s="295">
        <f>VLOOKUP(C264,Companies[],3,FALSE)</f>
        <v>118051289</v>
      </c>
      <c r="C264" s="298" t="s">
        <v>2349</v>
      </c>
      <c r="D264" s="289" t="s">
        <v>2031</v>
      </c>
      <c r="E264" s="289" t="s">
        <v>1543</v>
      </c>
      <c r="F264" s="50" t="s">
        <v>999</v>
      </c>
      <c r="G264" s="50" t="s">
        <v>999</v>
      </c>
      <c r="H264" s="289"/>
      <c r="I264" s="50" t="s">
        <v>1136</v>
      </c>
      <c r="J264" s="296">
        <v>12586000</v>
      </c>
      <c r="K264" s="50" t="s">
        <v>999</v>
      </c>
      <c r="L264" s="289"/>
      <c r="M264" s="289"/>
      <c r="N264" s="289"/>
    </row>
    <row r="265" spans="2:14" ht="15.75" x14ac:dyDescent="0.3">
      <c r="B265" s="295">
        <f>VLOOKUP(C265,Companies[],3,FALSE)</f>
        <v>118051289</v>
      </c>
      <c r="C265" s="298" t="s">
        <v>2349</v>
      </c>
      <c r="D265" s="289" t="s">
        <v>2031</v>
      </c>
      <c r="E265" s="289" t="s">
        <v>2526</v>
      </c>
      <c r="F265" s="50" t="s">
        <v>999</v>
      </c>
      <c r="G265" s="50" t="s">
        <v>999</v>
      </c>
      <c r="H265" s="289"/>
      <c r="I265" s="50" t="s">
        <v>1136</v>
      </c>
      <c r="J265" s="296">
        <v>2986600</v>
      </c>
      <c r="K265" s="50" t="s">
        <v>999</v>
      </c>
      <c r="L265" s="289"/>
      <c r="M265" s="289"/>
      <c r="N265" s="289"/>
    </row>
    <row r="266" spans="2:14" ht="15.75" x14ac:dyDescent="0.3">
      <c r="B266" s="295">
        <f>VLOOKUP(C266,Companies[],3,FALSE)</f>
        <v>118051289</v>
      </c>
      <c r="C266" s="298" t="s">
        <v>2349</v>
      </c>
      <c r="D266" s="289" t="s">
        <v>2031</v>
      </c>
      <c r="E266" s="289" t="s">
        <v>2527</v>
      </c>
      <c r="F266" s="50" t="s">
        <v>999</v>
      </c>
      <c r="G266" s="50" t="s">
        <v>999</v>
      </c>
      <c r="H266" s="289"/>
      <c r="I266" s="50" t="s">
        <v>1136</v>
      </c>
      <c r="J266" s="296">
        <v>600000</v>
      </c>
      <c r="K266" s="50" t="s">
        <v>999</v>
      </c>
      <c r="L266" s="289"/>
      <c r="M266" s="289"/>
      <c r="N266" s="289"/>
    </row>
    <row r="267" spans="2:14" ht="15.75" x14ac:dyDescent="0.3">
      <c r="B267" s="295">
        <f>VLOOKUP(C267,Companies[],3,FALSE)</f>
        <v>118051289</v>
      </c>
      <c r="C267" s="298" t="s">
        <v>2349</v>
      </c>
      <c r="D267" s="289" t="s">
        <v>2495</v>
      </c>
      <c r="E267" s="289" t="s">
        <v>2529</v>
      </c>
      <c r="F267" s="50" t="s">
        <v>999</v>
      </c>
      <c r="G267" s="50" t="s">
        <v>999</v>
      </c>
      <c r="H267" s="289"/>
      <c r="I267" s="50" t="s">
        <v>1136</v>
      </c>
      <c r="J267" s="296">
        <v>194128200</v>
      </c>
      <c r="K267" s="50" t="s">
        <v>999</v>
      </c>
      <c r="L267" s="289"/>
      <c r="M267" s="289"/>
      <c r="N267" s="289"/>
    </row>
    <row r="268" spans="2:14" ht="15.75" x14ac:dyDescent="0.3">
      <c r="B268" s="295">
        <f>VLOOKUP(C268,Companies[],3,FALSE)</f>
        <v>118051289</v>
      </c>
      <c r="C268" s="298" t="s">
        <v>2349</v>
      </c>
      <c r="D268" s="289" t="s">
        <v>2495</v>
      </c>
      <c r="E268" s="289" t="s">
        <v>2530</v>
      </c>
      <c r="F268" s="50" t="s">
        <v>999</v>
      </c>
      <c r="G268" s="50" t="s">
        <v>999</v>
      </c>
      <c r="H268" s="289"/>
      <c r="I268" s="50" t="s">
        <v>1136</v>
      </c>
      <c r="J268" s="296">
        <v>9000000</v>
      </c>
      <c r="K268" s="50" t="s">
        <v>999</v>
      </c>
      <c r="L268" s="289"/>
      <c r="M268" s="289"/>
      <c r="N268" s="289"/>
    </row>
    <row r="269" spans="2:14" ht="15.75" x14ac:dyDescent="0.3">
      <c r="B269" s="295">
        <f>VLOOKUP(C269,Companies[],3,FALSE)</f>
        <v>109529788</v>
      </c>
      <c r="C269" s="298" t="s">
        <v>2350</v>
      </c>
      <c r="D269" s="50" t="s">
        <v>2029</v>
      </c>
      <c r="E269" s="50" t="s">
        <v>2497</v>
      </c>
      <c r="F269" s="50" t="s">
        <v>999</v>
      </c>
      <c r="G269" s="50" t="s">
        <v>999</v>
      </c>
      <c r="H269" s="289"/>
      <c r="I269" s="50" t="s">
        <v>1136</v>
      </c>
      <c r="J269" s="296">
        <v>58699613</v>
      </c>
      <c r="K269" s="50" t="s">
        <v>999</v>
      </c>
      <c r="L269" s="289"/>
      <c r="M269" s="289"/>
      <c r="N269" s="289"/>
    </row>
    <row r="270" spans="2:14" ht="15.75" x14ac:dyDescent="0.3">
      <c r="B270" s="295">
        <f>VLOOKUP(C270,Companies[],3,FALSE)</f>
        <v>109529788</v>
      </c>
      <c r="C270" s="298" t="s">
        <v>2350</v>
      </c>
      <c r="D270" s="50" t="s">
        <v>2029</v>
      </c>
      <c r="E270" s="50" t="s">
        <v>2519</v>
      </c>
      <c r="F270" s="50" t="s">
        <v>999</v>
      </c>
      <c r="G270" s="50" t="s">
        <v>999</v>
      </c>
      <c r="H270" s="289"/>
      <c r="I270" s="50" t="s">
        <v>1136</v>
      </c>
      <c r="J270" s="296">
        <v>15088309</v>
      </c>
      <c r="K270" s="50" t="s">
        <v>999</v>
      </c>
      <c r="L270" s="289"/>
      <c r="M270" s="289"/>
      <c r="N270" s="289"/>
    </row>
    <row r="271" spans="2:14" ht="15.75" x14ac:dyDescent="0.3">
      <c r="B271" s="295">
        <f>VLOOKUP(C271,Companies[],3,FALSE)</f>
        <v>109529788</v>
      </c>
      <c r="C271" s="298" t="s">
        <v>2350</v>
      </c>
      <c r="D271" s="289" t="s">
        <v>2031</v>
      </c>
      <c r="E271" s="289" t="s">
        <v>1543</v>
      </c>
      <c r="F271" s="50" t="s">
        <v>999</v>
      </c>
      <c r="G271" s="50" t="s">
        <v>999</v>
      </c>
      <c r="H271" s="289"/>
      <c r="I271" s="50" t="s">
        <v>1136</v>
      </c>
      <c r="J271" s="296">
        <v>19136922.300000001</v>
      </c>
      <c r="K271" s="50" t="s">
        <v>999</v>
      </c>
      <c r="L271" s="289"/>
      <c r="M271" s="289"/>
      <c r="N271" s="289"/>
    </row>
    <row r="272" spans="2:14" ht="15.75" x14ac:dyDescent="0.3">
      <c r="B272" s="295">
        <f>VLOOKUP(C272,Companies[],3,FALSE)</f>
        <v>109529788</v>
      </c>
      <c r="C272" s="298" t="s">
        <v>2350</v>
      </c>
      <c r="D272" s="289" t="s">
        <v>2031</v>
      </c>
      <c r="E272" s="289" t="s">
        <v>2526</v>
      </c>
      <c r="F272" s="50" t="s">
        <v>999</v>
      </c>
      <c r="G272" s="50" t="s">
        <v>999</v>
      </c>
      <c r="H272" s="289"/>
      <c r="I272" s="50" t="s">
        <v>1136</v>
      </c>
      <c r="J272" s="296">
        <v>5269129</v>
      </c>
      <c r="K272" s="50" t="s">
        <v>999</v>
      </c>
      <c r="L272" s="289"/>
      <c r="M272" s="289"/>
      <c r="N272" s="289"/>
    </row>
    <row r="273" spans="2:14" ht="15.75" x14ac:dyDescent="0.3">
      <c r="B273" s="295">
        <f>VLOOKUP(C273,Companies[],3,FALSE)</f>
        <v>109529788</v>
      </c>
      <c r="C273" s="298" t="s">
        <v>2350</v>
      </c>
      <c r="D273" s="289" t="s">
        <v>2031</v>
      </c>
      <c r="E273" s="289" t="s">
        <v>2527</v>
      </c>
      <c r="F273" s="50" t="s">
        <v>999</v>
      </c>
      <c r="G273" s="50" t="s">
        <v>999</v>
      </c>
      <c r="H273" s="289"/>
      <c r="I273" s="50" t="s">
        <v>1136</v>
      </c>
      <c r="J273" s="296">
        <v>807000</v>
      </c>
      <c r="K273" s="50" t="s">
        <v>999</v>
      </c>
      <c r="L273" s="289"/>
      <c r="M273" s="289"/>
      <c r="N273" s="289"/>
    </row>
    <row r="274" spans="2:14" ht="15.75" x14ac:dyDescent="0.3">
      <c r="B274" s="295">
        <f>VLOOKUP(C274,Companies[],3,FALSE)</f>
        <v>109529788</v>
      </c>
      <c r="C274" s="298" t="s">
        <v>2350</v>
      </c>
      <c r="D274" s="289" t="s">
        <v>2033</v>
      </c>
      <c r="E274" s="289" t="s">
        <v>2528</v>
      </c>
      <c r="F274" s="50" t="s">
        <v>999</v>
      </c>
      <c r="G274" s="50" t="s">
        <v>999</v>
      </c>
      <c r="H274" s="289"/>
      <c r="I274" s="50" t="s">
        <v>1136</v>
      </c>
      <c r="J274" s="296">
        <v>10850000</v>
      </c>
      <c r="K274" s="50" t="s">
        <v>999</v>
      </c>
      <c r="L274" s="289"/>
      <c r="M274" s="289"/>
      <c r="N274" s="289"/>
    </row>
    <row r="275" spans="2:14" ht="15.75" x14ac:dyDescent="0.3">
      <c r="B275" s="295">
        <f>VLOOKUP(C275,Companies[],3,FALSE)</f>
        <v>109529788</v>
      </c>
      <c r="C275" s="298" t="s">
        <v>2350</v>
      </c>
      <c r="D275" s="289" t="s">
        <v>2495</v>
      </c>
      <c r="E275" s="289" t="s">
        <v>2530</v>
      </c>
      <c r="F275" s="50" t="s">
        <v>999</v>
      </c>
      <c r="G275" s="50" t="s">
        <v>999</v>
      </c>
      <c r="H275" s="289"/>
      <c r="I275" s="50" t="s">
        <v>1136</v>
      </c>
      <c r="J275" s="296">
        <v>16500000</v>
      </c>
      <c r="K275" s="50" t="s">
        <v>999</v>
      </c>
      <c r="L275" s="289"/>
      <c r="M275" s="289"/>
      <c r="N275" s="289"/>
    </row>
    <row r="276" spans="2:14" ht="15.75" x14ac:dyDescent="0.3">
      <c r="B276" s="295">
        <f>VLOOKUP(C276,Companies[],3,FALSE)</f>
        <v>109529788</v>
      </c>
      <c r="C276" s="298" t="s">
        <v>2350</v>
      </c>
      <c r="D276" s="289" t="s">
        <v>2495</v>
      </c>
      <c r="E276" s="289" t="s">
        <v>2531</v>
      </c>
      <c r="F276" s="50" t="s">
        <v>999</v>
      </c>
      <c r="G276" s="50" t="s">
        <v>999</v>
      </c>
      <c r="H276" s="289"/>
      <c r="I276" s="50" t="s">
        <v>1136</v>
      </c>
      <c r="J276" s="296">
        <v>10200000</v>
      </c>
      <c r="K276" s="50" t="s">
        <v>999</v>
      </c>
      <c r="L276" s="289"/>
      <c r="M276" s="289"/>
      <c r="N276" s="289"/>
    </row>
    <row r="277" spans="2:14" ht="15.75" x14ac:dyDescent="0.3">
      <c r="B277" s="295">
        <f>VLOOKUP(C277,Companies[],3,FALSE)</f>
        <v>109529788</v>
      </c>
      <c r="C277" s="298" t="s">
        <v>2350</v>
      </c>
      <c r="D277" s="50" t="s">
        <v>2542</v>
      </c>
      <c r="E277" s="50" t="s">
        <v>2541</v>
      </c>
      <c r="F277" s="50" t="s">
        <v>999</v>
      </c>
      <c r="G277" s="50" t="s">
        <v>999</v>
      </c>
      <c r="H277" s="289"/>
      <c r="I277" s="50" t="s">
        <v>1136</v>
      </c>
      <c r="J277" s="296">
        <v>1163913675</v>
      </c>
      <c r="K277" s="50" t="s">
        <v>999</v>
      </c>
      <c r="L277" s="289"/>
      <c r="M277" s="289"/>
      <c r="N277" s="289"/>
    </row>
    <row r="278" spans="2:14" ht="15.75" x14ac:dyDescent="0.3">
      <c r="B278" s="295">
        <f>VLOOKUP(C278,Companies[],3,FALSE)</f>
        <v>179607255</v>
      </c>
      <c r="C278" s="298" t="s">
        <v>2351</v>
      </c>
      <c r="D278" s="289" t="s">
        <v>2031</v>
      </c>
      <c r="E278" s="289" t="s">
        <v>1543</v>
      </c>
      <c r="F278" s="50" t="s">
        <v>999</v>
      </c>
      <c r="G278" s="50" t="s">
        <v>999</v>
      </c>
      <c r="H278" s="289"/>
      <c r="I278" s="50" t="s">
        <v>1136</v>
      </c>
      <c r="J278" s="296">
        <v>41059308</v>
      </c>
      <c r="K278" s="50" t="s">
        <v>999</v>
      </c>
      <c r="L278" s="289"/>
      <c r="M278" s="289"/>
      <c r="N278" s="289"/>
    </row>
    <row r="279" spans="2:14" ht="15.75" x14ac:dyDescent="0.3">
      <c r="B279" s="295">
        <f>VLOOKUP(C279,Companies[],3,FALSE)</f>
        <v>179607255</v>
      </c>
      <c r="C279" s="298" t="s">
        <v>2351</v>
      </c>
      <c r="D279" s="289" t="s">
        <v>2495</v>
      </c>
      <c r="E279" s="289" t="s">
        <v>2529</v>
      </c>
      <c r="F279" s="50" t="s">
        <v>999</v>
      </c>
      <c r="G279" s="50" t="s">
        <v>999</v>
      </c>
      <c r="H279" s="289"/>
      <c r="I279" s="50" t="s">
        <v>1136</v>
      </c>
      <c r="J279" s="296">
        <v>465576120</v>
      </c>
      <c r="K279" s="50" t="s">
        <v>999</v>
      </c>
      <c r="L279" s="289"/>
      <c r="M279" s="289"/>
      <c r="N279" s="289"/>
    </row>
    <row r="280" spans="2:14" ht="15.75" x14ac:dyDescent="0.3">
      <c r="B280" s="295">
        <f>VLOOKUP(C280,Companies[],3,FALSE)</f>
        <v>179607255</v>
      </c>
      <c r="C280" s="298" t="s">
        <v>2351</v>
      </c>
      <c r="D280" s="50" t="s">
        <v>2542</v>
      </c>
      <c r="E280" s="50" t="s">
        <v>2541</v>
      </c>
      <c r="F280" s="50" t="s">
        <v>999</v>
      </c>
      <c r="G280" s="50" t="s">
        <v>999</v>
      </c>
      <c r="H280" s="289"/>
      <c r="I280" s="50" t="s">
        <v>1136</v>
      </c>
      <c r="J280" s="296">
        <v>394775000</v>
      </c>
      <c r="K280" s="50" t="s">
        <v>999</v>
      </c>
      <c r="L280" s="289"/>
      <c r="M280" s="289"/>
      <c r="N280" s="289"/>
    </row>
    <row r="281" spans="2:14" ht="15.75" x14ac:dyDescent="0.3">
      <c r="B281" s="295">
        <f>VLOOKUP(C281,Companies[],3,FALSE)</f>
        <v>113284412</v>
      </c>
      <c r="C281" s="298" t="s">
        <v>2352</v>
      </c>
      <c r="D281" s="289" t="s">
        <v>2030</v>
      </c>
      <c r="E281" s="289" t="s">
        <v>2515</v>
      </c>
      <c r="F281" s="50" t="s">
        <v>999</v>
      </c>
      <c r="G281" s="50" t="s">
        <v>999</v>
      </c>
      <c r="H281" s="289"/>
      <c r="I281" s="50" t="s">
        <v>1136</v>
      </c>
      <c r="J281" s="296">
        <v>6677280.3099999996</v>
      </c>
      <c r="K281" s="50" t="s">
        <v>999</v>
      </c>
      <c r="L281" s="289"/>
      <c r="M281" s="289"/>
      <c r="N281" s="289"/>
    </row>
    <row r="282" spans="2:14" ht="15.75" x14ac:dyDescent="0.3">
      <c r="B282" s="295">
        <f>VLOOKUP(C282,Companies[],3,FALSE)</f>
        <v>113284412</v>
      </c>
      <c r="C282" s="298" t="s">
        <v>2352</v>
      </c>
      <c r="D282" s="50" t="s">
        <v>2029</v>
      </c>
      <c r="E282" s="50" t="s">
        <v>2519</v>
      </c>
      <c r="F282" s="50" t="s">
        <v>999</v>
      </c>
      <c r="G282" s="50" t="s">
        <v>999</v>
      </c>
      <c r="H282" s="289"/>
      <c r="I282" s="50" t="s">
        <v>1136</v>
      </c>
      <c r="J282" s="296">
        <v>32000000</v>
      </c>
      <c r="K282" s="50" t="s">
        <v>999</v>
      </c>
      <c r="L282" s="289"/>
      <c r="M282" s="289"/>
      <c r="N282" s="289"/>
    </row>
    <row r="283" spans="2:14" ht="15.75" x14ac:dyDescent="0.3">
      <c r="B283" s="295">
        <f>VLOOKUP(C283,Companies[],3,FALSE)</f>
        <v>113284412</v>
      </c>
      <c r="C283" s="298" t="s">
        <v>2352</v>
      </c>
      <c r="D283" s="289" t="s">
        <v>2031</v>
      </c>
      <c r="E283" s="289" t="s">
        <v>1543</v>
      </c>
      <c r="F283" s="50" t="s">
        <v>999</v>
      </c>
      <c r="G283" s="50" t="s">
        <v>999</v>
      </c>
      <c r="H283" s="289"/>
      <c r="I283" s="50" t="s">
        <v>1136</v>
      </c>
      <c r="J283" s="296">
        <v>19311860</v>
      </c>
      <c r="K283" s="50" t="s">
        <v>999</v>
      </c>
      <c r="L283" s="289"/>
      <c r="M283" s="289"/>
      <c r="N283" s="289"/>
    </row>
    <row r="284" spans="2:14" ht="15.75" x14ac:dyDescent="0.3">
      <c r="B284" s="295">
        <f>VLOOKUP(C284,Companies[],3,FALSE)</f>
        <v>113284412</v>
      </c>
      <c r="C284" s="298" t="s">
        <v>2352</v>
      </c>
      <c r="D284" s="289" t="s">
        <v>2031</v>
      </c>
      <c r="E284" s="289" t="s">
        <v>2526</v>
      </c>
      <c r="F284" s="50" t="s">
        <v>999</v>
      </c>
      <c r="G284" s="50" t="s">
        <v>999</v>
      </c>
      <c r="H284" s="289"/>
      <c r="I284" s="50" t="s">
        <v>1136</v>
      </c>
      <c r="J284" s="296">
        <v>18211300</v>
      </c>
      <c r="K284" s="50" t="s">
        <v>999</v>
      </c>
      <c r="L284" s="289"/>
      <c r="M284" s="289"/>
      <c r="N284" s="289"/>
    </row>
    <row r="285" spans="2:14" ht="15.75" x14ac:dyDescent="0.3">
      <c r="B285" s="295">
        <f>VLOOKUP(C285,Companies[],3,FALSE)</f>
        <v>113284412</v>
      </c>
      <c r="C285" s="298" t="s">
        <v>2352</v>
      </c>
      <c r="D285" s="289" t="s">
        <v>2031</v>
      </c>
      <c r="E285" s="289" t="s">
        <v>2527</v>
      </c>
      <c r="F285" s="50" t="s">
        <v>999</v>
      </c>
      <c r="G285" s="50" t="s">
        <v>999</v>
      </c>
      <c r="H285" s="289"/>
      <c r="I285" s="50" t="s">
        <v>1136</v>
      </c>
      <c r="J285" s="296">
        <v>1000</v>
      </c>
      <c r="K285" s="50" t="s">
        <v>999</v>
      </c>
      <c r="L285" s="289"/>
      <c r="M285" s="289"/>
      <c r="N285" s="289"/>
    </row>
    <row r="286" spans="2:14" ht="15.75" x14ac:dyDescent="0.3">
      <c r="B286" s="295">
        <f>VLOOKUP(C286,Companies[],3,FALSE)</f>
        <v>113284412</v>
      </c>
      <c r="C286" s="298" t="s">
        <v>2352</v>
      </c>
      <c r="D286" s="289" t="s">
        <v>2495</v>
      </c>
      <c r="E286" s="289" t="s">
        <v>2529</v>
      </c>
      <c r="F286" s="50" t="s">
        <v>999</v>
      </c>
      <c r="G286" s="50" t="s">
        <v>999</v>
      </c>
      <c r="H286" s="289"/>
      <c r="I286" s="50" t="s">
        <v>1136</v>
      </c>
      <c r="J286" s="296">
        <v>304822162</v>
      </c>
      <c r="K286" s="50" t="s">
        <v>999</v>
      </c>
      <c r="L286" s="289"/>
      <c r="M286" s="289"/>
      <c r="N286" s="289"/>
    </row>
    <row r="287" spans="2:14" ht="15.75" x14ac:dyDescent="0.3">
      <c r="B287" s="295">
        <f>VLOOKUP(C287,Companies[],3,FALSE)</f>
        <v>113284412</v>
      </c>
      <c r="C287" s="298" t="s">
        <v>2352</v>
      </c>
      <c r="D287" s="289" t="s">
        <v>2495</v>
      </c>
      <c r="E287" s="289" t="s">
        <v>2530</v>
      </c>
      <c r="F287" s="50" t="s">
        <v>999</v>
      </c>
      <c r="G287" s="50" t="s">
        <v>999</v>
      </c>
      <c r="H287" s="289"/>
      <c r="I287" s="50" t="s">
        <v>1136</v>
      </c>
      <c r="J287" s="296">
        <v>18166000</v>
      </c>
      <c r="K287" s="50" t="s">
        <v>999</v>
      </c>
      <c r="L287" s="289"/>
      <c r="M287" s="289"/>
      <c r="N287" s="289"/>
    </row>
    <row r="288" spans="2:14" ht="15.75" x14ac:dyDescent="0.3">
      <c r="B288" s="295">
        <f>VLOOKUP(C288,Companies[],3,FALSE)</f>
        <v>104054625</v>
      </c>
      <c r="C288" s="298" t="s">
        <v>2353</v>
      </c>
      <c r="D288" s="50" t="s">
        <v>2029</v>
      </c>
      <c r="E288" s="50" t="s">
        <v>2497</v>
      </c>
      <c r="F288" s="50" t="s">
        <v>999</v>
      </c>
      <c r="G288" s="50" t="s">
        <v>999</v>
      </c>
      <c r="H288" s="289"/>
      <c r="I288" s="50" t="s">
        <v>1136</v>
      </c>
      <c r="J288" s="296">
        <v>24000000</v>
      </c>
      <c r="K288" s="50" t="s">
        <v>999</v>
      </c>
      <c r="L288" s="289"/>
      <c r="M288" s="289"/>
      <c r="N288" s="289"/>
    </row>
    <row r="289" spans="2:14" ht="15.75" x14ac:dyDescent="0.3">
      <c r="B289" s="295">
        <f>VLOOKUP(C289,Companies[],3,FALSE)</f>
        <v>104054625</v>
      </c>
      <c r="C289" s="298" t="s">
        <v>2353</v>
      </c>
      <c r="D289" s="50" t="s">
        <v>2029</v>
      </c>
      <c r="E289" s="50" t="s">
        <v>2519</v>
      </c>
      <c r="F289" s="50" t="s">
        <v>999</v>
      </c>
      <c r="G289" s="50" t="s">
        <v>999</v>
      </c>
      <c r="H289" s="289"/>
      <c r="I289" s="50" t="s">
        <v>1136</v>
      </c>
      <c r="J289" s="296">
        <v>59748369</v>
      </c>
      <c r="K289" s="50" t="s">
        <v>999</v>
      </c>
      <c r="L289" s="289"/>
      <c r="M289" s="289"/>
      <c r="N289" s="289"/>
    </row>
    <row r="290" spans="2:14" ht="15.75" x14ac:dyDescent="0.3">
      <c r="B290" s="295">
        <f>VLOOKUP(C290,Companies[],3,FALSE)</f>
        <v>104054625</v>
      </c>
      <c r="C290" s="298" t="s">
        <v>2353</v>
      </c>
      <c r="D290" s="289" t="s">
        <v>2031</v>
      </c>
      <c r="E290" s="289" t="s">
        <v>1543</v>
      </c>
      <c r="F290" s="50" t="s">
        <v>999</v>
      </c>
      <c r="G290" s="50" t="s">
        <v>999</v>
      </c>
      <c r="H290" s="289"/>
      <c r="I290" s="50" t="s">
        <v>1136</v>
      </c>
      <c r="J290" s="296">
        <v>23770640</v>
      </c>
      <c r="K290" s="50" t="s">
        <v>999</v>
      </c>
      <c r="L290" s="289"/>
      <c r="M290" s="289"/>
      <c r="N290" s="289"/>
    </row>
    <row r="291" spans="2:14" ht="15.75" x14ac:dyDescent="0.3">
      <c r="B291" s="295">
        <f>VLOOKUP(C291,Companies[],3,FALSE)</f>
        <v>104054625</v>
      </c>
      <c r="C291" s="298" t="s">
        <v>2353</v>
      </c>
      <c r="D291" s="289" t="s">
        <v>2031</v>
      </c>
      <c r="E291" s="289" t="s">
        <v>2526</v>
      </c>
      <c r="F291" s="50" t="s">
        <v>999</v>
      </c>
      <c r="G291" s="50" t="s">
        <v>999</v>
      </c>
      <c r="H291" s="289"/>
      <c r="I291" s="50" t="s">
        <v>1136</v>
      </c>
      <c r="J291" s="296">
        <v>73159000</v>
      </c>
      <c r="K291" s="50" t="s">
        <v>999</v>
      </c>
      <c r="L291" s="289"/>
      <c r="M291" s="289"/>
      <c r="N291" s="289"/>
    </row>
    <row r="292" spans="2:14" ht="15.75" x14ac:dyDescent="0.3">
      <c r="B292" s="295">
        <f>VLOOKUP(C292,Companies[],3,FALSE)</f>
        <v>104054625</v>
      </c>
      <c r="C292" s="298" t="s">
        <v>2353</v>
      </c>
      <c r="D292" s="289" t="s">
        <v>2031</v>
      </c>
      <c r="E292" s="289" t="s">
        <v>2527</v>
      </c>
      <c r="F292" s="50" t="s">
        <v>999</v>
      </c>
      <c r="G292" s="50" t="s">
        <v>999</v>
      </c>
      <c r="H292" s="289"/>
      <c r="I292" s="50" t="s">
        <v>1136</v>
      </c>
      <c r="J292" s="296">
        <v>400000</v>
      </c>
      <c r="K292" s="50" t="s">
        <v>999</v>
      </c>
      <c r="L292" s="289"/>
      <c r="M292" s="289"/>
      <c r="N292" s="289"/>
    </row>
    <row r="293" spans="2:14" ht="15.75" x14ac:dyDescent="0.3">
      <c r="B293" s="295">
        <f>VLOOKUP(C293,Companies[],3,FALSE)</f>
        <v>104054625</v>
      </c>
      <c r="C293" s="298" t="s">
        <v>2353</v>
      </c>
      <c r="D293" s="289" t="s">
        <v>2495</v>
      </c>
      <c r="E293" s="289" t="s">
        <v>2529</v>
      </c>
      <c r="F293" s="50" t="s">
        <v>999</v>
      </c>
      <c r="G293" s="50" t="s">
        <v>999</v>
      </c>
      <c r="H293" s="289"/>
      <c r="I293" s="50" t="s">
        <v>1136</v>
      </c>
      <c r="J293" s="296">
        <v>349428130</v>
      </c>
      <c r="K293" s="50" t="s">
        <v>999</v>
      </c>
      <c r="L293" s="289"/>
      <c r="M293" s="289"/>
      <c r="N293" s="289"/>
    </row>
    <row r="294" spans="2:14" ht="15.75" x14ac:dyDescent="0.3">
      <c r="B294" s="295">
        <f>VLOOKUP(C294,Companies[],3,FALSE)</f>
        <v>104054625</v>
      </c>
      <c r="C294" s="298" t="s">
        <v>2353</v>
      </c>
      <c r="D294" s="289" t="s">
        <v>2495</v>
      </c>
      <c r="E294" s="289" t="s">
        <v>2530</v>
      </c>
      <c r="F294" s="50" t="s">
        <v>999</v>
      </c>
      <c r="G294" s="50" t="s">
        <v>999</v>
      </c>
      <c r="H294" s="289"/>
      <c r="I294" s="50" t="s">
        <v>1136</v>
      </c>
      <c r="J294" s="296">
        <v>6709460</v>
      </c>
      <c r="K294" s="50" t="s">
        <v>999</v>
      </c>
      <c r="L294" s="289"/>
      <c r="M294" s="289"/>
      <c r="N294" s="289"/>
    </row>
    <row r="295" spans="2:14" ht="15.75" x14ac:dyDescent="0.3">
      <c r="B295" s="295">
        <f>VLOOKUP(C295,Companies[],3,FALSE)</f>
        <v>0</v>
      </c>
      <c r="C295" s="298" t="s">
        <v>2354</v>
      </c>
      <c r="D295" s="50" t="s">
        <v>2029</v>
      </c>
      <c r="E295" s="50" t="s">
        <v>2519</v>
      </c>
      <c r="F295" s="50" t="s">
        <v>999</v>
      </c>
      <c r="G295" s="50" t="s">
        <v>999</v>
      </c>
      <c r="H295" s="289"/>
      <c r="I295" s="50" t="s">
        <v>1136</v>
      </c>
      <c r="J295" s="296">
        <v>3078750</v>
      </c>
      <c r="K295" s="50" t="s">
        <v>999</v>
      </c>
      <c r="L295" s="289"/>
      <c r="M295" s="289"/>
      <c r="N295" s="289"/>
    </row>
    <row r="296" spans="2:14" ht="15.75" x14ac:dyDescent="0.3">
      <c r="B296" s="295">
        <f>VLOOKUP(C296,Companies[],3,FALSE)</f>
        <v>0</v>
      </c>
      <c r="C296" s="298" t="s">
        <v>2354</v>
      </c>
      <c r="D296" s="289" t="s">
        <v>2031</v>
      </c>
      <c r="E296" s="289" t="s">
        <v>1543</v>
      </c>
      <c r="F296" s="50" t="s">
        <v>999</v>
      </c>
      <c r="G296" s="50" t="s">
        <v>999</v>
      </c>
      <c r="H296" s="289"/>
      <c r="I296" s="50" t="s">
        <v>1136</v>
      </c>
      <c r="J296" s="296">
        <v>15499380</v>
      </c>
      <c r="K296" s="50" t="s">
        <v>999</v>
      </c>
      <c r="L296" s="289"/>
      <c r="M296" s="289"/>
      <c r="N296" s="289"/>
    </row>
    <row r="297" spans="2:14" ht="15.75" x14ac:dyDescent="0.3">
      <c r="B297" s="295">
        <f>VLOOKUP(C297,Companies[],3,FALSE)</f>
        <v>0</v>
      </c>
      <c r="C297" s="298" t="s">
        <v>2354</v>
      </c>
      <c r="D297" s="289" t="s">
        <v>2031</v>
      </c>
      <c r="E297" s="289" t="s">
        <v>2526</v>
      </c>
      <c r="F297" s="50" t="s">
        <v>999</v>
      </c>
      <c r="G297" s="50" t="s">
        <v>999</v>
      </c>
      <c r="H297" s="289"/>
      <c r="I297" s="50" t="s">
        <v>1136</v>
      </c>
      <c r="J297" s="296">
        <v>33225400</v>
      </c>
      <c r="K297" s="50" t="s">
        <v>999</v>
      </c>
      <c r="L297" s="289"/>
      <c r="M297" s="289"/>
      <c r="N297" s="289"/>
    </row>
    <row r="298" spans="2:14" ht="15.75" x14ac:dyDescent="0.3">
      <c r="B298" s="295">
        <f>VLOOKUP(C298,Companies[],3,FALSE)</f>
        <v>0</v>
      </c>
      <c r="C298" s="298" t="s">
        <v>2354</v>
      </c>
      <c r="D298" s="289" t="s">
        <v>2031</v>
      </c>
      <c r="E298" s="289" t="s">
        <v>2527</v>
      </c>
      <c r="F298" s="50" t="s">
        <v>999</v>
      </c>
      <c r="G298" s="50" t="s">
        <v>999</v>
      </c>
      <c r="H298" s="289"/>
      <c r="I298" s="50" t="s">
        <v>1136</v>
      </c>
      <c r="J298" s="296">
        <v>2000</v>
      </c>
      <c r="K298" s="50" t="s">
        <v>999</v>
      </c>
      <c r="L298" s="289"/>
      <c r="M298" s="289"/>
      <c r="N298" s="289"/>
    </row>
    <row r="299" spans="2:14" ht="15.75" x14ac:dyDescent="0.3">
      <c r="B299" s="295">
        <f>VLOOKUP(C299,Companies[],3,FALSE)</f>
        <v>0</v>
      </c>
      <c r="C299" s="298" t="s">
        <v>2354</v>
      </c>
      <c r="D299" s="289" t="s">
        <v>2033</v>
      </c>
      <c r="E299" s="289" t="s">
        <v>2528</v>
      </c>
      <c r="F299" s="50" t="s">
        <v>999</v>
      </c>
      <c r="G299" s="50" t="s">
        <v>999</v>
      </c>
      <c r="H299" s="289"/>
      <c r="I299" s="50" t="s">
        <v>1136</v>
      </c>
      <c r="J299" s="296">
        <v>61575000</v>
      </c>
      <c r="K299" s="50" t="s">
        <v>999</v>
      </c>
      <c r="L299" s="289"/>
      <c r="M299" s="289"/>
      <c r="N299" s="289"/>
    </row>
    <row r="300" spans="2:14" ht="15.75" x14ac:dyDescent="0.3">
      <c r="B300" s="295">
        <f>VLOOKUP(C300,Companies[],3,FALSE)</f>
        <v>0</v>
      </c>
      <c r="C300" s="298" t="s">
        <v>2354</v>
      </c>
      <c r="D300" s="289" t="s">
        <v>2495</v>
      </c>
      <c r="E300" s="289" t="s">
        <v>2529</v>
      </c>
      <c r="F300" s="50" t="s">
        <v>999</v>
      </c>
      <c r="G300" s="50" t="s">
        <v>999</v>
      </c>
      <c r="H300" s="289"/>
      <c r="I300" s="50" t="s">
        <v>1136</v>
      </c>
      <c r="J300" s="296">
        <v>227840886</v>
      </c>
      <c r="K300" s="50" t="s">
        <v>999</v>
      </c>
      <c r="L300" s="289"/>
      <c r="M300" s="289"/>
      <c r="N300" s="289"/>
    </row>
    <row r="301" spans="2:14" ht="15.75" x14ac:dyDescent="0.3">
      <c r="B301" s="295">
        <f>VLOOKUP(C301,Companies[],3,FALSE)</f>
        <v>163480255</v>
      </c>
      <c r="C301" s="298" t="s">
        <v>2355</v>
      </c>
      <c r="D301" s="50" t="s">
        <v>2029</v>
      </c>
      <c r="E301" s="50" t="s">
        <v>2497</v>
      </c>
      <c r="F301" s="50" t="s">
        <v>999</v>
      </c>
      <c r="G301" s="50" t="s">
        <v>999</v>
      </c>
      <c r="H301" s="289"/>
      <c r="I301" s="50" t="s">
        <v>1136</v>
      </c>
      <c r="J301" s="296">
        <v>12079600</v>
      </c>
      <c r="K301" s="50" t="s">
        <v>999</v>
      </c>
      <c r="L301" s="289"/>
      <c r="M301" s="289"/>
      <c r="N301" s="289"/>
    </row>
    <row r="302" spans="2:14" ht="15.75" x14ac:dyDescent="0.3">
      <c r="B302" s="295">
        <f>VLOOKUP(C302,Companies[],3,FALSE)</f>
        <v>163480255</v>
      </c>
      <c r="C302" s="298" t="s">
        <v>2355</v>
      </c>
      <c r="D302" s="289" t="s">
        <v>2031</v>
      </c>
      <c r="E302" s="289" t="s">
        <v>1543</v>
      </c>
      <c r="F302" s="50" t="s">
        <v>999</v>
      </c>
      <c r="G302" s="50" t="s">
        <v>999</v>
      </c>
      <c r="H302" s="289"/>
      <c r="I302" s="50" t="s">
        <v>1136</v>
      </c>
      <c r="J302" s="296">
        <v>40172490</v>
      </c>
      <c r="K302" s="50" t="s">
        <v>999</v>
      </c>
      <c r="L302" s="289"/>
      <c r="M302" s="289"/>
      <c r="N302" s="289"/>
    </row>
    <row r="303" spans="2:14" ht="15.75" x14ac:dyDescent="0.3">
      <c r="B303" s="295">
        <f>VLOOKUP(C303,Companies[],3,FALSE)</f>
        <v>163480255</v>
      </c>
      <c r="C303" s="298" t="s">
        <v>2355</v>
      </c>
      <c r="D303" s="289" t="s">
        <v>2031</v>
      </c>
      <c r="E303" s="289" t="s">
        <v>2526</v>
      </c>
      <c r="F303" s="50" t="s">
        <v>999</v>
      </c>
      <c r="G303" s="50" t="s">
        <v>999</v>
      </c>
      <c r="H303" s="289"/>
      <c r="I303" s="50" t="s">
        <v>1136</v>
      </c>
      <c r="J303" s="296">
        <v>6009600</v>
      </c>
      <c r="K303" s="50" t="s">
        <v>999</v>
      </c>
      <c r="L303" s="289"/>
      <c r="M303" s="289"/>
      <c r="N303" s="289"/>
    </row>
    <row r="304" spans="2:14" ht="15.75" x14ac:dyDescent="0.3">
      <c r="B304" s="295">
        <f>VLOOKUP(C304,Companies[],3,FALSE)</f>
        <v>163480255</v>
      </c>
      <c r="C304" s="298" t="s">
        <v>2355</v>
      </c>
      <c r="D304" s="289" t="s">
        <v>2031</v>
      </c>
      <c r="E304" s="289" t="s">
        <v>2527</v>
      </c>
      <c r="F304" s="50" t="s">
        <v>999</v>
      </c>
      <c r="G304" s="50" t="s">
        <v>999</v>
      </c>
      <c r="H304" s="289"/>
      <c r="I304" s="50" t="s">
        <v>1136</v>
      </c>
      <c r="J304" s="296">
        <v>400000</v>
      </c>
      <c r="K304" s="50" t="s">
        <v>999</v>
      </c>
      <c r="L304" s="289"/>
      <c r="M304" s="289"/>
      <c r="N304" s="289"/>
    </row>
    <row r="305" spans="2:14" ht="15.75" x14ac:dyDescent="0.3">
      <c r="B305" s="295">
        <f>VLOOKUP(C305,Companies[],3,FALSE)</f>
        <v>163480255</v>
      </c>
      <c r="C305" s="298" t="s">
        <v>2355</v>
      </c>
      <c r="D305" s="289" t="s">
        <v>2495</v>
      </c>
      <c r="E305" s="289" t="s">
        <v>2529</v>
      </c>
      <c r="F305" s="50" t="s">
        <v>999</v>
      </c>
      <c r="G305" s="50" t="s">
        <v>999</v>
      </c>
      <c r="H305" s="289"/>
      <c r="I305" s="50" t="s">
        <v>1136</v>
      </c>
      <c r="J305" s="296">
        <v>206810016.46443513</v>
      </c>
      <c r="K305" s="50" t="s">
        <v>999</v>
      </c>
      <c r="L305" s="289"/>
      <c r="M305" s="289"/>
      <c r="N305" s="289"/>
    </row>
    <row r="306" spans="2:14" ht="15.75" x14ac:dyDescent="0.3">
      <c r="B306" s="295">
        <f>VLOOKUP(C306,Companies[],3,FALSE)</f>
        <v>163480255</v>
      </c>
      <c r="C306" s="298" t="s">
        <v>2355</v>
      </c>
      <c r="D306" s="289" t="s">
        <v>2495</v>
      </c>
      <c r="E306" s="289" t="s">
        <v>2530</v>
      </c>
      <c r="F306" s="50" t="s">
        <v>999</v>
      </c>
      <c r="G306" s="50" t="s">
        <v>999</v>
      </c>
      <c r="H306" s="289"/>
      <c r="I306" s="50" t="s">
        <v>1136</v>
      </c>
      <c r="J306" s="296">
        <v>3000000</v>
      </c>
      <c r="K306" s="50" t="s">
        <v>999</v>
      </c>
      <c r="L306" s="289"/>
      <c r="M306" s="289"/>
      <c r="N306" s="289"/>
    </row>
    <row r="307" spans="2:14" ht="15.75" x14ac:dyDescent="0.3">
      <c r="B307" s="295">
        <f>VLOOKUP(C307,Companies[],3,FALSE)</f>
        <v>110622678</v>
      </c>
      <c r="C307" s="298" t="s">
        <v>2356</v>
      </c>
      <c r="D307" s="289" t="s">
        <v>2030</v>
      </c>
      <c r="E307" s="289" t="s">
        <v>2515</v>
      </c>
      <c r="F307" s="50" t="s">
        <v>999</v>
      </c>
      <c r="G307" s="50" t="s">
        <v>999</v>
      </c>
      <c r="H307" s="289"/>
      <c r="I307" s="50" t="s">
        <v>1136</v>
      </c>
      <c r="J307" s="296">
        <v>39946101</v>
      </c>
      <c r="K307" s="50" t="s">
        <v>999</v>
      </c>
      <c r="L307" s="289"/>
      <c r="M307" s="289"/>
      <c r="N307" s="289"/>
    </row>
    <row r="308" spans="2:14" ht="15.75" x14ac:dyDescent="0.3">
      <c r="B308" s="295">
        <f>VLOOKUP(C308,Companies[],3,FALSE)</f>
        <v>110622678</v>
      </c>
      <c r="C308" s="298" t="s">
        <v>2356</v>
      </c>
      <c r="D308" s="50" t="s">
        <v>2029</v>
      </c>
      <c r="E308" s="50" t="s">
        <v>2497</v>
      </c>
      <c r="F308" s="50" t="s">
        <v>999</v>
      </c>
      <c r="G308" s="50" t="s">
        <v>999</v>
      </c>
      <c r="H308" s="289"/>
      <c r="I308" s="50" t="s">
        <v>1136</v>
      </c>
      <c r="J308" s="296">
        <v>4327058</v>
      </c>
      <c r="K308" s="50" t="s">
        <v>999</v>
      </c>
      <c r="L308" s="289"/>
      <c r="M308" s="289"/>
      <c r="N308" s="289"/>
    </row>
    <row r="309" spans="2:14" ht="15.75" x14ac:dyDescent="0.3">
      <c r="B309" s="295">
        <f>VLOOKUP(C309,Companies[],3,FALSE)</f>
        <v>110622678</v>
      </c>
      <c r="C309" s="298" t="s">
        <v>2356</v>
      </c>
      <c r="D309" s="50" t="s">
        <v>2029</v>
      </c>
      <c r="E309" s="50" t="s">
        <v>2519</v>
      </c>
      <c r="F309" s="50" t="s">
        <v>999</v>
      </c>
      <c r="G309" s="50" t="s">
        <v>999</v>
      </c>
      <c r="H309" s="289"/>
      <c r="I309" s="50" t="s">
        <v>1136</v>
      </c>
      <c r="J309" s="296">
        <v>5784430</v>
      </c>
      <c r="K309" s="50" t="s">
        <v>999</v>
      </c>
      <c r="L309" s="289"/>
      <c r="M309" s="289"/>
      <c r="N309" s="289"/>
    </row>
    <row r="310" spans="2:14" ht="15.75" x14ac:dyDescent="0.3">
      <c r="B310" s="295">
        <f>VLOOKUP(C310,Companies[],3,FALSE)</f>
        <v>110622678</v>
      </c>
      <c r="C310" s="298" t="s">
        <v>2356</v>
      </c>
      <c r="D310" s="289" t="s">
        <v>2031</v>
      </c>
      <c r="E310" s="289" t="s">
        <v>1543</v>
      </c>
      <c r="F310" s="50" t="s">
        <v>999</v>
      </c>
      <c r="G310" s="50" t="s">
        <v>999</v>
      </c>
      <c r="H310" s="289"/>
      <c r="I310" s="50" t="s">
        <v>1136</v>
      </c>
      <c r="J310" s="296">
        <v>13423000</v>
      </c>
      <c r="K310" s="50" t="s">
        <v>999</v>
      </c>
      <c r="L310" s="289"/>
      <c r="M310" s="289"/>
      <c r="N310" s="289"/>
    </row>
    <row r="311" spans="2:14" ht="15.75" x14ac:dyDescent="0.3">
      <c r="B311" s="295">
        <f>VLOOKUP(C311,Companies[],3,FALSE)</f>
        <v>110622678</v>
      </c>
      <c r="C311" s="298" t="s">
        <v>2356</v>
      </c>
      <c r="D311" s="289" t="s">
        <v>2031</v>
      </c>
      <c r="E311" s="289" t="s">
        <v>2526</v>
      </c>
      <c r="F311" s="50" t="s">
        <v>999</v>
      </c>
      <c r="G311" s="50" t="s">
        <v>999</v>
      </c>
      <c r="H311" s="289"/>
      <c r="I311" s="50" t="s">
        <v>1136</v>
      </c>
      <c r="J311" s="296">
        <v>3353200</v>
      </c>
      <c r="K311" s="50" t="s">
        <v>999</v>
      </c>
      <c r="L311" s="289"/>
      <c r="M311" s="289"/>
      <c r="N311" s="289"/>
    </row>
    <row r="312" spans="2:14" ht="15.75" x14ac:dyDescent="0.3">
      <c r="B312" s="295">
        <f>VLOOKUP(C312,Companies[],3,FALSE)</f>
        <v>110622678</v>
      </c>
      <c r="C312" s="298" t="s">
        <v>2356</v>
      </c>
      <c r="D312" s="289" t="s">
        <v>2031</v>
      </c>
      <c r="E312" s="289" t="s">
        <v>2527</v>
      </c>
      <c r="F312" s="50" t="s">
        <v>999</v>
      </c>
      <c r="G312" s="50" t="s">
        <v>999</v>
      </c>
      <c r="H312" s="289"/>
      <c r="I312" s="50" t="s">
        <v>1136</v>
      </c>
      <c r="J312" s="296">
        <v>34660</v>
      </c>
      <c r="K312" s="50" t="s">
        <v>999</v>
      </c>
      <c r="L312" s="289"/>
      <c r="M312" s="289"/>
      <c r="N312" s="289"/>
    </row>
    <row r="313" spans="2:14" ht="15.75" x14ac:dyDescent="0.3">
      <c r="B313" s="295">
        <f>VLOOKUP(C313,Companies[],3,FALSE)</f>
        <v>110622678</v>
      </c>
      <c r="C313" s="298" t="s">
        <v>2356</v>
      </c>
      <c r="D313" s="289" t="s">
        <v>2495</v>
      </c>
      <c r="E313" s="289" t="s">
        <v>2529</v>
      </c>
      <c r="F313" s="50" t="s">
        <v>999</v>
      </c>
      <c r="G313" s="50" t="s">
        <v>999</v>
      </c>
      <c r="H313" s="289"/>
      <c r="I313" s="50" t="s">
        <v>1136</v>
      </c>
      <c r="J313" s="296">
        <v>197318100</v>
      </c>
      <c r="K313" s="50" t="s">
        <v>999</v>
      </c>
      <c r="L313" s="289"/>
      <c r="M313" s="289"/>
      <c r="N313" s="289"/>
    </row>
    <row r="314" spans="2:14" ht="15.75" x14ac:dyDescent="0.3">
      <c r="B314" s="295" t="str">
        <f>VLOOKUP(C314,Companies[],3,FALSE)</f>
        <v>117343227, 108012463</v>
      </c>
      <c r="C314" s="298" t="s">
        <v>2357</v>
      </c>
      <c r="D314" s="289" t="s">
        <v>2030</v>
      </c>
      <c r="E314" s="289" t="s">
        <v>2515</v>
      </c>
      <c r="F314" s="50" t="s">
        <v>999</v>
      </c>
      <c r="G314" s="50" t="s">
        <v>999</v>
      </c>
      <c r="H314" s="289"/>
      <c r="I314" s="50" t="s">
        <v>1136</v>
      </c>
      <c r="J314" s="296">
        <v>5408495</v>
      </c>
      <c r="K314" s="50" t="s">
        <v>999</v>
      </c>
      <c r="L314" s="289"/>
      <c r="M314" s="289"/>
      <c r="N314" s="289"/>
    </row>
    <row r="315" spans="2:14" ht="15.75" x14ac:dyDescent="0.3">
      <c r="B315" s="295" t="str">
        <f>VLOOKUP(C315,Companies[],3,FALSE)</f>
        <v>117343227, 108012463</v>
      </c>
      <c r="C315" s="298" t="s">
        <v>2357</v>
      </c>
      <c r="D315" s="50" t="s">
        <v>2029</v>
      </c>
      <c r="E315" s="50" t="s">
        <v>2497</v>
      </c>
      <c r="F315" s="50" t="s">
        <v>999</v>
      </c>
      <c r="G315" s="50" t="s">
        <v>999</v>
      </c>
      <c r="H315" s="289"/>
      <c r="I315" s="50" t="s">
        <v>1136</v>
      </c>
      <c r="J315" s="296">
        <v>39743904</v>
      </c>
      <c r="K315" s="50" t="s">
        <v>999</v>
      </c>
      <c r="L315" s="289"/>
      <c r="M315" s="289"/>
      <c r="N315" s="289"/>
    </row>
    <row r="316" spans="2:14" ht="15.75" x14ac:dyDescent="0.3">
      <c r="B316" s="295" t="str">
        <f>VLOOKUP(C316,Companies[],3,FALSE)</f>
        <v>117343227, 108012463</v>
      </c>
      <c r="C316" s="298" t="s">
        <v>2357</v>
      </c>
      <c r="D316" s="50" t="s">
        <v>2029</v>
      </c>
      <c r="E316" s="50" t="s">
        <v>2519</v>
      </c>
      <c r="F316" s="50" t="s">
        <v>999</v>
      </c>
      <c r="G316" s="50" t="s">
        <v>999</v>
      </c>
      <c r="H316" s="289"/>
      <c r="I316" s="50" t="s">
        <v>1136</v>
      </c>
      <c r="J316" s="296">
        <v>3432900</v>
      </c>
      <c r="K316" s="50" t="s">
        <v>999</v>
      </c>
      <c r="L316" s="289"/>
      <c r="M316" s="289"/>
      <c r="N316" s="289"/>
    </row>
    <row r="317" spans="2:14" ht="15.75" x14ac:dyDescent="0.3">
      <c r="B317" s="295" t="str">
        <f>VLOOKUP(C317,Companies[],3,FALSE)</f>
        <v>117343227, 108012463</v>
      </c>
      <c r="C317" s="298" t="s">
        <v>2357</v>
      </c>
      <c r="D317" s="289" t="s">
        <v>2031</v>
      </c>
      <c r="E317" s="289" t="s">
        <v>1543</v>
      </c>
      <c r="F317" s="50" t="s">
        <v>999</v>
      </c>
      <c r="G317" s="50" t="s">
        <v>999</v>
      </c>
      <c r="H317" s="289"/>
      <c r="I317" s="50" t="s">
        <v>1136</v>
      </c>
      <c r="J317" s="296">
        <v>33156689.960000001</v>
      </c>
      <c r="K317" s="50" t="s">
        <v>999</v>
      </c>
      <c r="L317" s="289"/>
      <c r="M317" s="289"/>
      <c r="N317" s="289"/>
    </row>
    <row r="318" spans="2:14" ht="15.75" x14ac:dyDescent="0.3">
      <c r="B318" s="295" t="str">
        <f>VLOOKUP(C318,Companies[],3,FALSE)</f>
        <v>117343227, 108012463</v>
      </c>
      <c r="C318" s="298" t="s">
        <v>2357</v>
      </c>
      <c r="D318" s="289" t="s">
        <v>2031</v>
      </c>
      <c r="E318" s="289" t="s">
        <v>2526</v>
      </c>
      <c r="F318" s="50" t="s">
        <v>999</v>
      </c>
      <c r="G318" s="50" t="s">
        <v>999</v>
      </c>
      <c r="H318" s="289"/>
      <c r="I318" s="50" t="s">
        <v>1136</v>
      </c>
      <c r="J318" s="296">
        <v>9654900</v>
      </c>
      <c r="K318" s="50" t="s">
        <v>999</v>
      </c>
      <c r="L318" s="289"/>
      <c r="M318" s="289"/>
      <c r="N318" s="289"/>
    </row>
    <row r="319" spans="2:14" ht="15.75" x14ac:dyDescent="0.3">
      <c r="B319" s="295" t="str">
        <f>VLOOKUP(C319,Companies[],3,FALSE)</f>
        <v>117343227, 108012463</v>
      </c>
      <c r="C319" s="298" t="s">
        <v>2357</v>
      </c>
      <c r="D319" s="289" t="s">
        <v>2031</v>
      </c>
      <c r="E319" s="289" t="s">
        <v>2527</v>
      </c>
      <c r="F319" s="50" t="s">
        <v>999</v>
      </c>
      <c r="G319" s="50" t="s">
        <v>999</v>
      </c>
      <c r="H319" s="289"/>
      <c r="I319" s="50" t="s">
        <v>1136</v>
      </c>
      <c r="J319" s="296">
        <v>1203000</v>
      </c>
      <c r="K319" s="50" t="s">
        <v>999</v>
      </c>
      <c r="L319" s="289"/>
      <c r="M319" s="289"/>
      <c r="N319" s="289"/>
    </row>
    <row r="320" spans="2:14" ht="15.75" x14ac:dyDescent="0.3">
      <c r="B320" s="295" t="str">
        <f>VLOOKUP(C320,Companies[],3,FALSE)</f>
        <v>117343227, 108012463</v>
      </c>
      <c r="C320" s="298" t="s">
        <v>2357</v>
      </c>
      <c r="D320" s="289" t="s">
        <v>2495</v>
      </c>
      <c r="E320" s="289" t="s">
        <v>2529</v>
      </c>
      <c r="F320" s="50" t="s">
        <v>999</v>
      </c>
      <c r="G320" s="50" t="s">
        <v>999</v>
      </c>
      <c r="H320" s="289"/>
      <c r="I320" s="50" t="s">
        <v>1136</v>
      </c>
      <c r="J320" s="296">
        <v>422124441.52016735</v>
      </c>
      <c r="K320" s="50" t="s">
        <v>999</v>
      </c>
      <c r="L320" s="289"/>
      <c r="M320" s="289"/>
      <c r="N320" s="289"/>
    </row>
    <row r="321" spans="2:14" ht="15.75" x14ac:dyDescent="0.3">
      <c r="B321" s="295" t="str">
        <f>VLOOKUP(C321,Companies[],3,FALSE)</f>
        <v>117343227, 108012463</v>
      </c>
      <c r="C321" s="298" t="s">
        <v>2357</v>
      </c>
      <c r="D321" s="289" t="s">
        <v>2495</v>
      </c>
      <c r="E321" s="289" t="s">
        <v>2530</v>
      </c>
      <c r="F321" s="50" t="s">
        <v>999</v>
      </c>
      <c r="G321" s="50" t="s">
        <v>999</v>
      </c>
      <c r="H321" s="289"/>
      <c r="I321" s="50" t="s">
        <v>1136</v>
      </c>
      <c r="J321" s="296">
        <v>10500000</v>
      </c>
      <c r="K321" s="50" t="s">
        <v>999</v>
      </c>
      <c r="L321" s="289"/>
      <c r="M321" s="289"/>
      <c r="N321" s="289"/>
    </row>
    <row r="322" spans="2:14" ht="15.75" x14ac:dyDescent="0.3">
      <c r="B322" s="295">
        <f>VLOOKUP(C322,Companies[],3,FALSE)</f>
        <v>102961366</v>
      </c>
      <c r="C322" s="298" t="s">
        <v>2358</v>
      </c>
      <c r="D322" s="50" t="s">
        <v>2029</v>
      </c>
      <c r="E322" s="50" t="s">
        <v>2497</v>
      </c>
      <c r="F322" s="50" t="s">
        <v>999</v>
      </c>
      <c r="G322" s="50" t="s">
        <v>999</v>
      </c>
      <c r="H322" s="289"/>
      <c r="I322" s="50" t="s">
        <v>1136</v>
      </c>
      <c r="J322" s="296">
        <v>46159642</v>
      </c>
      <c r="K322" s="50" t="s">
        <v>999</v>
      </c>
      <c r="L322" s="289"/>
      <c r="M322" s="289"/>
      <c r="N322" s="289"/>
    </row>
    <row r="323" spans="2:14" ht="15.75" x14ac:dyDescent="0.3">
      <c r="B323" s="295">
        <f>VLOOKUP(C323,Companies[],3,FALSE)</f>
        <v>102961366</v>
      </c>
      <c r="C323" s="298" t="s">
        <v>2358</v>
      </c>
      <c r="D323" s="50" t="s">
        <v>2029</v>
      </c>
      <c r="E323" s="50" t="s">
        <v>2519</v>
      </c>
      <c r="F323" s="50" t="s">
        <v>999</v>
      </c>
      <c r="G323" s="50" t="s">
        <v>999</v>
      </c>
      <c r="H323" s="289"/>
      <c r="I323" s="50" t="s">
        <v>1136</v>
      </c>
      <c r="J323" s="296">
        <v>51905138</v>
      </c>
      <c r="K323" s="50" t="s">
        <v>999</v>
      </c>
      <c r="L323" s="289"/>
      <c r="M323" s="289"/>
      <c r="N323" s="289"/>
    </row>
    <row r="324" spans="2:14" ht="15.75" x14ac:dyDescent="0.3">
      <c r="B324" s="295">
        <f>VLOOKUP(C324,Companies[],3,FALSE)</f>
        <v>102961366</v>
      </c>
      <c r="C324" s="298" t="s">
        <v>2358</v>
      </c>
      <c r="D324" s="289" t="s">
        <v>2031</v>
      </c>
      <c r="E324" s="289" t="s">
        <v>1543</v>
      </c>
      <c r="F324" s="50" t="s">
        <v>999</v>
      </c>
      <c r="G324" s="50" t="s">
        <v>999</v>
      </c>
      <c r="H324" s="289"/>
      <c r="I324" s="50" t="s">
        <v>1136</v>
      </c>
      <c r="J324" s="296">
        <v>12096000</v>
      </c>
      <c r="K324" s="50" t="s">
        <v>999</v>
      </c>
      <c r="L324" s="289"/>
      <c r="M324" s="289"/>
      <c r="N324" s="289"/>
    </row>
    <row r="325" spans="2:14" ht="15.75" x14ac:dyDescent="0.3">
      <c r="B325" s="295">
        <f>VLOOKUP(C325,Companies[],3,FALSE)</f>
        <v>102961366</v>
      </c>
      <c r="C325" s="298" t="s">
        <v>2358</v>
      </c>
      <c r="D325" s="289" t="s">
        <v>2031</v>
      </c>
      <c r="E325" s="289" t="s">
        <v>2526</v>
      </c>
      <c r="F325" s="50" t="s">
        <v>999</v>
      </c>
      <c r="G325" s="50" t="s">
        <v>999</v>
      </c>
      <c r="H325" s="289"/>
      <c r="I325" s="50" t="s">
        <v>1136</v>
      </c>
      <c r="J325" s="296">
        <v>404600</v>
      </c>
      <c r="K325" s="50" t="s">
        <v>999</v>
      </c>
      <c r="L325" s="289"/>
      <c r="M325" s="289"/>
      <c r="N325" s="289"/>
    </row>
    <row r="326" spans="2:14" ht="15.75" x14ac:dyDescent="0.3">
      <c r="B326" s="295">
        <f>VLOOKUP(C326,Companies[],3,FALSE)</f>
        <v>102961366</v>
      </c>
      <c r="C326" s="298" t="s">
        <v>2358</v>
      </c>
      <c r="D326" s="289" t="s">
        <v>2495</v>
      </c>
      <c r="E326" s="289" t="s">
        <v>2529</v>
      </c>
      <c r="F326" s="50" t="s">
        <v>999</v>
      </c>
      <c r="G326" s="50" t="s">
        <v>999</v>
      </c>
      <c r="H326" s="289"/>
      <c r="I326" s="50" t="s">
        <v>1136</v>
      </c>
      <c r="J326" s="296">
        <v>177811600</v>
      </c>
      <c r="K326" s="50" t="s">
        <v>999</v>
      </c>
      <c r="L326" s="289"/>
      <c r="M326" s="289"/>
      <c r="N326" s="289"/>
    </row>
    <row r="327" spans="2:14" ht="15.75" x14ac:dyDescent="0.3">
      <c r="B327" s="295">
        <f>VLOOKUP(C327,Companies[],3,FALSE)</f>
        <v>102961366</v>
      </c>
      <c r="C327" s="298" t="s">
        <v>2358</v>
      </c>
      <c r="D327" s="50" t="s">
        <v>2542</v>
      </c>
      <c r="E327" s="50" t="s">
        <v>2541</v>
      </c>
      <c r="F327" s="50" t="s">
        <v>999</v>
      </c>
      <c r="G327" s="50" t="s">
        <v>999</v>
      </c>
      <c r="H327" s="289"/>
      <c r="I327" s="50" t="s">
        <v>1136</v>
      </c>
      <c r="J327" s="296">
        <v>117300000</v>
      </c>
      <c r="K327" s="50" t="s">
        <v>999</v>
      </c>
      <c r="L327" s="289"/>
      <c r="M327" s="289"/>
      <c r="N327" s="289"/>
    </row>
    <row r="328" spans="2:14" ht="15.75" x14ac:dyDescent="0.3">
      <c r="B328" s="295">
        <f>VLOOKUP(C328,Companies[],3,FALSE)</f>
        <v>101201996</v>
      </c>
      <c r="C328" s="298" t="s">
        <v>2359</v>
      </c>
      <c r="D328" s="289" t="s">
        <v>2030</v>
      </c>
      <c r="E328" s="289" t="s">
        <v>2515</v>
      </c>
      <c r="F328" s="50" t="s">
        <v>999</v>
      </c>
      <c r="G328" s="50" t="s">
        <v>999</v>
      </c>
      <c r="H328" s="289"/>
      <c r="I328" s="50" t="s">
        <v>1136</v>
      </c>
      <c r="J328" s="296">
        <v>5300938</v>
      </c>
      <c r="K328" s="50" t="s">
        <v>999</v>
      </c>
      <c r="L328" s="289"/>
      <c r="M328" s="289"/>
      <c r="N328" s="289"/>
    </row>
    <row r="329" spans="2:14" ht="15.75" x14ac:dyDescent="0.3">
      <c r="B329" s="295">
        <f>VLOOKUP(C329,Companies[],3,FALSE)</f>
        <v>101201996</v>
      </c>
      <c r="C329" s="298" t="s">
        <v>2359</v>
      </c>
      <c r="D329" s="50" t="s">
        <v>2029</v>
      </c>
      <c r="E329" s="50" t="s">
        <v>2497</v>
      </c>
      <c r="F329" s="50" t="s">
        <v>999</v>
      </c>
      <c r="G329" s="50" t="s">
        <v>999</v>
      </c>
      <c r="H329" s="289"/>
      <c r="I329" s="50" t="s">
        <v>1136</v>
      </c>
      <c r="J329" s="296">
        <v>10439594</v>
      </c>
      <c r="K329" s="50" t="s">
        <v>999</v>
      </c>
      <c r="L329" s="289"/>
      <c r="M329" s="289"/>
      <c r="N329" s="289"/>
    </row>
    <row r="330" spans="2:14" ht="15.75" x14ac:dyDescent="0.3">
      <c r="B330" s="295">
        <f>VLOOKUP(C330,Companies[],3,FALSE)</f>
        <v>101201996</v>
      </c>
      <c r="C330" s="298" t="s">
        <v>2359</v>
      </c>
      <c r="D330" s="50" t="s">
        <v>2029</v>
      </c>
      <c r="E330" s="50" t="s">
        <v>2519</v>
      </c>
      <c r="F330" s="50" t="s">
        <v>999</v>
      </c>
      <c r="G330" s="50" t="s">
        <v>999</v>
      </c>
      <c r="H330" s="289"/>
      <c r="I330" s="50" t="s">
        <v>1136</v>
      </c>
      <c r="J330" s="296">
        <v>8555673</v>
      </c>
      <c r="K330" s="50" t="s">
        <v>999</v>
      </c>
      <c r="L330" s="289"/>
      <c r="M330" s="289"/>
      <c r="N330" s="289"/>
    </row>
    <row r="331" spans="2:14" ht="15.75" x14ac:dyDescent="0.3">
      <c r="B331" s="295">
        <f>VLOOKUP(C331,Companies[],3,FALSE)</f>
        <v>101201996</v>
      </c>
      <c r="C331" s="298" t="s">
        <v>2359</v>
      </c>
      <c r="D331" s="289" t="s">
        <v>2031</v>
      </c>
      <c r="E331" s="289" t="s">
        <v>1543</v>
      </c>
      <c r="F331" s="50" t="s">
        <v>999</v>
      </c>
      <c r="G331" s="50" t="s">
        <v>999</v>
      </c>
      <c r="H331" s="289"/>
      <c r="I331" s="50" t="s">
        <v>1136</v>
      </c>
      <c r="J331" s="296">
        <v>24161040</v>
      </c>
      <c r="K331" s="50" t="s">
        <v>999</v>
      </c>
      <c r="L331" s="289"/>
      <c r="M331" s="289"/>
      <c r="N331" s="289"/>
    </row>
    <row r="332" spans="2:14" ht="15.75" x14ac:dyDescent="0.3">
      <c r="B332" s="295">
        <f>VLOOKUP(C332,Companies[],3,FALSE)</f>
        <v>101201996</v>
      </c>
      <c r="C332" s="298" t="s">
        <v>2359</v>
      </c>
      <c r="D332" s="289" t="s">
        <v>2031</v>
      </c>
      <c r="E332" s="289" t="s">
        <v>2526</v>
      </c>
      <c r="F332" s="50" t="s">
        <v>999</v>
      </c>
      <c r="G332" s="50" t="s">
        <v>999</v>
      </c>
      <c r="H332" s="289"/>
      <c r="I332" s="50" t="s">
        <v>1136</v>
      </c>
      <c r="J332" s="296">
        <v>19720200</v>
      </c>
      <c r="K332" s="50" t="s">
        <v>999</v>
      </c>
      <c r="L332" s="289"/>
      <c r="M332" s="289"/>
      <c r="N332" s="289"/>
    </row>
    <row r="333" spans="2:14" ht="15.75" x14ac:dyDescent="0.3">
      <c r="B333" s="295">
        <f>VLOOKUP(C333,Companies[],3,FALSE)</f>
        <v>101201996</v>
      </c>
      <c r="C333" s="298" t="s">
        <v>2359</v>
      </c>
      <c r="D333" s="50" t="s">
        <v>2542</v>
      </c>
      <c r="E333" s="50" t="s">
        <v>2541</v>
      </c>
      <c r="F333" s="50" t="s">
        <v>999</v>
      </c>
      <c r="G333" s="50" t="s">
        <v>999</v>
      </c>
      <c r="H333" s="289"/>
      <c r="I333" s="50" t="s">
        <v>1136</v>
      </c>
      <c r="J333" s="296">
        <v>58462500</v>
      </c>
      <c r="K333" s="50" t="s">
        <v>999</v>
      </c>
      <c r="L333" s="289"/>
      <c r="M333" s="289"/>
      <c r="N333" s="289"/>
    </row>
    <row r="334" spans="2:14" ht="15.75" x14ac:dyDescent="0.3">
      <c r="B334" s="295">
        <f>VLOOKUP(C334,Companies[],3,FALSE)</f>
        <v>103947189</v>
      </c>
      <c r="C334" s="298" t="s">
        <v>2419</v>
      </c>
      <c r="D334" s="289" t="s">
        <v>2030</v>
      </c>
      <c r="E334" s="289" t="s">
        <v>2515</v>
      </c>
      <c r="F334" s="50" t="s">
        <v>999</v>
      </c>
      <c r="G334" s="50" t="s">
        <v>999</v>
      </c>
      <c r="H334" s="289"/>
      <c r="I334" s="50" t="s">
        <v>1136</v>
      </c>
      <c r="J334" s="296">
        <v>140503</v>
      </c>
      <c r="K334" s="50" t="s">
        <v>999</v>
      </c>
      <c r="L334" s="289"/>
      <c r="M334" s="289"/>
      <c r="N334" s="289"/>
    </row>
    <row r="335" spans="2:14" ht="15.75" x14ac:dyDescent="0.3">
      <c r="B335" s="295">
        <f>VLOOKUP(C335,Companies[],3,FALSE)</f>
        <v>103947189</v>
      </c>
      <c r="C335" s="298" t="s">
        <v>2419</v>
      </c>
      <c r="D335" s="50" t="s">
        <v>2029</v>
      </c>
      <c r="E335" s="50" t="s">
        <v>2497</v>
      </c>
      <c r="F335" s="50" t="s">
        <v>999</v>
      </c>
      <c r="G335" s="50" t="s">
        <v>999</v>
      </c>
      <c r="H335" s="289"/>
      <c r="I335" s="50" t="s">
        <v>1136</v>
      </c>
      <c r="J335" s="296">
        <v>7510774</v>
      </c>
      <c r="K335" s="50" t="s">
        <v>999</v>
      </c>
      <c r="L335" s="289"/>
      <c r="M335" s="289"/>
      <c r="N335" s="289"/>
    </row>
    <row r="336" spans="2:14" ht="15.75" x14ac:dyDescent="0.3">
      <c r="B336" s="295">
        <f>VLOOKUP(C336,Companies[],3,FALSE)</f>
        <v>103947189</v>
      </c>
      <c r="C336" s="298" t="s">
        <v>2419</v>
      </c>
      <c r="D336" s="289" t="s">
        <v>2031</v>
      </c>
      <c r="E336" s="289" t="s">
        <v>1543</v>
      </c>
      <c r="F336" s="50" t="s">
        <v>999</v>
      </c>
      <c r="G336" s="50" t="s">
        <v>999</v>
      </c>
      <c r="H336" s="289"/>
      <c r="I336" s="50" t="s">
        <v>1136</v>
      </c>
      <c r="J336" s="296">
        <v>17471538</v>
      </c>
      <c r="K336" s="50" t="s">
        <v>999</v>
      </c>
      <c r="L336" s="289"/>
      <c r="M336" s="289"/>
      <c r="N336" s="289"/>
    </row>
    <row r="337" spans="2:14" ht="15.75" x14ac:dyDescent="0.3">
      <c r="B337" s="295">
        <f>VLOOKUP(C337,Companies[],3,FALSE)</f>
        <v>103947189</v>
      </c>
      <c r="C337" s="298" t="s">
        <v>2419</v>
      </c>
      <c r="D337" s="289" t="s">
        <v>2031</v>
      </c>
      <c r="E337" s="289" t="s">
        <v>2526</v>
      </c>
      <c r="F337" s="50" t="s">
        <v>999</v>
      </c>
      <c r="G337" s="50" t="s">
        <v>999</v>
      </c>
      <c r="H337" s="289"/>
      <c r="I337" s="50" t="s">
        <v>1136</v>
      </c>
      <c r="J337" s="296">
        <v>54716745</v>
      </c>
      <c r="K337" s="50" t="s">
        <v>999</v>
      </c>
      <c r="L337" s="289"/>
      <c r="M337" s="289"/>
      <c r="N337" s="289"/>
    </row>
    <row r="338" spans="2:14" ht="15.75" x14ac:dyDescent="0.3">
      <c r="B338" s="295">
        <f>VLOOKUP(C338,Companies[],3,FALSE)</f>
        <v>103947189</v>
      </c>
      <c r="C338" s="298" t="s">
        <v>2419</v>
      </c>
      <c r="D338" s="289" t="s">
        <v>2031</v>
      </c>
      <c r="E338" s="289" t="s">
        <v>2527</v>
      </c>
      <c r="F338" s="50" t="s">
        <v>999</v>
      </c>
      <c r="G338" s="50" t="s">
        <v>999</v>
      </c>
      <c r="H338" s="289"/>
      <c r="I338" s="50" t="s">
        <v>1136</v>
      </c>
      <c r="J338" s="296">
        <v>1204000</v>
      </c>
      <c r="K338" s="50" t="s">
        <v>999</v>
      </c>
      <c r="L338" s="289"/>
      <c r="M338" s="289"/>
      <c r="N338" s="289"/>
    </row>
    <row r="339" spans="2:14" ht="15.75" x14ac:dyDescent="0.3">
      <c r="B339" s="295">
        <f>VLOOKUP(C339,Companies[],3,FALSE)</f>
        <v>103947189</v>
      </c>
      <c r="C339" s="298" t="s">
        <v>2419</v>
      </c>
      <c r="D339" s="289" t="s">
        <v>2495</v>
      </c>
      <c r="E339" s="289" t="s">
        <v>2530</v>
      </c>
      <c r="F339" s="50" t="s">
        <v>999</v>
      </c>
      <c r="G339" s="50" t="s">
        <v>999</v>
      </c>
      <c r="H339" s="289"/>
      <c r="I339" s="50" t="s">
        <v>1136</v>
      </c>
      <c r="J339" s="296">
        <v>18000000</v>
      </c>
      <c r="K339" s="50" t="s">
        <v>999</v>
      </c>
      <c r="L339" s="289"/>
      <c r="M339" s="289"/>
      <c r="N339" s="289"/>
    </row>
    <row r="340" spans="2:14" ht="15.75" x14ac:dyDescent="0.3">
      <c r="B340" s="295">
        <f>VLOOKUP(C340,Companies[],3,FALSE)</f>
        <v>104418821</v>
      </c>
      <c r="C340" s="298" t="s">
        <v>2360</v>
      </c>
      <c r="D340" s="50" t="s">
        <v>2029</v>
      </c>
      <c r="E340" s="50" t="s">
        <v>2497</v>
      </c>
      <c r="F340" s="50" t="s">
        <v>999</v>
      </c>
      <c r="G340" s="50" t="s">
        <v>999</v>
      </c>
      <c r="H340" s="289"/>
      <c r="I340" s="50" t="s">
        <v>1136</v>
      </c>
      <c r="J340" s="296">
        <v>13661400</v>
      </c>
      <c r="K340" s="50" t="s">
        <v>999</v>
      </c>
      <c r="L340" s="289"/>
      <c r="M340" s="289"/>
      <c r="N340" s="289"/>
    </row>
    <row r="341" spans="2:14" ht="15.75" x14ac:dyDescent="0.3">
      <c r="B341" s="295">
        <f>VLOOKUP(C341,Companies[],3,FALSE)</f>
        <v>104418821</v>
      </c>
      <c r="C341" s="298" t="s">
        <v>2360</v>
      </c>
      <c r="D341" s="289" t="s">
        <v>2031</v>
      </c>
      <c r="E341" s="289" t="s">
        <v>1543</v>
      </c>
      <c r="F341" s="50" t="s">
        <v>999</v>
      </c>
      <c r="G341" s="50" t="s">
        <v>999</v>
      </c>
      <c r="H341" s="289"/>
      <c r="I341" s="50" t="s">
        <v>1136</v>
      </c>
      <c r="J341" s="296">
        <v>22407418</v>
      </c>
      <c r="K341" s="50" t="s">
        <v>999</v>
      </c>
      <c r="L341" s="289"/>
      <c r="M341" s="289"/>
      <c r="N341" s="289"/>
    </row>
    <row r="342" spans="2:14" ht="15.75" x14ac:dyDescent="0.3">
      <c r="B342" s="295">
        <f>VLOOKUP(C342,Companies[],3,FALSE)</f>
        <v>104418821</v>
      </c>
      <c r="C342" s="298" t="s">
        <v>2360</v>
      </c>
      <c r="D342" s="289" t="s">
        <v>2495</v>
      </c>
      <c r="E342" s="289" t="s">
        <v>2529</v>
      </c>
      <c r="F342" s="50" t="s">
        <v>999</v>
      </c>
      <c r="G342" s="50" t="s">
        <v>999</v>
      </c>
      <c r="H342" s="289"/>
      <c r="I342" s="50" t="s">
        <v>1136</v>
      </c>
      <c r="J342" s="296">
        <v>173075856.9623431</v>
      </c>
      <c r="K342" s="50" t="s">
        <v>999</v>
      </c>
      <c r="L342" s="289"/>
      <c r="M342" s="289"/>
      <c r="N342" s="289"/>
    </row>
    <row r="343" spans="2:14" ht="15.75" x14ac:dyDescent="0.3">
      <c r="B343" s="295">
        <f>VLOOKUP(C343,Companies[],3,FALSE)</f>
        <v>104418821</v>
      </c>
      <c r="C343" s="298" t="s">
        <v>2360</v>
      </c>
      <c r="D343" s="289" t="s">
        <v>2495</v>
      </c>
      <c r="E343" s="289" t="s">
        <v>2530</v>
      </c>
      <c r="F343" s="50" t="s">
        <v>999</v>
      </c>
      <c r="G343" s="50" t="s">
        <v>999</v>
      </c>
      <c r="H343" s="289"/>
      <c r="I343" s="50" t="s">
        <v>1136</v>
      </c>
      <c r="J343" s="296">
        <v>1500000</v>
      </c>
      <c r="K343" s="50" t="s">
        <v>999</v>
      </c>
      <c r="L343" s="289"/>
      <c r="M343" s="289"/>
      <c r="N343" s="289"/>
    </row>
    <row r="344" spans="2:14" ht="15.75" x14ac:dyDescent="0.3">
      <c r="B344" s="295">
        <f>VLOOKUP(C344,Companies[],3,FALSE)</f>
        <v>117675386</v>
      </c>
      <c r="C344" s="298" t="s">
        <v>2361</v>
      </c>
      <c r="D344" s="50" t="s">
        <v>2029</v>
      </c>
      <c r="E344" s="50" t="s">
        <v>2497</v>
      </c>
      <c r="F344" s="50" t="s">
        <v>999</v>
      </c>
      <c r="G344" s="50" t="s">
        <v>999</v>
      </c>
      <c r="H344" s="289"/>
      <c r="I344" s="50" t="s">
        <v>1136</v>
      </c>
      <c r="J344" s="296">
        <v>71817518</v>
      </c>
      <c r="K344" s="50" t="s">
        <v>999</v>
      </c>
      <c r="L344" s="289"/>
      <c r="M344" s="289"/>
      <c r="N344" s="289"/>
    </row>
    <row r="345" spans="2:14" ht="15.75" x14ac:dyDescent="0.3">
      <c r="B345" s="295">
        <f>VLOOKUP(C345,Companies[],3,FALSE)</f>
        <v>117675386</v>
      </c>
      <c r="C345" s="298" t="s">
        <v>2361</v>
      </c>
      <c r="D345" s="50" t="s">
        <v>2029</v>
      </c>
      <c r="E345" s="50" t="s">
        <v>2519</v>
      </c>
      <c r="F345" s="50" t="s">
        <v>999</v>
      </c>
      <c r="G345" s="50" t="s">
        <v>999</v>
      </c>
      <c r="H345" s="289"/>
      <c r="I345" s="50" t="s">
        <v>1136</v>
      </c>
      <c r="J345" s="296">
        <v>783976811</v>
      </c>
      <c r="K345" s="50" t="s">
        <v>999</v>
      </c>
      <c r="L345" s="289"/>
      <c r="M345" s="289"/>
      <c r="N345" s="289"/>
    </row>
    <row r="346" spans="2:14" ht="15.75" x14ac:dyDescent="0.3">
      <c r="B346" s="295">
        <f>VLOOKUP(C346,Companies[],3,FALSE)</f>
        <v>117675386</v>
      </c>
      <c r="C346" s="298" t="s">
        <v>2361</v>
      </c>
      <c r="D346" s="289" t="s">
        <v>2031</v>
      </c>
      <c r="E346" s="289" t="s">
        <v>1543</v>
      </c>
      <c r="F346" s="50" t="s">
        <v>999</v>
      </c>
      <c r="G346" s="50" t="s">
        <v>999</v>
      </c>
      <c r="H346" s="289"/>
      <c r="I346" s="50" t="s">
        <v>1136</v>
      </c>
      <c r="J346" s="296">
        <v>10790760</v>
      </c>
      <c r="K346" s="50" t="s">
        <v>999</v>
      </c>
      <c r="L346" s="289"/>
      <c r="M346" s="289"/>
      <c r="N346" s="289"/>
    </row>
    <row r="347" spans="2:14" ht="15.75" x14ac:dyDescent="0.3">
      <c r="B347" s="295">
        <f>VLOOKUP(C347,Companies[],3,FALSE)</f>
        <v>117675386</v>
      </c>
      <c r="C347" s="298" t="s">
        <v>2361</v>
      </c>
      <c r="D347" s="289" t="s">
        <v>2031</v>
      </c>
      <c r="E347" s="289" t="s">
        <v>2526</v>
      </c>
      <c r="F347" s="50" t="s">
        <v>999</v>
      </c>
      <c r="G347" s="50" t="s">
        <v>999</v>
      </c>
      <c r="H347" s="289"/>
      <c r="I347" s="50" t="s">
        <v>1136</v>
      </c>
      <c r="J347" s="296">
        <v>7405200</v>
      </c>
      <c r="K347" s="50" t="s">
        <v>999</v>
      </c>
      <c r="L347" s="289"/>
      <c r="M347" s="289"/>
      <c r="N347" s="289"/>
    </row>
    <row r="348" spans="2:14" ht="15.75" x14ac:dyDescent="0.3">
      <c r="B348" s="295">
        <f>VLOOKUP(C348,Companies[],3,FALSE)</f>
        <v>117675386</v>
      </c>
      <c r="C348" s="298" t="s">
        <v>2361</v>
      </c>
      <c r="D348" s="289" t="s">
        <v>2031</v>
      </c>
      <c r="E348" s="289" t="s">
        <v>2527</v>
      </c>
      <c r="F348" s="50" t="s">
        <v>999</v>
      </c>
      <c r="G348" s="50" t="s">
        <v>999</v>
      </c>
      <c r="H348" s="289"/>
      <c r="I348" s="50" t="s">
        <v>1136</v>
      </c>
      <c r="J348" s="296">
        <v>2200000</v>
      </c>
      <c r="K348" s="50" t="s">
        <v>999</v>
      </c>
      <c r="L348" s="289"/>
      <c r="M348" s="289"/>
      <c r="N348" s="289"/>
    </row>
    <row r="349" spans="2:14" ht="15.75" x14ac:dyDescent="0.3">
      <c r="B349" s="295">
        <f>VLOOKUP(C349,Companies[],3,FALSE)</f>
        <v>117675386</v>
      </c>
      <c r="C349" s="298" t="s">
        <v>2361</v>
      </c>
      <c r="D349" s="289" t="s">
        <v>2495</v>
      </c>
      <c r="E349" s="289" t="s">
        <v>2529</v>
      </c>
      <c r="F349" s="50" t="s">
        <v>999</v>
      </c>
      <c r="G349" s="50" t="s">
        <v>999</v>
      </c>
      <c r="H349" s="289"/>
      <c r="I349" s="50" t="s">
        <v>1136</v>
      </c>
      <c r="J349" s="296">
        <v>169104180</v>
      </c>
      <c r="K349" s="50" t="s">
        <v>999</v>
      </c>
      <c r="L349" s="289"/>
      <c r="M349" s="289"/>
      <c r="N349" s="289"/>
    </row>
    <row r="350" spans="2:14" ht="15.75" x14ac:dyDescent="0.3">
      <c r="B350" s="295">
        <f>VLOOKUP(C350,Companies[],3,FALSE)</f>
        <v>102093003</v>
      </c>
      <c r="C350" s="298" t="s">
        <v>2362</v>
      </c>
      <c r="D350" s="50" t="s">
        <v>2029</v>
      </c>
      <c r="E350" s="50" t="s">
        <v>2497</v>
      </c>
      <c r="F350" s="50" t="s">
        <v>999</v>
      </c>
      <c r="G350" s="50" t="s">
        <v>999</v>
      </c>
      <c r="H350" s="289"/>
      <c r="I350" s="50" t="s">
        <v>1136</v>
      </c>
      <c r="J350" s="296">
        <v>9462500</v>
      </c>
      <c r="K350" s="50" t="s">
        <v>999</v>
      </c>
      <c r="L350" s="289"/>
      <c r="M350" s="289"/>
      <c r="N350" s="289"/>
    </row>
    <row r="351" spans="2:14" ht="15.75" x14ac:dyDescent="0.3">
      <c r="B351" s="295">
        <f>VLOOKUP(C351,Companies[],3,FALSE)</f>
        <v>102093003</v>
      </c>
      <c r="C351" s="298" t="s">
        <v>2362</v>
      </c>
      <c r="D351" s="289" t="s">
        <v>2031</v>
      </c>
      <c r="E351" s="289" t="s">
        <v>1543</v>
      </c>
      <c r="F351" s="50" t="s">
        <v>999</v>
      </c>
      <c r="G351" s="50" t="s">
        <v>999</v>
      </c>
      <c r="H351" s="289"/>
      <c r="I351" s="50" t="s">
        <v>1136</v>
      </c>
      <c r="J351" s="296">
        <v>17676985.5</v>
      </c>
      <c r="K351" s="50" t="s">
        <v>999</v>
      </c>
      <c r="L351" s="289"/>
      <c r="M351" s="289"/>
      <c r="N351" s="289"/>
    </row>
    <row r="352" spans="2:14" ht="15.75" x14ac:dyDescent="0.3">
      <c r="B352" s="295">
        <f>VLOOKUP(C352,Companies[],3,FALSE)</f>
        <v>102093003</v>
      </c>
      <c r="C352" s="298" t="s">
        <v>2362</v>
      </c>
      <c r="D352" s="289" t="s">
        <v>2031</v>
      </c>
      <c r="E352" s="289" t="s">
        <v>2526</v>
      </c>
      <c r="F352" s="50" t="s">
        <v>999</v>
      </c>
      <c r="G352" s="50" t="s">
        <v>999</v>
      </c>
      <c r="H352" s="289"/>
      <c r="I352" s="50" t="s">
        <v>1136</v>
      </c>
      <c r="J352" s="296">
        <v>1802700</v>
      </c>
      <c r="K352" s="50" t="s">
        <v>999</v>
      </c>
      <c r="L352" s="289"/>
      <c r="M352" s="289"/>
      <c r="N352" s="289"/>
    </row>
    <row r="353" spans="2:14" ht="15.75" x14ac:dyDescent="0.3">
      <c r="B353" s="295">
        <f>VLOOKUP(C353,Companies[],3,FALSE)</f>
        <v>102093003</v>
      </c>
      <c r="C353" s="298" t="s">
        <v>2362</v>
      </c>
      <c r="D353" s="289" t="s">
        <v>2031</v>
      </c>
      <c r="E353" s="289" t="s">
        <v>2527</v>
      </c>
      <c r="F353" s="50" t="s">
        <v>999</v>
      </c>
      <c r="G353" s="50" t="s">
        <v>999</v>
      </c>
      <c r="H353" s="289"/>
      <c r="I353" s="50" t="s">
        <v>1136</v>
      </c>
      <c r="J353" s="296">
        <v>1000</v>
      </c>
      <c r="K353" s="50" t="s">
        <v>999</v>
      </c>
      <c r="L353" s="289"/>
      <c r="M353" s="289"/>
      <c r="N353" s="289"/>
    </row>
    <row r="354" spans="2:14" ht="15.75" x14ac:dyDescent="0.3">
      <c r="B354" s="295">
        <f>VLOOKUP(C354,Companies[],3,FALSE)</f>
        <v>102093003</v>
      </c>
      <c r="C354" s="298" t="s">
        <v>2362</v>
      </c>
      <c r="D354" s="289" t="s">
        <v>2495</v>
      </c>
      <c r="E354" s="289" t="s">
        <v>2529</v>
      </c>
      <c r="F354" s="50" t="s">
        <v>999</v>
      </c>
      <c r="G354" s="50" t="s">
        <v>999</v>
      </c>
      <c r="H354" s="289"/>
      <c r="I354" s="50" t="s">
        <v>1136</v>
      </c>
      <c r="J354" s="296">
        <v>141818161.88100001</v>
      </c>
      <c r="K354" s="50" t="s">
        <v>999</v>
      </c>
      <c r="L354" s="289"/>
      <c r="M354" s="289"/>
      <c r="N354" s="289"/>
    </row>
    <row r="355" spans="2:14" ht="15.75" x14ac:dyDescent="0.3">
      <c r="B355" s="295">
        <f>VLOOKUP(C355,Companies[],3,FALSE)</f>
        <v>103472008</v>
      </c>
      <c r="C355" s="298" t="s">
        <v>2363</v>
      </c>
      <c r="D355" s="289" t="s">
        <v>2031</v>
      </c>
      <c r="E355" s="289" t="s">
        <v>1543</v>
      </c>
      <c r="F355" s="50" t="s">
        <v>999</v>
      </c>
      <c r="G355" s="50" t="s">
        <v>999</v>
      </c>
      <c r="H355" s="289"/>
      <c r="I355" s="50" t="s">
        <v>1136</v>
      </c>
      <c r="J355" s="296">
        <v>18540564</v>
      </c>
      <c r="K355" s="50" t="s">
        <v>999</v>
      </c>
      <c r="L355" s="289"/>
      <c r="M355" s="289"/>
      <c r="N355" s="289"/>
    </row>
    <row r="356" spans="2:14" ht="15.75" x14ac:dyDescent="0.3">
      <c r="B356" s="295">
        <f>VLOOKUP(C356,Companies[],3,FALSE)</f>
        <v>103472008</v>
      </c>
      <c r="C356" s="298" t="s">
        <v>2363</v>
      </c>
      <c r="D356" s="289" t="s">
        <v>2031</v>
      </c>
      <c r="E356" s="289" t="s">
        <v>2526</v>
      </c>
      <c r="F356" s="50" t="s">
        <v>999</v>
      </c>
      <c r="G356" s="50" t="s">
        <v>999</v>
      </c>
      <c r="H356" s="289"/>
      <c r="I356" s="50" t="s">
        <v>1136</v>
      </c>
      <c r="J356" s="296">
        <v>3399438</v>
      </c>
      <c r="K356" s="50" t="s">
        <v>999</v>
      </c>
      <c r="L356" s="289"/>
      <c r="M356" s="289"/>
      <c r="N356" s="289"/>
    </row>
    <row r="357" spans="2:14" ht="15.75" x14ac:dyDescent="0.3">
      <c r="B357" s="295">
        <f>VLOOKUP(C357,Companies[],3,FALSE)</f>
        <v>103472008</v>
      </c>
      <c r="C357" s="298" t="s">
        <v>2363</v>
      </c>
      <c r="D357" s="289" t="s">
        <v>2031</v>
      </c>
      <c r="E357" s="289" t="s">
        <v>2527</v>
      </c>
      <c r="F357" s="50" t="s">
        <v>999</v>
      </c>
      <c r="G357" s="50" t="s">
        <v>999</v>
      </c>
      <c r="H357" s="289"/>
      <c r="I357" s="50" t="s">
        <v>1136</v>
      </c>
      <c r="J357" s="296">
        <v>1201000</v>
      </c>
      <c r="K357" s="50" t="s">
        <v>999</v>
      </c>
      <c r="L357" s="289"/>
      <c r="M357" s="289"/>
      <c r="N357" s="289"/>
    </row>
    <row r="358" spans="2:14" ht="15.75" x14ac:dyDescent="0.3">
      <c r="B358" s="295">
        <f>VLOOKUP(C358,Companies[],3,FALSE)</f>
        <v>103472008</v>
      </c>
      <c r="C358" s="298" t="s">
        <v>2363</v>
      </c>
      <c r="D358" s="289" t="s">
        <v>2495</v>
      </c>
      <c r="E358" s="289" t="s">
        <v>2530</v>
      </c>
      <c r="F358" s="50" t="s">
        <v>999</v>
      </c>
      <c r="G358" s="50" t="s">
        <v>999</v>
      </c>
      <c r="H358" s="289"/>
      <c r="I358" s="50" t="s">
        <v>1136</v>
      </c>
      <c r="J358" s="296">
        <v>10500000</v>
      </c>
      <c r="K358" s="50" t="s">
        <v>999</v>
      </c>
      <c r="L358" s="289"/>
      <c r="M358" s="289"/>
      <c r="N358" s="289"/>
    </row>
    <row r="359" spans="2:14" ht="15.75" x14ac:dyDescent="0.3">
      <c r="B359" s="295">
        <f>VLOOKUP(C359,Companies[],3,FALSE)</f>
        <v>103600111</v>
      </c>
      <c r="C359" s="298" t="s">
        <v>2364</v>
      </c>
      <c r="D359" s="50" t="s">
        <v>2029</v>
      </c>
      <c r="E359" s="50" t="s">
        <v>2497</v>
      </c>
      <c r="F359" s="50" t="s">
        <v>999</v>
      </c>
      <c r="G359" s="50" t="s">
        <v>999</v>
      </c>
      <c r="H359" s="289"/>
      <c r="I359" s="50" t="s">
        <v>1136</v>
      </c>
      <c r="J359" s="296">
        <v>11310700</v>
      </c>
      <c r="K359" s="50" t="s">
        <v>999</v>
      </c>
      <c r="L359" s="289"/>
      <c r="M359" s="289"/>
      <c r="N359" s="289"/>
    </row>
    <row r="360" spans="2:14" ht="15.75" x14ac:dyDescent="0.3">
      <c r="B360" s="295">
        <f>VLOOKUP(C360,Companies[],3,FALSE)</f>
        <v>103600111</v>
      </c>
      <c r="C360" s="298" t="s">
        <v>2364</v>
      </c>
      <c r="D360" s="289" t="s">
        <v>2031</v>
      </c>
      <c r="E360" s="289" t="s">
        <v>1543</v>
      </c>
      <c r="F360" s="50" t="s">
        <v>999</v>
      </c>
      <c r="G360" s="50" t="s">
        <v>999</v>
      </c>
      <c r="H360" s="289"/>
      <c r="I360" s="50" t="s">
        <v>1136</v>
      </c>
      <c r="J360" s="296">
        <v>18305023.050000001</v>
      </c>
      <c r="K360" s="50" t="s">
        <v>999</v>
      </c>
      <c r="L360" s="289"/>
      <c r="M360" s="289"/>
      <c r="N360" s="289"/>
    </row>
    <row r="361" spans="2:14" ht="15.75" x14ac:dyDescent="0.3">
      <c r="B361" s="295">
        <f>VLOOKUP(C361,Companies[],3,FALSE)</f>
        <v>103600111</v>
      </c>
      <c r="C361" s="298" t="s">
        <v>2364</v>
      </c>
      <c r="D361" s="289" t="s">
        <v>2031</v>
      </c>
      <c r="E361" s="289" t="s">
        <v>2526</v>
      </c>
      <c r="F361" s="50" t="s">
        <v>999</v>
      </c>
      <c r="G361" s="50" t="s">
        <v>999</v>
      </c>
      <c r="H361" s="289"/>
      <c r="I361" s="50" t="s">
        <v>1136</v>
      </c>
      <c r="J361" s="296">
        <v>600900</v>
      </c>
      <c r="K361" s="50" t="s">
        <v>999</v>
      </c>
      <c r="L361" s="289"/>
      <c r="M361" s="289"/>
      <c r="N361" s="289"/>
    </row>
    <row r="362" spans="2:14" ht="15.75" x14ac:dyDescent="0.3">
      <c r="B362" s="295">
        <f>VLOOKUP(C362,Companies[],3,FALSE)</f>
        <v>103600111</v>
      </c>
      <c r="C362" s="298" t="s">
        <v>2364</v>
      </c>
      <c r="D362" s="289" t="s">
        <v>2031</v>
      </c>
      <c r="E362" s="289" t="s">
        <v>2527</v>
      </c>
      <c r="F362" s="50" t="s">
        <v>999</v>
      </c>
      <c r="G362" s="50" t="s">
        <v>999</v>
      </c>
      <c r="H362" s="289"/>
      <c r="I362" s="50" t="s">
        <v>1136</v>
      </c>
      <c r="J362" s="296">
        <v>200000</v>
      </c>
      <c r="K362" s="50" t="s">
        <v>999</v>
      </c>
      <c r="L362" s="289"/>
      <c r="M362" s="289"/>
      <c r="N362" s="289"/>
    </row>
    <row r="363" spans="2:14" ht="15.75" x14ac:dyDescent="0.3">
      <c r="B363" s="295">
        <f>VLOOKUP(C363,Companies[],3,FALSE)</f>
        <v>103600111</v>
      </c>
      <c r="C363" s="298" t="s">
        <v>2364</v>
      </c>
      <c r="D363" s="289" t="s">
        <v>2495</v>
      </c>
      <c r="E363" s="289" t="s">
        <v>2529</v>
      </c>
      <c r="F363" s="50" t="s">
        <v>999</v>
      </c>
      <c r="G363" s="50" t="s">
        <v>999</v>
      </c>
      <c r="H363" s="289"/>
      <c r="I363" s="50" t="s">
        <v>1136</v>
      </c>
      <c r="J363" s="296">
        <v>159929825.43096232</v>
      </c>
      <c r="K363" s="50" t="s">
        <v>999</v>
      </c>
      <c r="L363" s="289"/>
      <c r="M363" s="289"/>
      <c r="N363" s="289"/>
    </row>
    <row r="364" spans="2:14" ht="15.75" x14ac:dyDescent="0.3">
      <c r="B364" s="295">
        <f>VLOOKUP(C364,Companies[],3,FALSE)</f>
        <v>103600111</v>
      </c>
      <c r="C364" s="298" t="s">
        <v>2364</v>
      </c>
      <c r="D364" s="289" t="s">
        <v>2495</v>
      </c>
      <c r="E364" s="289" t="s">
        <v>2530</v>
      </c>
      <c r="F364" s="50" t="s">
        <v>999</v>
      </c>
      <c r="G364" s="50" t="s">
        <v>999</v>
      </c>
      <c r="H364" s="289"/>
      <c r="I364" s="50" t="s">
        <v>1136</v>
      </c>
      <c r="J364" s="296">
        <v>1500000</v>
      </c>
      <c r="K364" s="50" t="s">
        <v>999</v>
      </c>
      <c r="L364" s="289"/>
      <c r="M364" s="289"/>
      <c r="N364" s="289"/>
    </row>
    <row r="365" spans="2:14" ht="15.75" x14ac:dyDescent="0.3">
      <c r="B365" s="295">
        <f>VLOOKUP(C365,Companies[],3,FALSE)</f>
        <v>103600111</v>
      </c>
      <c r="C365" s="298" t="s">
        <v>2364</v>
      </c>
      <c r="D365" s="50" t="s">
        <v>2542</v>
      </c>
      <c r="E365" s="50" t="s">
        <v>2541</v>
      </c>
      <c r="F365" s="50" t="s">
        <v>999</v>
      </c>
      <c r="G365" s="50" t="s">
        <v>999</v>
      </c>
      <c r="H365" s="289"/>
      <c r="I365" s="50" t="s">
        <v>1136</v>
      </c>
      <c r="J365" s="296">
        <v>3000000</v>
      </c>
      <c r="K365" s="50" t="s">
        <v>999</v>
      </c>
      <c r="L365" s="289"/>
      <c r="M365" s="289"/>
      <c r="N365" s="289"/>
    </row>
    <row r="366" spans="2:14" ht="15.75" x14ac:dyDescent="0.3">
      <c r="B366" s="295">
        <f>VLOOKUP(C366,Companies[],3,FALSE)</f>
        <v>114804703</v>
      </c>
      <c r="C366" s="298" t="s">
        <v>2365</v>
      </c>
      <c r="D366" s="50" t="s">
        <v>2029</v>
      </c>
      <c r="E366" s="50" t="s">
        <v>2497</v>
      </c>
      <c r="F366" s="50" t="s">
        <v>999</v>
      </c>
      <c r="G366" s="50" t="s">
        <v>999</v>
      </c>
      <c r="H366" s="289"/>
      <c r="I366" s="50" t="s">
        <v>1136</v>
      </c>
      <c r="J366" s="296">
        <v>10299182</v>
      </c>
      <c r="K366" s="50" t="s">
        <v>999</v>
      </c>
      <c r="L366" s="289"/>
      <c r="M366" s="289"/>
      <c r="N366" s="289"/>
    </row>
    <row r="367" spans="2:14" ht="15.75" x14ac:dyDescent="0.3">
      <c r="B367" s="295">
        <f>VLOOKUP(C367,Companies[],3,FALSE)</f>
        <v>114804703</v>
      </c>
      <c r="C367" s="298" t="s">
        <v>2365</v>
      </c>
      <c r="D367" s="289" t="s">
        <v>2031</v>
      </c>
      <c r="E367" s="289" t="s">
        <v>1543</v>
      </c>
      <c r="F367" s="50" t="s">
        <v>999</v>
      </c>
      <c r="G367" s="50" t="s">
        <v>999</v>
      </c>
      <c r="H367" s="289"/>
      <c r="I367" s="50" t="s">
        <v>1136</v>
      </c>
      <c r="J367" s="296">
        <v>18451182.890000001</v>
      </c>
      <c r="K367" s="50" t="s">
        <v>999</v>
      </c>
      <c r="L367" s="289"/>
      <c r="M367" s="289"/>
      <c r="N367" s="289"/>
    </row>
    <row r="368" spans="2:14" ht="15.75" x14ac:dyDescent="0.3">
      <c r="B368" s="295">
        <f>VLOOKUP(C368,Companies[],3,FALSE)</f>
        <v>114804703</v>
      </c>
      <c r="C368" s="298" t="s">
        <v>2365</v>
      </c>
      <c r="D368" s="289" t="s">
        <v>2495</v>
      </c>
      <c r="E368" s="289" t="s">
        <v>2529</v>
      </c>
      <c r="F368" s="50" t="s">
        <v>999</v>
      </c>
      <c r="G368" s="50" t="s">
        <v>999</v>
      </c>
      <c r="H368" s="289"/>
      <c r="I368" s="50" t="s">
        <v>1136</v>
      </c>
      <c r="J368" s="296">
        <v>132910283.54410042</v>
      </c>
      <c r="K368" s="50" t="s">
        <v>999</v>
      </c>
      <c r="L368" s="289"/>
      <c r="M368" s="289"/>
      <c r="N368" s="289"/>
    </row>
    <row r="369" spans="2:14" ht="15.75" x14ac:dyDescent="0.3">
      <c r="B369" s="295">
        <f>VLOOKUP(C369,Companies[],3,FALSE)</f>
        <v>115122282</v>
      </c>
      <c r="C369" s="298" t="s">
        <v>2366</v>
      </c>
      <c r="D369" s="50" t="s">
        <v>2029</v>
      </c>
      <c r="E369" s="50" t="s">
        <v>2497</v>
      </c>
      <c r="F369" s="50" t="s">
        <v>999</v>
      </c>
      <c r="G369" s="50" t="s">
        <v>999</v>
      </c>
      <c r="H369" s="289"/>
      <c r="I369" s="50" t="s">
        <v>1136</v>
      </c>
      <c r="J369" s="296">
        <v>139703839</v>
      </c>
      <c r="K369" s="50" t="s">
        <v>999</v>
      </c>
      <c r="L369" s="289"/>
      <c r="M369" s="289"/>
      <c r="N369" s="289"/>
    </row>
    <row r="370" spans="2:14" ht="15.75" x14ac:dyDescent="0.3">
      <c r="B370" s="295">
        <f>VLOOKUP(C370,Companies[],3,FALSE)</f>
        <v>115122282</v>
      </c>
      <c r="C370" s="298" t="s">
        <v>2366</v>
      </c>
      <c r="D370" s="50" t="s">
        <v>2029</v>
      </c>
      <c r="E370" s="50" t="s">
        <v>2519</v>
      </c>
      <c r="F370" s="50" t="s">
        <v>999</v>
      </c>
      <c r="G370" s="50" t="s">
        <v>999</v>
      </c>
      <c r="H370" s="289"/>
      <c r="I370" s="50" t="s">
        <v>1136</v>
      </c>
      <c r="J370" s="296">
        <v>49301428</v>
      </c>
      <c r="K370" s="50" t="s">
        <v>999</v>
      </c>
      <c r="L370" s="289"/>
      <c r="M370" s="289"/>
      <c r="N370" s="289"/>
    </row>
    <row r="371" spans="2:14" ht="15.75" x14ac:dyDescent="0.3">
      <c r="B371" s="295">
        <f>VLOOKUP(C371,Companies[],3,FALSE)</f>
        <v>115122282</v>
      </c>
      <c r="C371" s="298" t="s">
        <v>2366</v>
      </c>
      <c r="D371" s="289" t="s">
        <v>2031</v>
      </c>
      <c r="E371" s="289" t="s">
        <v>1543</v>
      </c>
      <c r="F371" s="50" t="s">
        <v>999</v>
      </c>
      <c r="G371" s="50" t="s">
        <v>999</v>
      </c>
      <c r="H371" s="289"/>
      <c r="I371" s="50" t="s">
        <v>1136</v>
      </c>
      <c r="J371" s="296">
        <v>13397496.810000001</v>
      </c>
      <c r="K371" s="50" t="s">
        <v>999</v>
      </c>
      <c r="L371" s="289"/>
      <c r="M371" s="289"/>
      <c r="N371" s="289"/>
    </row>
    <row r="372" spans="2:14" ht="15.75" x14ac:dyDescent="0.3">
      <c r="B372" s="295">
        <f>VLOOKUP(C372,Companies[],3,FALSE)</f>
        <v>115122282</v>
      </c>
      <c r="C372" s="298" t="s">
        <v>2366</v>
      </c>
      <c r="D372" s="289" t="s">
        <v>2495</v>
      </c>
      <c r="E372" s="289" t="s">
        <v>2530</v>
      </c>
      <c r="F372" s="50" t="s">
        <v>999</v>
      </c>
      <c r="G372" s="50" t="s">
        <v>999</v>
      </c>
      <c r="H372" s="289"/>
      <c r="I372" s="50" t="s">
        <v>1136</v>
      </c>
      <c r="J372" s="296">
        <v>2000000</v>
      </c>
      <c r="K372" s="50" t="s">
        <v>999</v>
      </c>
      <c r="L372" s="289"/>
      <c r="M372" s="289"/>
      <c r="N372" s="289"/>
    </row>
    <row r="373" spans="2:14" ht="15.75" x14ac:dyDescent="0.3">
      <c r="B373" s="295">
        <f>VLOOKUP(C373,Companies[],3,FALSE)</f>
        <v>115122282</v>
      </c>
      <c r="C373" s="298" t="s">
        <v>2366</v>
      </c>
      <c r="D373" s="50" t="s">
        <v>2542</v>
      </c>
      <c r="E373" s="50" t="s">
        <v>2541</v>
      </c>
      <c r="F373" s="50" t="s">
        <v>999</v>
      </c>
      <c r="G373" s="50" t="s">
        <v>999</v>
      </c>
      <c r="H373" s="289"/>
      <c r="I373" s="50" t="s">
        <v>1136</v>
      </c>
      <c r="J373" s="296">
        <v>101587400</v>
      </c>
      <c r="K373" s="50" t="s">
        <v>999</v>
      </c>
      <c r="L373" s="289"/>
      <c r="M373" s="289"/>
      <c r="N373" s="289"/>
    </row>
    <row r="374" spans="2:14" ht="15.75" x14ac:dyDescent="0.3">
      <c r="B374" s="295">
        <f>VLOOKUP(C374,Companies[],3,FALSE)</f>
        <v>106131341</v>
      </c>
      <c r="C374" s="298" t="s">
        <v>2367</v>
      </c>
      <c r="D374" s="50" t="s">
        <v>2029</v>
      </c>
      <c r="E374" s="50" t="s">
        <v>2497</v>
      </c>
      <c r="F374" s="50" t="s">
        <v>999</v>
      </c>
      <c r="G374" s="50" t="s">
        <v>999</v>
      </c>
      <c r="H374" s="289"/>
      <c r="I374" s="50" t="s">
        <v>1136</v>
      </c>
      <c r="J374" s="296">
        <v>806301</v>
      </c>
      <c r="K374" s="50" t="s">
        <v>999</v>
      </c>
      <c r="L374" s="289"/>
      <c r="M374" s="289"/>
      <c r="N374" s="289"/>
    </row>
    <row r="375" spans="2:14" ht="15.75" x14ac:dyDescent="0.3">
      <c r="B375" s="295">
        <f>VLOOKUP(C375,Companies[],3,FALSE)</f>
        <v>106131341</v>
      </c>
      <c r="C375" s="298" t="s">
        <v>2367</v>
      </c>
      <c r="D375" s="50" t="s">
        <v>2029</v>
      </c>
      <c r="E375" s="50" t="s">
        <v>2519</v>
      </c>
      <c r="F375" s="50" t="s">
        <v>999</v>
      </c>
      <c r="G375" s="50" t="s">
        <v>999</v>
      </c>
      <c r="H375" s="289"/>
      <c r="I375" s="50" t="s">
        <v>1136</v>
      </c>
      <c r="J375" s="296">
        <v>2063600</v>
      </c>
      <c r="K375" s="50" t="s">
        <v>999</v>
      </c>
      <c r="L375" s="289"/>
      <c r="M375" s="289"/>
      <c r="N375" s="289"/>
    </row>
    <row r="376" spans="2:14" ht="15.75" x14ac:dyDescent="0.3">
      <c r="B376" s="295">
        <f>VLOOKUP(C376,Companies[],3,FALSE)</f>
        <v>106131341</v>
      </c>
      <c r="C376" s="298" t="s">
        <v>2367</v>
      </c>
      <c r="D376" s="289" t="s">
        <v>2031</v>
      </c>
      <c r="E376" s="289" t="s">
        <v>1543</v>
      </c>
      <c r="F376" s="50" t="s">
        <v>999</v>
      </c>
      <c r="G376" s="50" t="s">
        <v>999</v>
      </c>
      <c r="H376" s="289"/>
      <c r="I376" s="50" t="s">
        <v>1136</v>
      </c>
      <c r="J376" s="296">
        <v>9748677.5999999996</v>
      </c>
      <c r="K376" s="50" t="s">
        <v>999</v>
      </c>
      <c r="L376" s="289"/>
      <c r="M376" s="289"/>
      <c r="N376" s="289"/>
    </row>
    <row r="377" spans="2:14" ht="15.75" x14ac:dyDescent="0.3">
      <c r="B377" s="295">
        <f>VLOOKUP(C377,Companies[],3,FALSE)</f>
        <v>106131341</v>
      </c>
      <c r="C377" s="298" t="s">
        <v>2367</v>
      </c>
      <c r="D377" s="50" t="s">
        <v>2542</v>
      </c>
      <c r="E377" s="50" t="s">
        <v>2541</v>
      </c>
      <c r="F377" s="50" t="s">
        <v>999</v>
      </c>
      <c r="G377" s="50" t="s">
        <v>999</v>
      </c>
      <c r="H377" s="289"/>
      <c r="I377" s="50" t="s">
        <v>1136</v>
      </c>
      <c r="J377" s="296">
        <v>6000000</v>
      </c>
      <c r="K377" s="50" t="s">
        <v>999</v>
      </c>
      <c r="L377" s="289"/>
      <c r="M377" s="289"/>
      <c r="N377" s="289"/>
    </row>
    <row r="378" spans="2:14" ht="15.75" x14ac:dyDescent="0.3">
      <c r="B378" s="295">
        <f>VLOOKUP(C378,Companies[],3,FALSE)</f>
        <v>0</v>
      </c>
      <c r="C378" s="298" t="s">
        <v>2420</v>
      </c>
      <c r="D378" s="289" t="s">
        <v>2030</v>
      </c>
      <c r="E378" s="289" t="s">
        <v>2515</v>
      </c>
      <c r="F378" s="50" t="s">
        <v>999</v>
      </c>
      <c r="G378" s="50" t="s">
        <v>999</v>
      </c>
      <c r="H378" s="289"/>
      <c r="I378" s="50" t="s">
        <v>1136</v>
      </c>
      <c r="J378" s="296">
        <v>475815609</v>
      </c>
      <c r="K378" s="50" t="s">
        <v>999</v>
      </c>
      <c r="L378" s="289"/>
      <c r="M378" s="289"/>
      <c r="N378" s="289"/>
    </row>
    <row r="379" spans="2:14" ht="15.75" x14ac:dyDescent="0.3">
      <c r="B379" s="295">
        <f>VLOOKUP(C379,Companies[],3,FALSE)</f>
        <v>0</v>
      </c>
      <c r="C379" s="298" t="s">
        <v>2420</v>
      </c>
      <c r="D379" s="50" t="s">
        <v>2029</v>
      </c>
      <c r="E379" s="50" t="s">
        <v>2497</v>
      </c>
      <c r="F379" s="50" t="s">
        <v>999</v>
      </c>
      <c r="G379" s="50" t="s">
        <v>999</v>
      </c>
      <c r="H379" s="289"/>
      <c r="I379" s="50" t="s">
        <v>1136</v>
      </c>
      <c r="J379" s="296">
        <v>32552772370.989998</v>
      </c>
      <c r="K379" s="50" t="s">
        <v>999</v>
      </c>
      <c r="L379" s="289"/>
      <c r="M379" s="289"/>
      <c r="N379" s="289"/>
    </row>
    <row r="380" spans="2:14" ht="15.75" x14ac:dyDescent="0.3">
      <c r="B380" s="295">
        <f>VLOOKUP(C380,Companies[],3,FALSE)</f>
        <v>0</v>
      </c>
      <c r="C380" s="298" t="s">
        <v>2420</v>
      </c>
      <c r="D380" s="50" t="s">
        <v>2029</v>
      </c>
      <c r="E380" s="50" t="s">
        <v>2519</v>
      </c>
      <c r="F380" s="50" t="s">
        <v>999</v>
      </c>
      <c r="G380" s="50" t="s">
        <v>999</v>
      </c>
      <c r="H380" s="289"/>
      <c r="I380" s="50" t="s">
        <v>1136</v>
      </c>
      <c r="J380" s="296">
        <v>1170853147</v>
      </c>
      <c r="K380" s="50" t="s">
        <v>999</v>
      </c>
      <c r="L380" s="289"/>
      <c r="M380" s="289"/>
      <c r="N380" s="289"/>
    </row>
    <row r="381" spans="2:14" ht="15.75" x14ac:dyDescent="0.3">
      <c r="B381" s="295">
        <f>VLOOKUP(C381,Companies[],3,FALSE)</f>
        <v>0</v>
      </c>
      <c r="C381" s="298" t="s">
        <v>2420</v>
      </c>
      <c r="D381" s="289" t="s">
        <v>2031</v>
      </c>
      <c r="E381" s="289" t="s">
        <v>2526</v>
      </c>
      <c r="F381" s="50" t="s">
        <v>999</v>
      </c>
      <c r="G381" s="50" t="s">
        <v>999</v>
      </c>
      <c r="H381" s="289"/>
      <c r="I381" s="50" t="s">
        <v>1136</v>
      </c>
      <c r="J381" s="296">
        <v>68280900</v>
      </c>
      <c r="K381" s="50" t="s">
        <v>999</v>
      </c>
      <c r="L381" s="289"/>
      <c r="M381" s="289"/>
      <c r="N381" s="289"/>
    </row>
    <row r="382" spans="2:14" ht="15.75" x14ac:dyDescent="0.3">
      <c r="B382" s="295">
        <f>VLOOKUP(C382,Companies[],3,FALSE)</f>
        <v>0</v>
      </c>
      <c r="C382" s="298" t="s">
        <v>2420</v>
      </c>
      <c r="D382" s="50" t="s">
        <v>2542</v>
      </c>
      <c r="E382" s="50" t="s">
        <v>2541</v>
      </c>
      <c r="F382" s="50" t="s">
        <v>999</v>
      </c>
      <c r="G382" s="50" t="s">
        <v>999</v>
      </c>
      <c r="H382" s="289"/>
      <c r="I382" s="50" t="s">
        <v>1136</v>
      </c>
      <c r="J382" s="296">
        <v>706302441.30313802</v>
      </c>
      <c r="K382" s="50" t="s">
        <v>999</v>
      </c>
      <c r="L382" s="289"/>
      <c r="M382" s="289"/>
      <c r="N382" s="289"/>
    </row>
    <row r="383" spans="2:14" ht="15.75" x14ac:dyDescent="0.3">
      <c r="B383" s="295">
        <f>VLOOKUP(C383,Companies[],3,FALSE)</f>
        <v>118193601</v>
      </c>
      <c r="C383" s="298" t="s">
        <v>2421</v>
      </c>
      <c r="D383" s="50" t="s">
        <v>2029</v>
      </c>
      <c r="E383" s="50" t="s">
        <v>2497</v>
      </c>
      <c r="F383" s="50" t="s">
        <v>999</v>
      </c>
      <c r="G383" s="50" t="s">
        <v>999</v>
      </c>
      <c r="H383" s="289"/>
      <c r="I383" s="50" t="s">
        <v>1136</v>
      </c>
      <c r="J383" s="296">
        <v>614665688</v>
      </c>
      <c r="K383" s="50" t="s">
        <v>999</v>
      </c>
      <c r="L383" s="289"/>
      <c r="M383" s="289"/>
      <c r="N383" s="289"/>
    </row>
    <row r="384" spans="2:14" ht="15.75" x14ac:dyDescent="0.3">
      <c r="B384" s="295">
        <f>VLOOKUP(C384,Companies[],3,FALSE)</f>
        <v>118193601</v>
      </c>
      <c r="C384" s="298" t="s">
        <v>2421</v>
      </c>
      <c r="D384" s="50" t="s">
        <v>2029</v>
      </c>
      <c r="E384" s="50" t="s">
        <v>2519</v>
      </c>
      <c r="F384" s="50" t="s">
        <v>999</v>
      </c>
      <c r="G384" s="50" t="s">
        <v>999</v>
      </c>
      <c r="H384" s="289"/>
      <c r="I384" s="50" t="s">
        <v>1136</v>
      </c>
      <c r="J384" s="296">
        <v>3077766773</v>
      </c>
      <c r="K384" s="50" t="s">
        <v>999</v>
      </c>
      <c r="L384" s="289"/>
      <c r="M384" s="289"/>
      <c r="N384" s="289"/>
    </row>
    <row r="385" spans="2:14" ht="15.75" x14ac:dyDescent="0.3">
      <c r="B385" s="295">
        <f>VLOOKUP(C385,Companies[],3,FALSE)</f>
        <v>118193601</v>
      </c>
      <c r="C385" s="298" t="s">
        <v>2421</v>
      </c>
      <c r="D385" s="289" t="s">
        <v>2031</v>
      </c>
      <c r="E385" s="289" t="s">
        <v>1543</v>
      </c>
      <c r="F385" s="50" t="s">
        <v>999</v>
      </c>
      <c r="G385" s="50" t="s">
        <v>999</v>
      </c>
      <c r="H385" s="289"/>
      <c r="I385" s="50" t="s">
        <v>1136</v>
      </c>
      <c r="J385" s="296">
        <v>311820</v>
      </c>
      <c r="K385" s="50" t="s">
        <v>999</v>
      </c>
      <c r="L385" s="289"/>
      <c r="M385" s="289"/>
      <c r="N385" s="289"/>
    </row>
    <row r="386" spans="2:14" ht="15.75" x14ac:dyDescent="0.3">
      <c r="B386" s="295">
        <f>VLOOKUP(C386,Companies[],3,FALSE)</f>
        <v>118193601</v>
      </c>
      <c r="C386" s="298" t="s">
        <v>2421</v>
      </c>
      <c r="D386" s="289" t="s">
        <v>2031</v>
      </c>
      <c r="E386" s="289" t="s">
        <v>2526</v>
      </c>
      <c r="F386" s="50" t="s">
        <v>999</v>
      </c>
      <c r="G386" s="50" t="s">
        <v>999</v>
      </c>
      <c r="H386" s="289"/>
      <c r="I386" s="50" t="s">
        <v>1136</v>
      </c>
      <c r="J386" s="296">
        <v>44119500</v>
      </c>
      <c r="K386" s="50" t="s">
        <v>999</v>
      </c>
      <c r="L386" s="289"/>
      <c r="M386" s="289"/>
      <c r="N386" s="289"/>
    </row>
    <row r="387" spans="2:14" ht="15.75" x14ac:dyDescent="0.3">
      <c r="B387" s="295">
        <f>VLOOKUP(C387,Companies[],3,FALSE)</f>
        <v>118193601</v>
      </c>
      <c r="C387" s="298" t="s">
        <v>2421</v>
      </c>
      <c r="D387" s="289" t="s">
        <v>2031</v>
      </c>
      <c r="E387" s="289" t="s">
        <v>2527</v>
      </c>
      <c r="F387" s="50" t="s">
        <v>999</v>
      </c>
      <c r="G387" s="50" t="s">
        <v>999</v>
      </c>
      <c r="H387" s="289"/>
      <c r="I387" s="50" t="s">
        <v>1136</v>
      </c>
      <c r="J387" s="296">
        <v>400000</v>
      </c>
      <c r="K387" s="50" t="s">
        <v>999</v>
      </c>
      <c r="L387" s="289"/>
      <c r="M387" s="289"/>
      <c r="N387" s="289"/>
    </row>
    <row r="388" spans="2:14" ht="15.75" x14ac:dyDescent="0.3">
      <c r="B388" s="295">
        <f>VLOOKUP(C388,Companies[],3,FALSE)</f>
        <v>118193601</v>
      </c>
      <c r="C388" s="298" t="s">
        <v>2421</v>
      </c>
      <c r="D388" s="289" t="s">
        <v>2495</v>
      </c>
      <c r="E388" s="289" t="s">
        <v>2529</v>
      </c>
      <c r="F388" s="50" t="s">
        <v>999</v>
      </c>
      <c r="G388" s="50" t="s">
        <v>999</v>
      </c>
      <c r="H388" s="289"/>
      <c r="I388" s="50" t="s">
        <v>1136</v>
      </c>
      <c r="J388" s="296">
        <v>3625322</v>
      </c>
      <c r="K388" s="50" t="s">
        <v>999</v>
      </c>
      <c r="L388" s="289"/>
      <c r="M388" s="289"/>
      <c r="N388" s="289"/>
    </row>
    <row r="389" spans="2:14" ht="15.75" x14ac:dyDescent="0.3">
      <c r="B389" s="295">
        <f>VLOOKUP(C389,Companies[],3,FALSE)</f>
        <v>118193601</v>
      </c>
      <c r="C389" s="298" t="s">
        <v>2421</v>
      </c>
      <c r="D389" s="289" t="s">
        <v>2495</v>
      </c>
      <c r="E389" s="289" t="s">
        <v>2530</v>
      </c>
      <c r="F389" s="50" t="s">
        <v>999</v>
      </c>
      <c r="G389" s="50" t="s">
        <v>999</v>
      </c>
      <c r="H389" s="289"/>
      <c r="I389" s="50" t="s">
        <v>1136</v>
      </c>
      <c r="J389" s="296">
        <v>1000000</v>
      </c>
      <c r="K389" s="50" t="s">
        <v>999</v>
      </c>
      <c r="L389" s="289"/>
      <c r="M389" s="289"/>
      <c r="N389" s="289"/>
    </row>
    <row r="390" spans="2:14" ht="15.75" x14ac:dyDescent="0.3">
      <c r="B390" s="295">
        <f>VLOOKUP(C390,Companies[],3,FALSE)</f>
        <v>118193601</v>
      </c>
      <c r="C390" s="298" t="s">
        <v>2421</v>
      </c>
      <c r="D390" s="289" t="s">
        <v>2495</v>
      </c>
      <c r="E390" s="289" t="s">
        <v>2531</v>
      </c>
      <c r="F390" s="50" t="s">
        <v>999</v>
      </c>
      <c r="G390" s="50" t="s">
        <v>999</v>
      </c>
      <c r="H390" s="289"/>
      <c r="I390" s="50" t="s">
        <v>1136</v>
      </c>
      <c r="J390" s="296">
        <v>346161560</v>
      </c>
      <c r="K390" s="50" t="s">
        <v>999</v>
      </c>
      <c r="L390" s="289"/>
      <c r="M390" s="289"/>
      <c r="N390" s="289"/>
    </row>
    <row r="391" spans="2:14" ht="15.75" x14ac:dyDescent="0.3">
      <c r="B391" s="295">
        <f>VLOOKUP(C391,Companies[],3,FALSE)</f>
        <v>118193601</v>
      </c>
      <c r="C391" s="298" t="s">
        <v>2421</v>
      </c>
      <c r="D391" s="50" t="s">
        <v>2542</v>
      </c>
      <c r="E391" s="50" t="s">
        <v>2541</v>
      </c>
      <c r="F391" s="50" t="s">
        <v>999</v>
      </c>
      <c r="G391" s="50" t="s">
        <v>999</v>
      </c>
      <c r="H391" s="289"/>
      <c r="I391" s="50" t="s">
        <v>1136</v>
      </c>
      <c r="J391" s="296">
        <v>25298295</v>
      </c>
      <c r="K391" s="50" t="s">
        <v>999</v>
      </c>
      <c r="L391" s="289"/>
      <c r="M391" s="289"/>
      <c r="N391" s="289"/>
    </row>
    <row r="392" spans="2:14" ht="15.75" x14ac:dyDescent="0.3">
      <c r="B392" s="295">
        <f>VLOOKUP(C392,Companies[],3,FALSE)</f>
        <v>134879211</v>
      </c>
      <c r="C392" s="298" t="s">
        <v>2368</v>
      </c>
      <c r="D392" s="289" t="s">
        <v>2030</v>
      </c>
      <c r="E392" s="289" t="s">
        <v>2515</v>
      </c>
      <c r="F392" s="50" t="s">
        <v>999</v>
      </c>
      <c r="G392" s="50" t="s">
        <v>999</v>
      </c>
      <c r="H392" s="289"/>
      <c r="I392" s="50" t="s">
        <v>1136</v>
      </c>
      <c r="J392" s="296">
        <v>4379618</v>
      </c>
      <c r="K392" s="50" t="s">
        <v>999</v>
      </c>
      <c r="L392" s="289"/>
      <c r="M392" s="289"/>
      <c r="N392" s="289"/>
    </row>
    <row r="393" spans="2:14" ht="15.75" x14ac:dyDescent="0.3">
      <c r="B393" s="295">
        <f>VLOOKUP(C393,Companies[],3,FALSE)</f>
        <v>134879211</v>
      </c>
      <c r="C393" s="298" t="s">
        <v>2368</v>
      </c>
      <c r="D393" s="50" t="s">
        <v>2029</v>
      </c>
      <c r="E393" s="50" t="s">
        <v>2497</v>
      </c>
      <c r="F393" s="50" t="s">
        <v>999</v>
      </c>
      <c r="G393" s="50" t="s">
        <v>999</v>
      </c>
      <c r="H393" s="289"/>
      <c r="I393" s="50" t="s">
        <v>1136</v>
      </c>
      <c r="J393" s="296">
        <v>12580378</v>
      </c>
      <c r="K393" s="50" t="s">
        <v>999</v>
      </c>
      <c r="L393" s="289"/>
      <c r="M393" s="289"/>
      <c r="N393" s="289"/>
    </row>
    <row r="394" spans="2:14" ht="15.75" x14ac:dyDescent="0.3">
      <c r="B394" s="295">
        <f>VLOOKUP(C394,Companies[],3,FALSE)</f>
        <v>134879211</v>
      </c>
      <c r="C394" s="298" t="s">
        <v>2368</v>
      </c>
      <c r="D394" s="50" t="s">
        <v>2029</v>
      </c>
      <c r="E394" s="50" t="s">
        <v>2519</v>
      </c>
      <c r="F394" s="50" t="s">
        <v>999</v>
      </c>
      <c r="G394" s="50" t="s">
        <v>999</v>
      </c>
      <c r="H394" s="289"/>
      <c r="I394" s="50" t="s">
        <v>1136</v>
      </c>
      <c r="J394" s="296">
        <v>716236673</v>
      </c>
      <c r="K394" s="50" t="s">
        <v>999</v>
      </c>
      <c r="L394" s="289"/>
      <c r="M394" s="289"/>
      <c r="N394" s="289"/>
    </row>
    <row r="395" spans="2:14" ht="15.75" x14ac:dyDescent="0.3">
      <c r="B395" s="295">
        <f>VLOOKUP(C395,Companies[],3,FALSE)</f>
        <v>134879211</v>
      </c>
      <c r="C395" s="298" t="s">
        <v>2368</v>
      </c>
      <c r="D395" s="289" t="s">
        <v>2031</v>
      </c>
      <c r="E395" s="289" t="s">
        <v>1543</v>
      </c>
      <c r="F395" s="50" t="s">
        <v>999</v>
      </c>
      <c r="G395" s="50" t="s">
        <v>999</v>
      </c>
      <c r="H395" s="289"/>
      <c r="I395" s="50" t="s">
        <v>1136</v>
      </c>
      <c r="J395" s="296">
        <v>10293876</v>
      </c>
      <c r="K395" s="50" t="s">
        <v>999</v>
      </c>
      <c r="L395" s="289"/>
      <c r="M395" s="289"/>
      <c r="N395" s="289"/>
    </row>
    <row r="396" spans="2:14" ht="15.75" x14ac:dyDescent="0.3">
      <c r="B396" s="295">
        <f>VLOOKUP(C396,Companies[],3,FALSE)</f>
        <v>134879211</v>
      </c>
      <c r="C396" s="298" t="s">
        <v>2368</v>
      </c>
      <c r="D396" s="289" t="s">
        <v>2031</v>
      </c>
      <c r="E396" s="289" t="s">
        <v>2526</v>
      </c>
      <c r="F396" s="50" t="s">
        <v>999</v>
      </c>
      <c r="G396" s="50" t="s">
        <v>999</v>
      </c>
      <c r="H396" s="289"/>
      <c r="I396" s="50" t="s">
        <v>1136</v>
      </c>
      <c r="J396" s="296">
        <v>7220200</v>
      </c>
      <c r="K396" s="50" t="s">
        <v>999</v>
      </c>
      <c r="L396" s="289"/>
      <c r="M396" s="289"/>
      <c r="N396" s="289"/>
    </row>
    <row r="397" spans="2:14" ht="15.75" x14ac:dyDescent="0.3">
      <c r="B397" s="295">
        <f>VLOOKUP(C397,Companies[],3,FALSE)</f>
        <v>134879211</v>
      </c>
      <c r="C397" s="298" t="s">
        <v>2368</v>
      </c>
      <c r="D397" s="289" t="s">
        <v>2495</v>
      </c>
      <c r="E397" s="289" t="s">
        <v>2529</v>
      </c>
      <c r="F397" s="50" t="s">
        <v>999</v>
      </c>
      <c r="G397" s="50" t="s">
        <v>999</v>
      </c>
      <c r="H397" s="289"/>
      <c r="I397" s="50" t="s">
        <v>1136</v>
      </c>
      <c r="J397" s="296">
        <v>99851028</v>
      </c>
      <c r="K397" s="50" t="s">
        <v>999</v>
      </c>
      <c r="L397" s="289"/>
      <c r="M397" s="289"/>
      <c r="N397" s="289"/>
    </row>
    <row r="398" spans="2:14" ht="15.75" x14ac:dyDescent="0.3">
      <c r="B398" s="295">
        <f>VLOOKUP(C398,Companies[],3,FALSE)</f>
        <v>0</v>
      </c>
      <c r="C398" s="298" t="s">
        <v>2369</v>
      </c>
      <c r="D398" s="289" t="s">
        <v>2030</v>
      </c>
      <c r="E398" s="289" t="s">
        <v>2515</v>
      </c>
      <c r="F398" s="50" t="s">
        <v>999</v>
      </c>
      <c r="G398" s="50" t="s">
        <v>999</v>
      </c>
      <c r="H398" s="289"/>
      <c r="I398" s="50" t="s">
        <v>1136</v>
      </c>
      <c r="J398" s="296">
        <v>1055389777.7858498</v>
      </c>
      <c r="K398" s="50" t="s">
        <v>999</v>
      </c>
      <c r="L398" s="289"/>
      <c r="M398" s="289"/>
      <c r="N398" s="289"/>
    </row>
    <row r="399" spans="2:14" ht="15.75" x14ac:dyDescent="0.3">
      <c r="B399" s="295">
        <f>VLOOKUP(C399,Companies[],3,FALSE)</f>
        <v>0</v>
      </c>
      <c r="C399" s="298" t="s">
        <v>2369</v>
      </c>
      <c r="D399" s="289" t="s">
        <v>2030</v>
      </c>
      <c r="E399" s="289" t="s">
        <v>2516</v>
      </c>
      <c r="F399" s="50" t="s">
        <v>999</v>
      </c>
      <c r="G399" s="50" t="s">
        <v>999</v>
      </c>
      <c r="H399" s="289"/>
      <c r="I399" s="50" t="s">
        <v>1136</v>
      </c>
      <c r="J399" s="296">
        <v>1831965430</v>
      </c>
      <c r="K399" s="50" t="s">
        <v>999</v>
      </c>
      <c r="L399" s="289"/>
      <c r="M399" s="289"/>
      <c r="N399" s="289"/>
    </row>
    <row r="400" spans="2:14" ht="15.75" x14ac:dyDescent="0.3">
      <c r="B400" s="295">
        <f>VLOOKUP(C400,Companies[],3,FALSE)</f>
        <v>0</v>
      </c>
      <c r="C400" s="298" t="s">
        <v>2369</v>
      </c>
      <c r="D400" s="50" t="s">
        <v>2029</v>
      </c>
      <c r="E400" s="50" t="s">
        <v>2519</v>
      </c>
      <c r="F400" s="50" t="s">
        <v>999</v>
      </c>
      <c r="G400" s="50" t="s">
        <v>999</v>
      </c>
      <c r="H400" s="289"/>
      <c r="I400" s="50" t="s">
        <v>1136</v>
      </c>
      <c r="J400" s="296">
        <v>989853</v>
      </c>
      <c r="K400" s="50" t="s">
        <v>999</v>
      </c>
      <c r="L400" s="289"/>
      <c r="M400" s="289"/>
      <c r="N400" s="289"/>
    </row>
    <row r="401" spans="2:14" ht="15.75" x14ac:dyDescent="0.3">
      <c r="B401" s="295">
        <f>VLOOKUP(C401,Companies[],3,FALSE)</f>
        <v>0</v>
      </c>
      <c r="C401" s="298" t="s">
        <v>2369</v>
      </c>
      <c r="D401" s="50" t="s">
        <v>2029</v>
      </c>
      <c r="E401" s="50" t="s">
        <v>2521</v>
      </c>
      <c r="F401" s="50" t="s">
        <v>999</v>
      </c>
      <c r="G401" s="50" t="s">
        <v>999</v>
      </c>
      <c r="H401" s="289"/>
      <c r="I401" s="50" t="s">
        <v>1136</v>
      </c>
      <c r="J401" s="296">
        <v>12451400</v>
      </c>
      <c r="K401" s="50" t="s">
        <v>999</v>
      </c>
      <c r="L401" s="289"/>
      <c r="M401" s="289"/>
      <c r="N401" s="289"/>
    </row>
    <row r="402" spans="2:14" ht="15.75" x14ac:dyDescent="0.3">
      <c r="B402" s="295">
        <f>VLOOKUP(C402,Companies[],3,FALSE)</f>
        <v>0</v>
      </c>
      <c r="C402" s="298" t="s">
        <v>2369</v>
      </c>
      <c r="D402" s="289" t="s">
        <v>2031</v>
      </c>
      <c r="E402" s="289" t="s">
        <v>2526</v>
      </c>
      <c r="F402" s="50" t="s">
        <v>999</v>
      </c>
      <c r="G402" s="50" t="s">
        <v>999</v>
      </c>
      <c r="H402" s="289"/>
      <c r="I402" s="50" t="s">
        <v>1136</v>
      </c>
      <c r="J402" s="296">
        <v>84517500</v>
      </c>
      <c r="K402" s="50" t="s">
        <v>999</v>
      </c>
      <c r="L402" s="289"/>
      <c r="M402" s="289"/>
      <c r="N402" s="289"/>
    </row>
    <row r="403" spans="2:14" ht="15.75" x14ac:dyDescent="0.3">
      <c r="B403" s="295">
        <f>VLOOKUP(C403,Companies[],3,FALSE)</f>
        <v>0</v>
      </c>
      <c r="C403" s="298" t="s">
        <v>2369</v>
      </c>
      <c r="D403" s="50" t="s">
        <v>2542</v>
      </c>
      <c r="E403" s="50" t="s">
        <v>2541</v>
      </c>
      <c r="F403" s="50" t="s">
        <v>999</v>
      </c>
      <c r="G403" s="50" t="s">
        <v>999</v>
      </c>
      <c r="H403" s="289"/>
      <c r="I403" s="50" t="s">
        <v>1136</v>
      </c>
      <c r="J403" s="296">
        <v>867054152</v>
      </c>
      <c r="K403" s="50" t="s">
        <v>999</v>
      </c>
      <c r="L403" s="289"/>
      <c r="M403" s="289"/>
      <c r="N403" s="289"/>
    </row>
    <row r="404" spans="2:14" ht="15.75" x14ac:dyDescent="0.3">
      <c r="B404" s="295">
        <f>VLOOKUP(C404,Companies[],3,FALSE)</f>
        <v>0</v>
      </c>
      <c r="C404" s="298" t="s">
        <v>2370</v>
      </c>
      <c r="D404" s="289" t="s">
        <v>2030</v>
      </c>
      <c r="E404" s="289" t="s">
        <v>2515</v>
      </c>
      <c r="F404" s="50" t="s">
        <v>999</v>
      </c>
      <c r="G404" s="50" t="s">
        <v>999</v>
      </c>
      <c r="H404" s="289"/>
      <c r="I404" s="50" t="s">
        <v>1136</v>
      </c>
      <c r="J404" s="296">
        <v>179607.84</v>
      </c>
      <c r="K404" s="50" t="s">
        <v>999</v>
      </c>
      <c r="L404" s="289"/>
      <c r="M404" s="289"/>
      <c r="N404" s="289"/>
    </row>
    <row r="405" spans="2:14" ht="15.75" x14ac:dyDescent="0.3">
      <c r="B405" s="295">
        <f>VLOOKUP(C405,Companies[],3,FALSE)</f>
        <v>0</v>
      </c>
      <c r="C405" s="298" t="s">
        <v>2370</v>
      </c>
      <c r="D405" s="50" t="s">
        <v>2029</v>
      </c>
      <c r="E405" s="50" t="s">
        <v>2497</v>
      </c>
      <c r="F405" s="50" t="s">
        <v>999</v>
      </c>
      <c r="G405" s="50" t="s">
        <v>999</v>
      </c>
      <c r="H405" s="289"/>
      <c r="I405" s="50" t="s">
        <v>1136</v>
      </c>
      <c r="J405" s="296">
        <v>615224522</v>
      </c>
      <c r="K405" s="50" t="s">
        <v>999</v>
      </c>
      <c r="L405" s="289"/>
      <c r="M405" s="289"/>
      <c r="N405" s="289"/>
    </row>
    <row r="406" spans="2:14" ht="15.75" x14ac:dyDescent="0.3">
      <c r="B406" s="295">
        <f>VLOOKUP(C406,Companies[],3,FALSE)</f>
        <v>0</v>
      </c>
      <c r="C406" s="298" t="s">
        <v>2370</v>
      </c>
      <c r="D406" s="50" t="s">
        <v>2029</v>
      </c>
      <c r="E406" s="50" t="s">
        <v>2519</v>
      </c>
      <c r="F406" s="50" t="s">
        <v>999</v>
      </c>
      <c r="G406" s="50" t="s">
        <v>999</v>
      </c>
      <c r="H406" s="289"/>
      <c r="I406" s="50" t="s">
        <v>1136</v>
      </c>
      <c r="J406" s="296">
        <v>1227903928</v>
      </c>
      <c r="K406" s="50" t="s">
        <v>999</v>
      </c>
      <c r="L406" s="289"/>
      <c r="M406" s="289"/>
      <c r="N406" s="289"/>
    </row>
    <row r="407" spans="2:14" ht="15.75" x14ac:dyDescent="0.3">
      <c r="B407" s="295">
        <f>VLOOKUP(C407,Companies[],3,FALSE)</f>
        <v>108341157</v>
      </c>
      <c r="C407" s="298" t="s">
        <v>2371</v>
      </c>
      <c r="D407" s="289" t="s">
        <v>2030</v>
      </c>
      <c r="E407" s="289" t="s">
        <v>2515</v>
      </c>
      <c r="F407" s="50" t="s">
        <v>999</v>
      </c>
      <c r="G407" s="50" t="s">
        <v>999</v>
      </c>
      <c r="H407" s="289"/>
      <c r="I407" s="50" t="s">
        <v>1136</v>
      </c>
      <c r="J407" s="296">
        <v>28180877.25</v>
      </c>
      <c r="K407" s="50" t="s">
        <v>999</v>
      </c>
      <c r="L407" s="289"/>
      <c r="M407" s="289"/>
      <c r="N407" s="289"/>
    </row>
    <row r="408" spans="2:14" ht="15.75" x14ac:dyDescent="0.3">
      <c r="B408" s="295">
        <f>VLOOKUP(C408,Companies[],3,FALSE)</f>
        <v>108341157</v>
      </c>
      <c r="C408" s="298" t="s">
        <v>2371</v>
      </c>
      <c r="D408" s="50" t="s">
        <v>2029</v>
      </c>
      <c r="E408" s="50" t="s">
        <v>2497</v>
      </c>
      <c r="F408" s="50" t="s">
        <v>999</v>
      </c>
      <c r="G408" s="50" t="s">
        <v>999</v>
      </c>
      <c r="H408" s="289"/>
      <c r="I408" s="50" t="s">
        <v>1136</v>
      </c>
      <c r="J408" s="296">
        <v>189125584</v>
      </c>
      <c r="K408" s="50" t="s">
        <v>999</v>
      </c>
      <c r="L408" s="289"/>
      <c r="M408" s="289"/>
      <c r="N408" s="289"/>
    </row>
    <row r="409" spans="2:14" ht="15.75" x14ac:dyDescent="0.3">
      <c r="B409" s="295">
        <f>VLOOKUP(C409,Companies[],3,FALSE)</f>
        <v>108341157</v>
      </c>
      <c r="C409" s="298" t="s">
        <v>2371</v>
      </c>
      <c r="D409" s="50" t="s">
        <v>2029</v>
      </c>
      <c r="E409" s="50" t="s">
        <v>2519</v>
      </c>
      <c r="F409" s="50" t="s">
        <v>999</v>
      </c>
      <c r="G409" s="50" t="s">
        <v>999</v>
      </c>
      <c r="H409" s="289"/>
      <c r="I409" s="50" t="s">
        <v>1136</v>
      </c>
      <c r="J409" s="296">
        <v>474355907.86000001</v>
      </c>
      <c r="K409" s="50" t="s">
        <v>999</v>
      </c>
      <c r="L409" s="289"/>
      <c r="M409" s="289"/>
      <c r="N409" s="289"/>
    </row>
    <row r="410" spans="2:14" ht="15.75" x14ac:dyDescent="0.3">
      <c r="B410" s="295">
        <f>VLOOKUP(C410,Companies[],3,FALSE)</f>
        <v>108341157</v>
      </c>
      <c r="C410" s="298" t="s">
        <v>2371</v>
      </c>
      <c r="D410" s="289" t="s">
        <v>2031</v>
      </c>
      <c r="E410" s="289" t="s">
        <v>2526</v>
      </c>
      <c r="F410" s="50" t="s">
        <v>999</v>
      </c>
      <c r="G410" s="50" t="s">
        <v>999</v>
      </c>
      <c r="H410" s="289"/>
      <c r="I410" s="50" t="s">
        <v>1136</v>
      </c>
      <c r="J410" s="296">
        <v>61770000</v>
      </c>
      <c r="K410" s="50" t="s">
        <v>999</v>
      </c>
      <c r="L410" s="289"/>
      <c r="M410" s="289"/>
      <c r="N410" s="289"/>
    </row>
    <row r="411" spans="2:14" ht="15.75" x14ac:dyDescent="0.3">
      <c r="B411" s="295">
        <f>VLOOKUP(C411,Companies[],3,FALSE)</f>
        <v>108341157</v>
      </c>
      <c r="C411" s="298" t="s">
        <v>2371</v>
      </c>
      <c r="D411" s="50" t="s">
        <v>2542</v>
      </c>
      <c r="E411" s="50" t="s">
        <v>2541</v>
      </c>
      <c r="F411" s="50" t="s">
        <v>999</v>
      </c>
      <c r="G411" s="50" t="s">
        <v>999</v>
      </c>
      <c r="H411" s="289"/>
      <c r="I411" s="50" t="s">
        <v>1136</v>
      </c>
      <c r="J411" s="296">
        <v>298445270</v>
      </c>
      <c r="K411" s="50" t="s">
        <v>999</v>
      </c>
      <c r="L411" s="289"/>
      <c r="M411" s="289"/>
      <c r="N411" s="289"/>
    </row>
    <row r="412" spans="2:14" ht="15.75" x14ac:dyDescent="0.3">
      <c r="B412" s="295">
        <f>VLOOKUP(C412,Companies[],3,FALSE)</f>
        <v>103687241</v>
      </c>
      <c r="C412" s="298" t="s">
        <v>2372</v>
      </c>
      <c r="D412" s="289" t="s">
        <v>2031</v>
      </c>
      <c r="E412" s="289" t="s">
        <v>1543</v>
      </c>
      <c r="F412" s="50" t="s">
        <v>999</v>
      </c>
      <c r="G412" s="50" t="s">
        <v>999</v>
      </c>
      <c r="H412" s="289"/>
      <c r="I412" s="50" t="s">
        <v>1136</v>
      </c>
      <c r="J412" s="296">
        <v>3600000</v>
      </c>
      <c r="K412" s="50" t="s">
        <v>999</v>
      </c>
      <c r="L412" s="289"/>
      <c r="M412" s="289"/>
      <c r="N412" s="289"/>
    </row>
    <row r="413" spans="2:14" ht="15.75" x14ac:dyDescent="0.3">
      <c r="B413" s="295">
        <f>VLOOKUP(C413,Companies[],3,FALSE)</f>
        <v>103687241</v>
      </c>
      <c r="C413" s="298" t="s">
        <v>2372</v>
      </c>
      <c r="D413" s="289" t="s">
        <v>2031</v>
      </c>
      <c r="E413" s="289" t="s">
        <v>2526</v>
      </c>
      <c r="F413" s="50" t="s">
        <v>999</v>
      </c>
      <c r="G413" s="50" t="s">
        <v>999</v>
      </c>
      <c r="H413" s="289"/>
      <c r="I413" s="50" t="s">
        <v>1136</v>
      </c>
      <c r="J413" s="296">
        <v>34965600</v>
      </c>
      <c r="K413" s="50" t="s">
        <v>999</v>
      </c>
      <c r="L413" s="289"/>
      <c r="M413" s="289"/>
      <c r="N413" s="289"/>
    </row>
    <row r="414" spans="2:14" ht="15.75" x14ac:dyDescent="0.3">
      <c r="B414" s="295">
        <f>VLOOKUP(C414,Companies[],3,FALSE)</f>
        <v>103687241</v>
      </c>
      <c r="C414" s="298" t="s">
        <v>2372</v>
      </c>
      <c r="D414" s="289" t="s">
        <v>2495</v>
      </c>
      <c r="E414" s="289" t="s">
        <v>2529</v>
      </c>
      <c r="F414" s="50" t="s">
        <v>999</v>
      </c>
      <c r="G414" s="50" t="s">
        <v>999</v>
      </c>
      <c r="H414" s="289"/>
      <c r="I414" s="50" t="s">
        <v>1136</v>
      </c>
      <c r="J414" s="296">
        <v>34920000</v>
      </c>
      <c r="K414" s="50" t="s">
        <v>999</v>
      </c>
      <c r="L414" s="289"/>
      <c r="M414" s="289"/>
      <c r="N414" s="289"/>
    </row>
    <row r="415" spans="2:14" ht="15.75" x14ac:dyDescent="0.3">
      <c r="B415" s="295">
        <f>VLOOKUP(C415,Companies[],3,FALSE)</f>
        <v>103687241</v>
      </c>
      <c r="C415" s="298" t="s">
        <v>2372</v>
      </c>
      <c r="D415" s="289" t="s">
        <v>2495</v>
      </c>
      <c r="E415" s="289" t="s">
        <v>2530</v>
      </c>
      <c r="F415" s="50" t="s">
        <v>999</v>
      </c>
      <c r="G415" s="50" t="s">
        <v>999</v>
      </c>
      <c r="H415" s="289"/>
      <c r="I415" s="50" t="s">
        <v>1136</v>
      </c>
      <c r="J415" s="296">
        <v>2000000</v>
      </c>
      <c r="K415" s="50" t="s">
        <v>999</v>
      </c>
      <c r="L415" s="289"/>
      <c r="M415" s="289"/>
      <c r="N415" s="289"/>
    </row>
    <row r="416" spans="2:14" ht="15.75" x14ac:dyDescent="0.3">
      <c r="B416" s="295">
        <f>VLOOKUP(C416,Companies[],3,FALSE)</f>
        <v>103687241</v>
      </c>
      <c r="C416" s="298" t="s">
        <v>2372</v>
      </c>
      <c r="D416" s="50" t="s">
        <v>2542</v>
      </c>
      <c r="E416" s="50" t="s">
        <v>2541</v>
      </c>
      <c r="F416" s="50" t="s">
        <v>999</v>
      </c>
      <c r="G416" s="50" t="s">
        <v>999</v>
      </c>
      <c r="H416" s="289"/>
      <c r="I416" s="50" t="s">
        <v>1136</v>
      </c>
      <c r="J416" s="296">
        <v>6779100</v>
      </c>
      <c r="K416" s="50" t="s">
        <v>999</v>
      </c>
      <c r="L416" s="289"/>
      <c r="M416" s="289"/>
      <c r="N416" s="289"/>
    </row>
    <row r="417" spans="2:14" ht="15.75" x14ac:dyDescent="0.3">
      <c r="B417" s="295">
        <f>VLOOKUP(C417,Companies[],3,FALSE)</f>
        <v>104959474</v>
      </c>
      <c r="C417" s="298" t="s">
        <v>2373</v>
      </c>
      <c r="D417" s="50" t="s">
        <v>2029</v>
      </c>
      <c r="E417" s="50" t="s">
        <v>2497</v>
      </c>
      <c r="F417" s="50" t="s">
        <v>999</v>
      </c>
      <c r="G417" s="50" t="s">
        <v>999</v>
      </c>
      <c r="H417" s="289"/>
      <c r="I417" s="50" t="s">
        <v>1136</v>
      </c>
      <c r="J417" s="296">
        <v>518802</v>
      </c>
      <c r="K417" s="50" t="s">
        <v>999</v>
      </c>
      <c r="L417" s="289"/>
      <c r="M417" s="289"/>
      <c r="N417" s="289"/>
    </row>
    <row r="418" spans="2:14" ht="15.75" x14ac:dyDescent="0.3">
      <c r="B418" s="295">
        <f>VLOOKUP(C418,Companies[],3,FALSE)</f>
        <v>108410094</v>
      </c>
      <c r="C418" s="298" t="s">
        <v>2374</v>
      </c>
      <c r="D418" s="50" t="s">
        <v>2029</v>
      </c>
      <c r="E418" s="50" t="s">
        <v>2497</v>
      </c>
      <c r="F418" s="50" t="s">
        <v>999</v>
      </c>
      <c r="G418" s="50" t="s">
        <v>999</v>
      </c>
      <c r="H418" s="289"/>
      <c r="I418" s="50" t="s">
        <v>1136</v>
      </c>
      <c r="J418" s="296">
        <v>794867</v>
      </c>
      <c r="K418" s="50" t="s">
        <v>999</v>
      </c>
      <c r="L418" s="289"/>
      <c r="M418" s="289"/>
      <c r="N418" s="289"/>
    </row>
    <row r="419" spans="2:14" ht="15.75" x14ac:dyDescent="0.3">
      <c r="B419" s="295">
        <f>VLOOKUP(C419,Companies[],3,FALSE)</f>
        <v>108410094</v>
      </c>
      <c r="C419" s="298" t="s">
        <v>2374</v>
      </c>
      <c r="D419" s="50" t="s">
        <v>2029</v>
      </c>
      <c r="E419" s="50" t="s">
        <v>2519</v>
      </c>
      <c r="F419" s="50" t="s">
        <v>999</v>
      </c>
      <c r="G419" s="50" t="s">
        <v>999</v>
      </c>
      <c r="H419" s="289"/>
      <c r="I419" s="50" t="s">
        <v>1136</v>
      </c>
      <c r="J419" s="296">
        <v>1075536</v>
      </c>
      <c r="K419" s="50" t="s">
        <v>999</v>
      </c>
      <c r="L419" s="289"/>
      <c r="M419" s="289"/>
      <c r="N419" s="289"/>
    </row>
    <row r="420" spans="2:14" ht="15.75" x14ac:dyDescent="0.3">
      <c r="B420" s="295">
        <f>VLOOKUP(C420,Companies[],3,FALSE)</f>
        <v>108410094</v>
      </c>
      <c r="C420" s="298" t="s">
        <v>2374</v>
      </c>
      <c r="D420" s="289" t="s">
        <v>2031</v>
      </c>
      <c r="E420" s="289" t="s">
        <v>1543</v>
      </c>
      <c r="F420" s="50" t="s">
        <v>999</v>
      </c>
      <c r="G420" s="50" t="s">
        <v>999</v>
      </c>
      <c r="H420" s="289"/>
      <c r="I420" s="50" t="s">
        <v>1136</v>
      </c>
      <c r="J420" s="296">
        <v>648000</v>
      </c>
      <c r="K420" s="50" t="s">
        <v>999</v>
      </c>
      <c r="L420" s="289"/>
      <c r="M420" s="289"/>
      <c r="N420" s="289"/>
    </row>
    <row r="421" spans="2:14" ht="15.75" x14ac:dyDescent="0.3">
      <c r="B421" s="295">
        <f>VLOOKUP(C421,Companies[],3,FALSE)</f>
        <v>108410094</v>
      </c>
      <c r="C421" s="298" t="s">
        <v>2374</v>
      </c>
      <c r="D421" s="289" t="s">
        <v>2031</v>
      </c>
      <c r="E421" s="289" t="s">
        <v>2526</v>
      </c>
      <c r="F421" s="50" t="s">
        <v>999</v>
      </c>
      <c r="G421" s="50" t="s">
        <v>999</v>
      </c>
      <c r="H421" s="289"/>
      <c r="I421" s="50" t="s">
        <v>1136</v>
      </c>
      <c r="J421" s="296">
        <v>9712800</v>
      </c>
      <c r="K421" s="50" t="s">
        <v>999</v>
      </c>
      <c r="L421" s="289"/>
      <c r="M421" s="289"/>
      <c r="N421" s="289"/>
    </row>
    <row r="422" spans="2:14" ht="15.75" x14ac:dyDescent="0.3">
      <c r="B422" s="295">
        <f>VLOOKUP(C422,Companies[],3,FALSE)</f>
        <v>108410094</v>
      </c>
      <c r="C422" s="298" t="s">
        <v>2374</v>
      </c>
      <c r="D422" s="289" t="s">
        <v>2495</v>
      </c>
      <c r="E422" s="289" t="s">
        <v>2529</v>
      </c>
      <c r="F422" s="50" t="s">
        <v>999</v>
      </c>
      <c r="G422" s="50" t="s">
        <v>999</v>
      </c>
      <c r="H422" s="289"/>
      <c r="I422" s="50" t="s">
        <v>1136</v>
      </c>
      <c r="J422" s="296">
        <v>6285600</v>
      </c>
      <c r="K422" s="50" t="s">
        <v>999</v>
      </c>
      <c r="L422" s="289"/>
      <c r="M422" s="289"/>
      <c r="N422" s="289"/>
    </row>
    <row r="423" spans="2:14" ht="15.75" x14ac:dyDescent="0.3">
      <c r="B423" s="295">
        <f>VLOOKUP(C423,Companies[],3,FALSE)</f>
        <v>111788340</v>
      </c>
      <c r="C423" s="298" t="s">
        <v>2375</v>
      </c>
      <c r="D423" s="289" t="s">
        <v>2030</v>
      </c>
      <c r="E423" s="289" t="s">
        <v>2515</v>
      </c>
      <c r="F423" s="50" t="s">
        <v>999</v>
      </c>
      <c r="G423" s="50" t="s">
        <v>999</v>
      </c>
      <c r="H423" s="289"/>
      <c r="I423" s="50" t="s">
        <v>1136</v>
      </c>
      <c r="J423" s="296">
        <v>294589020.45999998</v>
      </c>
      <c r="K423" s="50" t="s">
        <v>999</v>
      </c>
      <c r="L423" s="289"/>
      <c r="M423" s="289"/>
      <c r="N423" s="289"/>
    </row>
    <row r="424" spans="2:14" ht="15.75" x14ac:dyDescent="0.3">
      <c r="B424" s="295">
        <f>VLOOKUP(C424,Companies[],3,FALSE)</f>
        <v>111788340</v>
      </c>
      <c r="C424" s="298" t="s">
        <v>2375</v>
      </c>
      <c r="D424" s="50" t="s">
        <v>2029</v>
      </c>
      <c r="E424" s="50" t="s">
        <v>2497</v>
      </c>
      <c r="F424" s="50" t="s">
        <v>999</v>
      </c>
      <c r="G424" s="50" t="s">
        <v>999</v>
      </c>
      <c r="H424" s="289"/>
      <c r="I424" s="50" t="s">
        <v>1136</v>
      </c>
      <c r="J424" s="296">
        <v>129851199</v>
      </c>
      <c r="K424" s="50" t="s">
        <v>999</v>
      </c>
      <c r="L424" s="289"/>
      <c r="M424" s="289"/>
      <c r="N424" s="289"/>
    </row>
    <row r="425" spans="2:14" ht="15.75" x14ac:dyDescent="0.3">
      <c r="B425" s="295">
        <f>VLOOKUP(C425,Companies[],3,FALSE)</f>
        <v>111788340</v>
      </c>
      <c r="C425" s="298" t="s">
        <v>2375</v>
      </c>
      <c r="D425" s="50" t="s">
        <v>2029</v>
      </c>
      <c r="E425" s="50" t="s">
        <v>2519</v>
      </c>
      <c r="F425" s="50" t="s">
        <v>999</v>
      </c>
      <c r="G425" s="50" t="s">
        <v>999</v>
      </c>
      <c r="H425" s="289"/>
      <c r="I425" s="50" t="s">
        <v>1136</v>
      </c>
      <c r="J425" s="296">
        <v>499937448</v>
      </c>
      <c r="K425" s="50" t="s">
        <v>999</v>
      </c>
      <c r="L425" s="289"/>
      <c r="M425" s="289"/>
      <c r="N425" s="289"/>
    </row>
    <row r="426" spans="2:14" ht="15.75" x14ac:dyDescent="0.3">
      <c r="B426" s="295">
        <f>VLOOKUP(C426,Companies[],3,FALSE)</f>
        <v>111788340</v>
      </c>
      <c r="C426" s="298" t="s">
        <v>2375</v>
      </c>
      <c r="D426" s="289" t="s">
        <v>2031</v>
      </c>
      <c r="E426" s="289" t="s">
        <v>1543</v>
      </c>
      <c r="F426" s="50" t="s">
        <v>999</v>
      </c>
      <c r="G426" s="50" t="s">
        <v>999</v>
      </c>
      <c r="H426" s="289"/>
      <c r="I426" s="50" t="s">
        <v>1136</v>
      </c>
      <c r="J426" s="296">
        <v>3888000</v>
      </c>
      <c r="K426" s="50" t="s">
        <v>999</v>
      </c>
      <c r="L426" s="289"/>
      <c r="M426" s="289"/>
      <c r="N426" s="289"/>
    </row>
    <row r="427" spans="2:14" ht="15.75" x14ac:dyDescent="0.3">
      <c r="B427" s="295">
        <f>VLOOKUP(C427,Companies[],3,FALSE)</f>
        <v>111788340</v>
      </c>
      <c r="C427" s="298" t="s">
        <v>2375</v>
      </c>
      <c r="D427" s="289" t="s">
        <v>2495</v>
      </c>
      <c r="E427" s="289" t="s">
        <v>2529</v>
      </c>
      <c r="F427" s="50" t="s">
        <v>999</v>
      </c>
      <c r="G427" s="50" t="s">
        <v>999</v>
      </c>
      <c r="H427" s="289"/>
      <c r="I427" s="50" t="s">
        <v>1136</v>
      </c>
      <c r="J427" s="296">
        <v>37713600</v>
      </c>
      <c r="K427" s="50" t="s">
        <v>999</v>
      </c>
      <c r="L427" s="289"/>
      <c r="M427" s="289"/>
      <c r="N427" s="289"/>
    </row>
    <row r="428" spans="2:14" ht="15.75" x14ac:dyDescent="0.3">
      <c r="B428" s="295">
        <f>VLOOKUP(C428,Companies[],3,FALSE)</f>
        <v>111788340</v>
      </c>
      <c r="C428" s="298" t="s">
        <v>2375</v>
      </c>
      <c r="D428" s="50" t="s">
        <v>2542</v>
      </c>
      <c r="E428" s="50" t="s">
        <v>2541</v>
      </c>
      <c r="F428" s="50" t="s">
        <v>999</v>
      </c>
      <c r="G428" s="50" t="s">
        <v>999</v>
      </c>
      <c r="H428" s="289"/>
      <c r="I428" s="50" t="s">
        <v>1136</v>
      </c>
      <c r="J428" s="296">
        <v>14740000</v>
      </c>
      <c r="K428" s="50" t="s">
        <v>999</v>
      </c>
      <c r="L428" s="289"/>
      <c r="M428" s="289"/>
      <c r="N428" s="289"/>
    </row>
    <row r="429" spans="2:14" ht="15.75" x14ac:dyDescent="0.3">
      <c r="B429" s="295">
        <f>VLOOKUP(C429,Companies[],3,FALSE)</f>
        <v>104028462</v>
      </c>
      <c r="C429" s="298" t="s">
        <v>2376</v>
      </c>
      <c r="D429" s="50" t="s">
        <v>2029</v>
      </c>
      <c r="E429" s="50" t="s">
        <v>2497</v>
      </c>
      <c r="F429" s="50" t="s">
        <v>999</v>
      </c>
      <c r="G429" s="50" t="s">
        <v>999</v>
      </c>
      <c r="H429" s="289"/>
      <c r="I429" s="50" t="s">
        <v>1136</v>
      </c>
      <c r="J429" s="296">
        <v>6973313</v>
      </c>
      <c r="K429" s="50" t="s">
        <v>999</v>
      </c>
      <c r="L429" s="289"/>
      <c r="M429" s="289"/>
      <c r="N429" s="289"/>
    </row>
    <row r="430" spans="2:14" ht="15.75" x14ac:dyDescent="0.3">
      <c r="B430" s="295">
        <f>VLOOKUP(C430,Companies[],3,FALSE)</f>
        <v>104028462</v>
      </c>
      <c r="C430" s="298" t="s">
        <v>2376</v>
      </c>
      <c r="D430" s="50" t="s">
        <v>2029</v>
      </c>
      <c r="E430" s="50" t="s">
        <v>2519</v>
      </c>
      <c r="F430" s="50" t="s">
        <v>999</v>
      </c>
      <c r="G430" s="50" t="s">
        <v>999</v>
      </c>
      <c r="H430" s="289"/>
      <c r="I430" s="50" t="s">
        <v>1136</v>
      </c>
      <c r="J430" s="296">
        <v>18788096</v>
      </c>
      <c r="K430" s="50" t="s">
        <v>999</v>
      </c>
      <c r="L430" s="289"/>
      <c r="M430" s="289"/>
      <c r="N430" s="289"/>
    </row>
    <row r="431" spans="2:14" ht="15.75" x14ac:dyDescent="0.3">
      <c r="B431" s="295">
        <f>VLOOKUP(C431,Companies[],3,FALSE)</f>
        <v>104028462</v>
      </c>
      <c r="C431" s="298" t="s">
        <v>2376</v>
      </c>
      <c r="D431" s="289" t="s">
        <v>2031</v>
      </c>
      <c r="E431" s="289" t="s">
        <v>1543</v>
      </c>
      <c r="F431" s="50" t="s">
        <v>999</v>
      </c>
      <c r="G431" s="50" t="s">
        <v>999</v>
      </c>
      <c r="H431" s="289"/>
      <c r="I431" s="50" t="s">
        <v>1136</v>
      </c>
      <c r="J431" s="296">
        <v>2976000</v>
      </c>
      <c r="K431" s="50" t="s">
        <v>999</v>
      </c>
      <c r="L431" s="289"/>
      <c r="M431" s="289"/>
      <c r="N431" s="289"/>
    </row>
    <row r="432" spans="2:14" ht="15.75" x14ac:dyDescent="0.3">
      <c r="B432" s="295">
        <f>VLOOKUP(C432,Companies[],3,FALSE)</f>
        <v>104028462</v>
      </c>
      <c r="C432" s="298" t="s">
        <v>2376</v>
      </c>
      <c r="D432" s="289" t="s">
        <v>2031</v>
      </c>
      <c r="E432" s="289" t="s">
        <v>2526</v>
      </c>
      <c r="F432" s="50" t="s">
        <v>999</v>
      </c>
      <c r="G432" s="50" t="s">
        <v>999</v>
      </c>
      <c r="H432" s="289"/>
      <c r="I432" s="50" t="s">
        <v>1136</v>
      </c>
      <c r="J432" s="296">
        <v>40603400</v>
      </c>
      <c r="K432" s="50" t="s">
        <v>999</v>
      </c>
      <c r="L432" s="289"/>
      <c r="M432" s="289"/>
      <c r="N432" s="289"/>
    </row>
    <row r="433" spans="2:14" ht="15.75" x14ac:dyDescent="0.3">
      <c r="B433" s="295">
        <f>VLOOKUP(C433,Companies[],3,FALSE)</f>
        <v>104028462</v>
      </c>
      <c r="C433" s="298" t="s">
        <v>2376</v>
      </c>
      <c r="D433" s="289" t="s">
        <v>2031</v>
      </c>
      <c r="E433" s="289" t="s">
        <v>2527</v>
      </c>
      <c r="F433" s="50" t="s">
        <v>999</v>
      </c>
      <c r="G433" s="50" t="s">
        <v>999</v>
      </c>
      <c r="H433" s="289"/>
      <c r="I433" s="50" t="s">
        <v>1136</v>
      </c>
      <c r="J433" s="296">
        <v>400000</v>
      </c>
      <c r="K433" s="50" t="s">
        <v>999</v>
      </c>
      <c r="L433" s="289"/>
      <c r="M433" s="289"/>
      <c r="N433" s="289"/>
    </row>
    <row r="434" spans="2:14" ht="15.75" x14ac:dyDescent="0.3">
      <c r="B434" s="295">
        <f>VLOOKUP(C434,Companies[],3,FALSE)</f>
        <v>104028462</v>
      </c>
      <c r="C434" s="298" t="s">
        <v>2376</v>
      </c>
      <c r="D434" s="289" t="s">
        <v>2495</v>
      </c>
      <c r="E434" s="289" t="s">
        <v>2529</v>
      </c>
      <c r="F434" s="50" t="s">
        <v>999</v>
      </c>
      <c r="G434" s="50" t="s">
        <v>999</v>
      </c>
      <c r="H434" s="289"/>
      <c r="I434" s="50" t="s">
        <v>1136</v>
      </c>
      <c r="J434" s="296">
        <v>43747200</v>
      </c>
      <c r="K434" s="50" t="s">
        <v>999</v>
      </c>
      <c r="L434" s="289"/>
      <c r="M434" s="289"/>
      <c r="N434" s="289"/>
    </row>
    <row r="435" spans="2:14" ht="15.75" x14ac:dyDescent="0.3">
      <c r="B435" s="295">
        <f>VLOOKUP(C435,Companies[],3,FALSE)</f>
        <v>104028462</v>
      </c>
      <c r="C435" s="298" t="s">
        <v>2376</v>
      </c>
      <c r="D435" s="289" t="s">
        <v>2495</v>
      </c>
      <c r="E435" s="289" t="s">
        <v>2530</v>
      </c>
      <c r="F435" s="50" t="s">
        <v>999</v>
      </c>
      <c r="G435" s="50" t="s">
        <v>999</v>
      </c>
      <c r="H435" s="289"/>
      <c r="I435" s="50" t="s">
        <v>1136</v>
      </c>
      <c r="J435" s="296">
        <v>3000000</v>
      </c>
      <c r="K435" s="50" t="s">
        <v>999</v>
      </c>
      <c r="L435" s="289"/>
      <c r="M435" s="289"/>
      <c r="N435" s="289"/>
    </row>
    <row r="436" spans="2:14" ht="15.75" x14ac:dyDescent="0.3">
      <c r="B436" s="295">
        <f>VLOOKUP(C436,Companies[],3,FALSE)</f>
        <v>102404661</v>
      </c>
      <c r="C436" s="298" t="s">
        <v>2377</v>
      </c>
      <c r="D436" s="289" t="s">
        <v>2495</v>
      </c>
      <c r="E436" s="289" t="s">
        <v>2529</v>
      </c>
      <c r="F436" s="50" t="s">
        <v>999</v>
      </c>
      <c r="G436" s="50" t="s">
        <v>999</v>
      </c>
      <c r="H436" s="289"/>
      <c r="I436" s="50" t="s">
        <v>1136</v>
      </c>
      <c r="J436" s="296">
        <v>48516000</v>
      </c>
      <c r="K436" s="50" t="s">
        <v>999</v>
      </c>
      <c r="L436" s="289"/>
      <c r="M436" s="289"/>
      <c r="N436" s="289"/>
    </row>
    <row r="437" spans="2:14" ht="15.75" x14ac:dyDescent="0.3">
      <c r="B437" s="295">
        <f>VLOOKUP(C437,Companies[],3,FALSE)</f>
        <v>102404661</v>
      </c>
      <c r="C437" s="298" t="s">
        <v>2377</v>
      </c>
      <c r="D437" s="50" t="s">
        <v>2542</v>
      </c>
      <c r="E437" s="50" t="s">
        <v>2541</v>
      </c>
      <c r="F437" s="50" t="s">
        <v>999</v>
      </c>
      <c r="G437" s="50" t="s">
        <v>999</v>
      </c>
      <c r="H437" s="289"/>
      <c r="I437" s="50" t="s">
        <v>1136</v>
      </c>
      <c r="J437" s="296">
        <v>2810000</v>
      </c>
      <c r="K437" s="50" t="s">
        <v>999</v>
      </c>
      <c r="L437" s="289"/>
      <c r="M437" s="289"/>
      <c r="N437" s="289"/>
    </row>
    <row r="438" spans="2:14" ht="15.75" x14ac:dyDescent="0.3">
      <c r="B438" s="295">
        <f>VLOOKUP(C438,Companies[],3,FALSE)</f>
        <v>0</v>
      </c>
      <c r="C438" s="298" t="s">
        <v>2422</v>
      </c>
      <c r="D438" s="289" t="s">
        <v>2031</v>
      </c>
      <c r="E438" s="289" t="s">
        <v>1543</v>
      </c>
      <c r="F438" s="50" t="s">
        <v>999</v>
      </c>
      <c r="G438" s="50" t="s">
        <v>999</v>
      </c>
      <c r="H438" s="289"/>
      <c r="I438" s="50" t="s">
        <v>1136</v>
      </c>
      <c r="J438" s="296">
        <v>67200</v>
      </c>
      <c r="K438" s="50" t="s">
        <v>999</v>
      </c>
      <c r="L438" s="289"/>
      <c r="M438" s="289"/>
      <c r="N438" s="289"/>
    </row>
    <row r="439" spans="2:14" ht="15.75" x14ac:dyDescent="0.3">
      <c r="B439" s="295">
        <f>VLOOKUP(C439,Companies[],3,FALSE)</f>
        <v>0</v>
      </c>
      <c r="C439" s="298" t="s">
        <v>2422</v>
      </c>
      <c r="D439" s="289" t="s">
        <v>2031</v>
      </c>
      <c r="E439" s="289" t="s">
        <v>2526</v>
      </c>
      <c r="F439" s="50" t="s">
        <v>999</v>
      </c>
      <c r="G439" s="50" t="s">
        <v>999</v>
      </c>
      <c r="H439" s="289"/>
      <c r="I439" s="50" t="s">
        <v>1136</v>
      </c>
      <c r="J439" s="296">
        <v>14876800</v>
      </c>
      <c r="K439" s="50" t="s">
        <v>999</v>
      </c>
      <c r="L439" s="289"/>
      <c r="M439" s="289"/>
      <c r="N439" s="289"/>
    </row>
    <row r="440" spans="2:14" ht="15.75" x14ac:dyDescent="0.3">
      <c r="B440" s="295">
        <f>VLOOKUP(C440,Companies[],3,FALSE)</f>
        <v>0</v>
      </c>
      <c r="C440" s="298" t="s">
        <v>2422</v>
      </c>
      <c r="D440" s="289" t="s">
        <v>2495</v>
      </c>
      <c r="E440" s="289" t="s">
        <v>2529</v>
      </c>
      <c r="F440" s="50" t="s">
        <v>999</v>
      </c>
      <c r="G440" s="50" t="s">
        <v>999</v>
      </c>
      <c r="H440" s="289"/>
      <c r="I440" s="50" t="s">
        <v>1136</v>
      </c>
      <c r="J440" s="296">
        <v>987840</v>
      </c>
      <c r="K440" s="50" t="s">
        <v>999</v>
      </c>
      <c r="L440" s="289"/>
      <c r="M440" s="289"/>
      <c r="N440" s="289"/>
    </row>
    <row r="441" spans="2:14" ht="15.75" x14ac:dyDescent="0.3">
      <c r="B441" s="295">
        <f>VLOOKUP(C441,Companies[],3,FALSE)</f>
        <v>129020334</v>
      </c>
      <c r="C441" s="298" t="s">
        <v>2378</v>
      </c>
      <c r="D441" s="50" t="s">
        <v>2029</v>
      </c>
      <c r="E441" s="50" t="s">
        <v>2519</v>
      </c>
      <c r="F441" s="50" t="s">
        <v>999</v>
      </c>
      <c r="G441" s="50" t="s">
        <v>999</v>
      </c>
      <c r="H441" s="289"/>
      <c r="I441" s="50" t="s">
        <v>1136</v>
      </c>
      <c r="J441" s="296">
        <v>2078600</v>
      </c>
      <c r="K441" s="50" t="s">
        <v>999</v>
      </c>
      <c r="L441" s="289"/>
      <c r="M441" s="289"/>
      <c r="N441" s="289"/>
    </row>
    <row r="442" spans="2:14" ht="15.75" x14ac:dyDescent="0.3">
      <c r="B442" s="295">
        <f>VLOOKUP(C442,Companies[],3,FALSE)</f>
        <v>129020334</v>
      </c>
      <c r="C442" s="298" t="s">
        <v>2378</v>
      </c>
      <c r="D442" s="289" t="s">
        <v>2031</v>
      </c>
      <c r="E442" s="289" t="s">
        <v>1543</v>
      </c>
      <c r="F442" s="50" t="s">
        <v>999</v>
      </c>
      <c r="G442" s="50" t="s">
        <v>999</v>
      </c>
      <c r="H442" s="289"/>
      <c r="I442" s="50" t="s">
        <v>1136</v>
      </c>
      <c r="J442" s="296">
        <v>381000</v>
      </c>
      <c r="K442" s="50" t="s">
        <v>999</v>
      </c>
      <c r="L442" s="289"/>
      <c r="M442" s="289"/>
      <c r="N442" s="289"/>
    </row>
    <row r="443" spans="2:14" ht="15.75" x14ac:dyDescent="0.3">
      <c r="B443" s="295">
        <f>VLOOKUP(C443,Companies[],3,FALSE)</f>
        <v>129020334</v>
      </c>
      <c r="C443" s="298" t="s">
        <v>2378</v>
      </c>
      <c r="D443" s="289" t="s">
        <v>2495</v>
      </c>
      <c r="E443" s="289" t="s">
        <v>2529</v>
      </c>
      <c r="F443" s="50" t="s">
        <v>999</v>
      </c>
      <c r="G443" s="50" t="s">
        <v>999</v>
      </c>
      <c r="H443" s="289"/>
      <c r="I443" s="50" t="s">
        <v>1136</v>
      </c>
      <c r="J443" s="296">
        <v>4107600</v>
      </c>
      <c r="K443" s="50" t="s">
        <v>999</v>
      </c>
      <c r="L443" s="289"/>
      <c r="M443" s="289"/>
      <c r="N443" s="289"/>
    </row>
    <row r="444" spans="2:14" ht="15.75" x14ac:dyDescent="0.3">
      <c r="B444" s="295">
        <f>VLOOKUP(C444,Companies[],3,FALSE)</f>
        <v>100706083</v>
      </c>
      <c r="C444" s="298" t="s">
        <v>2379</v>
      </c>
      <c r="D444" s="289" t="s">
        <v>2031</v>
      </c>
      <c r="E444" s="289" t="s">
        <v>2526</v>
      </c>
      <c r="F444" s="50" t="s">
        <v>999</v>
      </c>
      <c r="G444" s="50" t="s">
        <v>999</v>
      </c>
      <c r="H444" s="289"/>
      <c r="I444" s="50" t="s">
        <v>1136</v>
      </c>
      <c r="J444" s="296">
        <v>2300000</v>
      </c>
      <c r="K444" s="50" t="s">
        <v>999</v>
      </c>
      <c r="L444" s="289"/>
      <c r="M444" s="289"/>
      <c r="N444" s="289"/>
    </row>
    <row r="445" spans="2:14" ht="15.75" x14ac:dyDescent="0.3">
      <c r="B445" s="295">
        <f>VLOOKUP(C445,Companies[],3,FALSE)</f>
        <v>100706083</v>
      </c>
      <c r="C445" s="298" t="s">
        <v>2379</v>
      </c>
      <c r="D445" s="289" t="s">
        <v>2495</v>
      </c>
      <c r="E445" s="289" t="s">
        <v>2529</v>
      </c>
      <c r="F445" s="50" t="s">
        <v>999</v>
      </c>
      <c r="G445" s="50" t="s">
        <v>999</v>
      </c>
      <c r="H445" s="289"/>
      <c r="I445" s="50" t="s">
        <v>1136</v>
      </c>
      <c r="J445" s="296">
        <v>4107600</v>
      </c>
      <c r="K445" s="50" t="s">
        <v>999</v>
      </c>
      <c r="L445" s="289"/>
      <c r="M445" s="289"/>
      <c r="N445" s="289"/>
    </row>
    <row r="446" spans="2:14" ht="15.75" x14ac:dyDescent="0.3">
      <c r="B446" s="295">
        <f>VLOOKUP(C446,Companies[],3,FALSE)</f>
        <v>100430363</v>
      </c>
      <c r="C446" s="298" t="s">
        <v>2380</v>
      </c>
      <c r="D446" s="50" t="s">
        <v>2029</v>
      </c>
      <c r="E446" s="50" t="s">
        <v>2519</v>
      </c>
      <c r="F446" s="50" t="s">
        <v>999</v>
      </c>
      <c r="G446" s="50" t="s">
        <v>999</v>
      </c>
      <c r="H446" s="289"/>
      <c r="I446" s="50" t="s">
        <v>1136</v>
      </c>
      <c r="J446" s="296">
        <v>29514016</v>
      </c>
      <c r="K446" s="50" t="s">
        <v>999</v>
      </c>
      <c r="L446" s="289"/>
      <c r="M446" s="289"/>
      <c r="N446" s="289"/>
    </row>
    <row r="447" spans="2:14" ht="15.75" x14ac:dyDescent="0.3">
      <c r="B447" s="295">
        <f>VLOOKUP(C447,Companies[],3,FALSE)</f>
        <v>100430363</v>
      </c>
      <c r="C447" s="298" t="s">
        <v>2380</v>
      </c>
      <c r="D447" s="289" t="s">
        <v>2031</v>
      </c>
      <c r="E447" s="289" t="s">
        <v>1543</v>
      </c>
      <c r="F447" s="50" t="s">
        <v>999</v>
      </c>
      <c r="G447" s="50" t="s">
        <v>999</v>
      </c>
      <c r="H447" s="289"/>
      <c r="I447" s="50" t="s">
        <v>1136</v>
      </c>
      <c r="J447" s="296">
        <v>7952740</v>
      </c>
      <c r="K447" s="50" t="s">
        <v>999</v>
      </c>
      <c r="L447" s="289"/>
      <c r="M447" s="289"/>
      <c r="N447" s="289"/>
    </row>
    <row r="448" spans="2:14" ht="15.75" x14ac:dyDescent="0.3">
      <c r="B448" s="295">
        <f>VLOOKUP(C448,Companies[],3,FALSE)</f>
        <v>100430363</v>
      </c>
      <c r="C448" s="298" t="s">
        <v>2380</v>
      </c>
      <c r="D448" s="289" t="s">
        <v>2495</v>
      </c>
      <c r="E448" s="289" t="s">
        <v>2529</v>
      </c>
      <c r="F448" s="50" t="s">
        <v>999</v>
      </c>
      <c r="G448" s="50" t="s">
        <v>999</v>
      </c>
      <c r="H448" s="289"/>
      <c r="I448" s="50" t="s">
        <v>1136</v>
      </c>
      <c r="J448" s="296">
        <v>116905030</v>
      </c>
      <c r="K448" s="50" t="s">
        <v>999</v>
      </c>
      <c r="L448" s="289"/>
      <c r="M448" s="289"/>
      <c r="N448" s="289"/>
    </row>
    <row r="449" spans="2:14" ht="15.75" x14ac:dyDescent="0.3">
      <c r="B449" s="295">
        <f>VLOOKUP(C449,Companies[],3,FALSE)</f>
        <v>100430363</v>
      </c>
      <c r="C449" s="298" t="s">
        <v>2380</v>
      </c>
      <c r="D449" s="50" t="s">
        <v>2542</v>
      </c>
      <c r="E449" s="50" t="s">
        <v>2541</v>
      </c>
      <c r="F449" s="50" t="s">
        <v>999</v>
      </c>
      <c r="G449" s="50" t="s">
        <v>999</v>
      </c>
      <c r="H449" s="289"/>
      <c r="I449" s="50" t="s">
        <v>1136</v>
      </c>
      <c r="J449" s="296">
        <v>6250000</v>
      </c>
      <c r="K449" s="50" t="s">
        <v>999</v>
      </c>
      <c r="L449" s="289"/>
      <c r="M449" s="289"/>
      <c r="N449" s="289"/>
    </row>
    <row r="450" spans="2:14" ht="15.75" x14ac:dyDescent="0.3">
      <c r="B450" s="295">
        <f>VLOOKUP(C450,Companies[],3,FALSE)</f>
        <v>105552475</v>
      </c>
      <c r="C450" s="298" t="s">
        <v>2381</v>
      </c>
      <c r="D450" s="50" t="s">
        <v>2029</v>
      </c>
      <c r="E450" s="50" t="s">
        <v>2519</v>
      </c>
      <c r="F450" s="50" t="s">
        <v>999</v>
      </c>
      <c r="G450" s="50" t="s">
        <v>999</v>
      </c>
      <c r="H450" s="289"/>
      <c r="I450" s="50" t="s">
        <v>1136</v>
      </c>
      <c r="J450" s="296">
        <v>1942858</v>
      </c>
      <c r="K450" s="50" t="s">
        <v>999</v>
      </c>
      <c r="L450" s="289"/>
      <c r="M450" s="289"/>
      <c r="N450" s="289"/>
    </row>
    <row r="451" spans="2:14" ht="15.75" x14ac:dyDescent="0.3">
      <c r="B451" s="295">
        <f>VLOOKUP(C451,Companies[],3,FALSE)</f>
        <v>105552475</v>
      </c>
      <c r="C451" s="298" t="s">
        <v>2381</v>
      </c>
      <c r="D451" s="289" t="s">
        <v>2031</v>
      </c>
      <c r="E451" s="289" t="s">
        <v>1543</v>
      </c>
      <c r="F451" s="50" t="s">
        <v>999</v>
      </c>
      <c r="G451" s="50" t="s">
        <v>999</v>
      </c>
      <c r="H451" s="289"/>
      <c r="I451" s="50" t="s">
        <v>1136</v>
      </c>
      <c r="J451" s="296">
        <v>1884800</v>
      </c>
      <c r="K451" s="50" t="s">
        <v>999</v>
      </c>
      <c r="L451" s="289"/>
      <c r="M451" s="289"/>
      <c r="N451" s="289"/>
    </row>
    <row r="452" spans="2:14" ht="15.75" x14ac:dyDescent="0.3">
      <c r="B452" s="295">
        <f>VLOOKUP(C452,Companies[],3,FALSE)</f>
        <v>105552475</v>
      </c>
      <c r="C452" s="298" t="s">
        <v>2381</v>
      </c>
      <c r="D452" s="289" t="s">
        <v>2031</v>
      </c>
      <c r="E452" s="289" t="s">
        <v>2526</v>
      </c>
      <c r="F452" s="50" t="s">
        <v>999</v>
      </c>
      <c r="G452" s="50" t="s">
        <v>999</v>
      </c>
      <c r="H452" s="289"/>
      <c r="I452" s="50" t="s">
        <v>1136</v>
      </c>
      <c r="J452" s="296">
        <v>8084000</v>
      </c>
      <c r="K452" s="50" t="s">
        <v>999</v>
      </c>
      <c r="L452" s="289"/>
      <c r="M452" s="289"/>
      <c r="N452" s="289"/>
    </row>
    <row r="453" spans="2:14" ht="15.75" x14ac:dyDescent="0.3">
      <c r="B453" s="295">
        <f>VLOOKUP(C453,Companies[],3,FALSE)</f>
        <v>105552475</v>
      </c>
      <c r="C453" s="298" t="s">
        <v>2381</v>
      </c>
      <c r="D453" s="289" t="s">
        <v>2495</v>
      </c>
      <c r="E453" s="289" t="s">
        <v>2529</v>
      </c>
      <c r="F453" s="50" t="s">
        <v>999</v>
      </c>
      <c r="G453" s="50" t="s">
        <v>999</v>
      </c>
      <c r="H453" s="289"/>
      <c r="I453" s="50" t="s">
        <v>1136</v>
      </c>
      <c r="J453" s="296">
        <v>27706560</v>
      </c>
      <c r="K453" s="50" t="s">
        <v>999</v>
      </c>
      <c r="L453" s="289"/>
      <c r="M453" s="289"/>
      <c r="N453" s="289"/>
    </row>
    <row r="454" spans="2:14" ht="15.75" x14ac:dyDescent="0.3">
      <c r="B454" s="295">
        <f>VLOOKUP(C454,Companies[],3,FALSE)</f>
        <v>117418820</v>
      </c>
      <c r="C454" s="298" t="s">
        <v>2382</v>
      </c>
      <c r="D454" s="289" t="s">
        <v>2030</v>
      </c>
      <c r="E454" s="289" t="s">
        <v>2515</v>
      </c>
      <c r="F454" s="50" t="s">
        <v>999</v>
      </c>
      <c r="G454" s="50" t="s">
        <v>999</v>
      </c>
      <c r="H454" s="289"/>
      <c r="I454" s="50" t="s">
        <v>1136</v>
      </c>
      <c r="J454" s="296">
        <v>1078123</v>
      </c>
      <c r="K454" s="50" t="s">
        <v>999</v>
      </c>
      <c r="L454" s="289"/>
      <c r="M454" s="289"/>
      <c r="N454" s="289"/>
    </row>
    <row r="455" spans="2:14" ht="15.75" x14ac:dyDescent="0.3">
      <c r="B455" s="295">
        <f>VLOOKUP(C455,Companies[],3,FALSE)</f>
        <v>117418820</v>
      </c>
      <c r="C455" s="298" t="s">
        <v>2382</v>
      </c>
      <c r="D455" s="50" t="s">
        <v>2029</v>
      </c>
      <c r="E455" s="50" t="s">
        <v>2497</v>
      </c>
      <c r="F455" s="50" t="s">
        <v>999</v>
      </c>
      <c r="G455" s="50" t="s">
        <v>999</v>
      </c>
      <c r="H455" s="289"/>
      <c r="I455" s="50" t="s">
        <v>1136</v>
      </c>
      <c r="J455" s="296">
        <v>1237831</v>
      </c>
      <c r="K455" s="50" t="s">
        <v>999</v>
      </c>
      <c r="L455" s="289"/>
      <c r="M455" s="289"/>
      <c r="N455" s="289"/>
    </row>
    <row r="456" spans="2:14" ht="15.75" x14ac:dyDescent="0.3">
      <c r="B456" s="295">
        <f>VLOOKUP(C456,Companies[],3,FALSE)</f>
        <v>117418820</v>
      </c>
      <c r="C456" s="298" t="s">
        <v>2382</v>
      </c>
      <c r="D456" s="50" t="s">
        <v>2029</v>
      </c>
      <c r="E456" s="50" t="s">
        <v>2519</v>
      </c>
      <c r="F456" s="50" t="s">
        <v>999</v>
      </c>
      <c r="G456" s="50" t="s">
        <v>999</v>
      </c>
      <c r="H456" s="289"/>
      <c r="I456" s="50" t="s">
        <v>1136</v>
      </c>
      <c r="J456" s="296">
        <v>2398484</v>
      </c>
      <c r="K456" s="50" t="s">
        <v>999</v>
      </c>
      <c r="L456" s="289"/>
      <c r="M456" s="289"/>
      <c r="N456" s="289"/>
    </row>
    <row r="457" spans="2:14" ht="15.75" x14ac:dyDescent="0.3">
      <c r="B457" s="295">
        <f>VLOOKUP(C457,Companies[],3,FALSE)</f>
        <v>117418820</v>
      </c>
      <c r="C457" s="298" t="s">
        <v>2382</v>
      </c>
      <c r="D457" s="289" t="s">
        <v>2031</v>
      </c>
      <c r="E457" s="289" t="s">
        <v>1543</v>
      </c>
      <c r="F457" s="50" t="s">
        <v>999</v>
      </c>
      <c r="G457" s="50" t="s">
        <v>999</v>
      </c>
      <c r="H457" s="289"/>
      <c r="I457" s="50" t="s">
        <v>1136</v>
      </c>
      <c r="J457" s="296">
        <v>3600000</v>
      </c>
      <c r="K457" s="50" t="s">
        <v>999</v>
      </c>
      <c r="L457" s="289"/>
      <c r="M457" s="289"/>
      <c r="N457" s="289"/>
    </row>
    <row r="458" spans="2:14" ht="15.75" x14ac:dyDescent="0.3">
      <c r="B458" s="295">
        <f>VLOOKUP(C458,Companies[],3,FALSE)</f>
        <v>117418820</v>
      </c>
      <c r="C458" s="298" t="s">
        <v>2382</v>
      </c>
      <c r="D458" s="289" t="s">
        <v>2031</v>
      </c>
      <c r="E458" s="289" t="s">
        <v>2526</v>
      </c>
      <c r="F458" s="50" t="s">
        <v>999</v>
      </c>
      <c r="G458" s="50" t="s">
        <v>999</v>
      </c>
      <c r="H458" s="289"/>
      <c r="I458" s="50" t="s">
        <v>1136</v>
      </c>
      <c r="J458" s="296">
        <v>5769200</v>
      </c>
      <c r="K458" s="50" t="s">
        <v>999</v>
      </c>
      <c r="L458" s="289"/>
      <c r="M458" s="289"/>
      <c r="N458" s="289"/>
    </row>
    <row r="459" spans="2:14" ht="15.75" x14ac:dyDescent="0.3">
      <c r="B459" s="295">
        <f>VLOOKUP(C459,Companies[],3,FALSE)</f>
        <v>117418820</v>
      </c>
      <c r="C459" s="298" t="s">
        <v>2382</v>
      </c>
      <c r="D459" s="289" t="s">
        <v>2495</v>
      </c>
      <c r="E459" s="289" t="s">
        <v>2529</v>
      </c>
      <c r="F459" s="50" t="s">
        <v>999</v>
      </c>
      <c r="G459" s="50" t="s">
        <v>999</v>
      </c>
      <c r="H459" s="289"/>
      <c r="I459" s="50" t="s">
        <v>1136</v>
      </c>
      <c r="J459" s="296">
        <v>34920000</v>
      </c>
      <c r="K459" s="50" t="s">
        <v>999</v>
      </c>
      <c r="L459" s="289"/>
      <c r="M459" s="289"/>
      <c r="N459" s="289"/>
    </row>
    <row r="460" spans="2:14" ht="15.75" x14ac:dyDescent="0.3">
      <c r="B460" s="295">
        <f>VLOOKUP(C460,Companies[],3,FALSE)</f>
        <v>116551748</v>
      </c>
      <c r="C460" s="298" t="s">
        <v>2383</v>
      </c>
      <c r="D460" s="289" t="s">
        <v>2030</v>
      </c>
      <c r="E460" s="289" t="s">
        <v>2515</v>
      </c>
      <c r="F460" s="50" t="s">
        <v>999</v>
      </c>
      <c r="G460" s="50" t="s">
        <v>999</v>
      </c>
      <c r="H460" s="289"/>
      <c r="I460" s="50" t="s">
        <v>1136</v>
      </c>
      <c r="J460" s="296">
        <v>366181.5</v>
      </c>
      <c r="K460" s="50" t="s">
        <v>999</v>
      </c>
      <c r="L460" s="289"/>
      <c r="M460" s="289"/>
      <c r="N460" s="289"/>
    </row>
    <row r="461" spans="2:14" ht="15.75" x14ac:dyDescent="0.3">
      <c r="B461" s="295">
        <f>VLOOKUP(C461,Companies[],3,FALSE)</f>
        <v>116551748</v>
      </c>
      <c r="C461" s="298" t="s">
        <v>2383</v>
      </c>
      <c r="D461" s="289" t="s">
        <v>2031</v>
      </c>
      <c r="E461" s="289" t="s">
        <v>1543</v>
      </c>
      <c r="F461" s="50" t="s">
        <v>999</v>
      </c>
      <c r="G461" s="50" t="s">
        <v>999</v>
      </c>
      <c r="H461" s="289"/>
      <c r="I461" s="50" t="s">
        <v>1136</v>
      </c>
      <c r="J461" s="296">
        <v>2477830.67</v>
      </c>
      <c r="K461" s="50" t="s">
        <v>999</v>
      </c>
      <c r="L461" s="289"/>
      <c r="M461" s="289"/>
      <c r="N461" s="289"/>
    </row>
    <row r="462" spans="2:14" ht="15.75" x14ac:dyDescent="0.3">
      <c r="B462" s="295">
        <f>VLOOKUP(C462,Companies[],3,FALSE)</f>
        <v>116551748</v>
      </c>
      <c r="C462" s="298" t="s">
        <v>2383</v>
      </c>
      <c r="D462" s="289" t="s">
        <v>2031</v>
      </c>
      <c r="E462" s="289" t="s">
        <v>2526</v>
      </c>
      <c r="F462" s="50" t="s">
        <v>999</v>
      </c>
      <c r="G462" s="50" t="s">
        <v>999</v>
      </c>
      <c r="H462" s="289"/>
      <c r="I462" s="50" t="s">
        <v>1136</v>
      </c>
      <c r="J462" s="296">
        <v>15050550</v>
      </c>
      <c r="K462" s="50" t="s">
        <v>999</v>
      </c>
      <c r="L462" s="289"/>
      <c r="M462" s="289"/>
      <c r="N462" s="289"/>
    </row>
    <row r="463" spans="2:14" ht="15.75" x14ac:dyDescent="0.3">
      <c r="B463" s="295">
        <f>VLOOKUP(C463,Companies[],3,FALSE)</f>
        <v>116551748</v>
      </c>
      <c r="C463" s="298" t="s">
        <v>2383</v>
      </c>
      <c r="D463" s="289" t="s">
        <v>2495</v>
      </c>
      <c r="E463" s="289" t="s">
        <v>2529</v>
      </c>
      <c r="F463" s="50" t="s">
        <v>999</v>
      </c>
      <c r="G463" s="50" t="s">
        <v>999</v>
      </c>
      <c r="H463" s="289"/>
      <c r="I463" s="50" t="s">
        <v>1136</v>
      </c>
      <c r="J463" s="296">
        <v>24016956.287740588</v>
      </c>
      <c r="K463" s="50" t="s">
        <v>999</v>
      </c>
      <c r="L463" s="289"/>
      <c r="M463" s="289"/>
      <c r="N463" s="289"/>
    </row>
    <row r="464" spans="2:14" ht="15.75" x14ac:dyDescent="0.3">
      <c r="B464" s="295">
        <f>VLOOKUP(C464,Companies[],3,FALSE)</f>
        <v>110744463</v>
      </c>
      <c r="C464" s="298" t="s">
        <v>2384</v>
      </c>
      <c r="D464" s="50" t="s">
        <v>2029</v>
      </c>
      <c r="E464" s="50" t="s">
        <v>2497</v>
      </c>
      <c r="F464" s="50" t="s">
        <v>999</v>
      </c>
      <c r="G464" s="50" t="s">
        <v>999</v>
      </c>
      <c r="H464" s="289"/>
      <c r="I464" s="50" t="s">
        <v>1136</v>
      </c>
      <c r="J464" s="296">
        <v>4232804</v>
      </c>
      <c r="K464" s="50" t="s">
        <v>999</v>
      </c>
      <c r="L464" s="289"/>
      <c r="M464" s="289"/>
      <c r="N464" s="289"/>
    </row>
    <row r="465" spans="2:33" ht="15.75" x14ac:dyDescent="0.3">
      <c r="B465" s="295">
        <f>VLOOKUP(C465,Companies[],3,FALSE)</f>
        <v>110744463</v>
      </c>
      <c r="C465" s="298" t="s">
        <v>2384</v>
      </c>
      <c r="D465" s="50" t="s">
        <v>2029</v>
      </c>
      <c r="E465" s="50" t="s">
        <v>2519</v>
      </c>
      <c r="F465" s="50" t="s">
        <v>999</v>
      </c>
      <c r="G465" s="50" t="s">
        <v>999</v>
      </c>
      <c r="H465" s="289"/>
      <c r="I465" s="50" t="s">
        <v>1136</v>
      </c>
      <c r="J465" s="296">
        <v>255803438</v>
      </c>
      <c r="K465" s="50" t="s">
        <v>999</v>
      </c>
      <c r="L465" s="289"/>
      <c r="M465" s="289"/>
      <c r="N465" s="289"/>
    </row>
    <row r="466" spans="2:33" ht="15.75" x14ac:dyDescent="0.3">
      <c r="B466" s="295">
        <f>VLOOKUP(C466,Companies[],3,FALSE)</f>
        <v>110744463</v>
      </c>
      <c r="C466" s="298" t="s">
        <v>2384</v>
      </c>
      <c r="D466" s="289" t="s">
        <v>2031</v>
      </c>
      <c r="E466" s="289" t="s">
        <v>1543</v>
      </c>
      <c r="F466" s="50" t="s">
        <v>999</v>
      </c>
      <c r="G466" s="50" t="s">
        <v>999</v>
      </c>
      <c r="H466" s="289"/>
      <c r="I466" s="50" t="s">
        <v>1136</v>
      </c>
      <c r="J466" s="296">
        <v>4200000</v>
      </c>
      <c r="K466" s="50" t="s">
        <v>999</v>
      </c>
      <c r="L466" s="289"/>
      <c r="M466" s="289"/>
      <c r="N466" s="289"/>
    </row>
    <row r="467" spans="2:33" ht="15.75" x14ac:dyDescent="0.3">
      <c r="B467" s="295">
        <f>VLOOKUP(C467,Companies[],3,FALSE)</f>
        <v>110744463</v>
      </c>
      <c r="C467" s="298" t="s">
        <v>2384</v>
      </c>
      <c r="D467" s="289" t="s">
        <v>2031</v>
      </c>
      <c r="E467" s="289" t="s">
        <v>2526</v>
      </c>
      <c r="F467" s="50" t="s">
        <v>999</v>
      </c>
      <c r="G467" s="50" t="s">
        <v>999</v>
      </c>
      <c r="H467" s="289"/>
      <c r="I467" s="50" t="s">
        <v>1136</v>
      </c>
      <c r="J467" s="296">
        <v>2003000</v>
      </c>
      <c r="K467" s="50" t="s">
        <v>999</v>
      </c>
      <c r="L467" s="289"/>
      <c r="M467" s="289"/>
      <c r="N467" s="289"/>
    </row>
    <row r="468" spans="2:33" ht="15.75" x14ac:dyDescent="0.3">
      <c r="B468" s="295">
        <f>VLOOKUP(C468,Companies[],3,FALSE)</f>
        <v>110744463</v>
      </c>
      <c r="C468" s="298" t="s">
        <v>2384</v>
      </c>
      <c r="D468" s="289" t="s">
        <v>2495</v>
      </c>
      <c r="E468" s="289" t="s">
        <v>2529</v>
      </c>
      <c r="F468" s="50" t="s">
        <v>999</v>
      </c>
      <c r="G468" s="50" t="s">
        <v>999</v>
      </c>
      <c r="H468" s="289"/>
      <c r="I468" s="50" t="s">
        <v>1136</v>
      </c>
      <c r="J468" s="296">
        <v>61740000</v>
      </c>
      <c r="K468" s="50" t="s">
        <v>999</v>
      </c>
      <c r="L468" s="289"/>
      <c r="M468" s="289"/>
      <c r="N468" s="289"/>
    </row>
    <row r="469" spans="2:33" s="288" customFormat="1" ht="15.75" x14ac:dyDescent="0.3">
      <c r="B469" s="295">
        <f>VLOOKUP(C469,Companies[],3,FALSE)</f>
        <v>110744463</v>
      </c>
      <c r="C469" s="298" t="s">
        <v>2384</v>
      </c>
      <c r="D469" s="50" t="s">
        <v>2542</v>
      </c>
      <c r="E469" s="50" t="s">
        <v>2541</v>
      </c>
      <c r="F469" s="50" t="s">
        <v>999</v>
      </c>
      <c r="G469" s="50" t="s">
        <v>999</v>
      </c>
      <c r="H469" s="289"/>
      <c r="I469" s="50" t="s">
        <v>1136</v>
      </c>
      <c r="J469" s="296">
        <v>10000000</v>
      </c>
      <c r="K469" s="50" t="s">
        <v>999</v>
      </c>
      <c r="L469" s="289"/>
      <c r="M469" s="289"/>
      <c r="N469" s="289"/>
      <c r="Q469" s="25"/>
      <c r="R469" s="25"/>
      <c r="S469" s="25"/>
      <c r="T469" s="25"/>
      <c r="U469" s="25"/>
      <c r="V469" s="25"/>
      <c r="W469" s="25"/>
      <c r="X469" s="25"/>
      <c r="Y469" s="25"/>
      <c r="Z469" s="25"/>
      <c r="AA469" s="25"/>
      <c r="AB469" s="25"/>
      <c r="AC469" s="25"/>
      <c r="AD469" s="25"/>
      <c r="AE469" s="25"/>
      <c r="AF469" s="25"/>
      <c r="AG469" s="25"/>
    </row>
    <row r="470" spans="2:33" ht="15.75" x14ac:dyDescent="0.3">
      <c r="B470" s="295">
        <f>VLOOKUP(C470,Companies[],3,FALSE)</f>
        <v>100784866</v>
      </c>
      <c r="C470" s="298" t="s">
        <v>2385</v>
      </c>
      <c r="D470" s="50" t="s">
        <v>2029</v>
      </c>
      <c r="E470" s="50" t="s">
        <v>2497</v>
      </c>
      <c r="F470" s="50" t="s">
        <v>999</v>
      </c>
      <c r="G470" s="50" t="s">
        <v>999</v>
      </c>
      <c r="H470" s="289"/>
      <c r="I470" s="50" t="s">
        <v>1136</v>
      </c>
      <c r="J470" s="296">
        <v>5444840</v>
      </c>
      <c r="K470" s="50" t="s">
        <v>999</v>
      </c>
      <c r="L470" s="289"/>
      <c r="M470" s="289"/>
      <c r="N470" s="289"/>
    </row>
    <row r="471" spans="2:33" ht="15.75" x14ac:dyDescent="0.3">
      <c r="B471" s="295">
        <f>VLOOKUP(C471,Companies[],3,FALSE)</f>
        <v>100784866</v>
      </c>
      <c r="C471" s="298" t="s">
        <v>2385</v>
      </c>
      <c r="D471" s="289" t="s">
        <v>2031</v>
      </c>
      <c r="E471" s="289" t="s">
        <v>2526</v>
      </c>
      <c r="F471" s="50" t="s">
        <v>999</v>
      </c>
      <c r="G471" s="50" t="s">
        <v>999</v>
      </c>
      <c r="H471" s="289"/>
      <c r="I471" s="50" t="s">
        <v>1136</v>
      </c>
      <c r="J471" s="296">
        <v>18918936</v>
      </c>
      <c r="K471" s="50" t="s">
        <v>999</v>
      </c>
      <c r="L471" s="289"/>
      <c r="M471" s="289"/>
      <c r="N471" s="289"/>
    </row>
    <row r="472" spans="2:33" ht="15.75" x14ac:dyDescent="0.3">
      <c r="B472" s="295">
        <f>VLOOKUP(C472,Companies[],3,FALSE)</f>
        <v>100784866</v>
      </c>
      <c r="C472" s="298" t="s">
        <v>2385</v>
      </c>
      <c r="D472" s="289" t="s">
        <v>2031</v>
      </c>
      <c r="E472" s="289" t="s">
        <v>2527</v>
      </c>
      <c r="F472" s="50" t="s">
        <v>999</v>
      </c>
      <c r="G472" s="50" t="s">
        <v>999</v>
      </c>
      <c r="H472" s="289"/>
      <c r="I472" s="50" t="s">
        <v>1136</v>
      </c>
      <c r="J472" s="296">
        <v>800000</v>
      </c>
      <c r="K472" s="50" t="s">
        <v>999</v>
      </c>
      <c r="L472" s="289"/>
      <c r="M472" s="289"/>
      <c r="N472" s="289"/>
    </row>
    <row r="473" spans="2:33" ht="15.75" x14ac:dyDescent="0.3">
      <c r="B473" s="295">
        <f>VLOOKUP(C473,Companies[],3,FALSE)</f>
        <v>114974269</v>
      </c>
      <c r="C473" s="298" t="s">
        <v>2386</v>
      </c>
      <c r="D473" s="289" t="s">
        <v>2031</v>
      </c>
      <c r="E473" s="289" t="s">
        <v>1543</v>
      </c>
      <c r="F473" s="50" t="s">
        <v>999</v>
      </c>
      <c r="G473" s="50" t="s">
        <v>999</v>
      </c>
      <c r="H473" s="289"/>
      <c r="I473" s="50" t="s">
        <v>1136</v>
      </c>
      <c r="J473" s="296">
        <v>11402651.32</v>
      </c>
      <c r="K473" s="50" t="s">
        <v>999</v>
      </c>
      <c r="L473" s="289"/>
      <c r="M473" s="289"/>
      <c r="N473" s="289"/>
    </row>
    <row r="474" spans="2:33" ht="15.75" x14ac:dyDescent="0.3">
      <c r="B474" s="295">
        <f>VLOOKUP(C474,Companies[],3,FALSE)</f>
        <v>114974269</v>
      </c>
      <c r="C474" s="298" t="s">
        <v>2386</v>
      </c>
      <c r="D474" s="289" t="s">
        <v>2031</v>
      </c>
      <c r="E474" s="289" t="s">
        <v>2526</v>
      </c>
      <c r="F474" s="50" t="s">
        <v>999</v>
      </c>
      <c r="G474" s="50" t="s">
        <v>999</v>
      </c>
      <c r="H474" s="289"/>
      <c r="I474" s="50" t="s">
        <v>1136</v>
      </c>
      <c r="J474" s="296">
        <v>4904100</v>
      </c>
      <c r="K474" s="50" t="s">
        <v>999</v>
      </c>
      <c r="L474" s="289"/>
      <c r="M474" s="289"/>
      <c r="N474" s="289"/>
    </row>
    <row r="475" spans="2:33" ht="15.75" x14ac:dyDescent="0.3">
      <c r="B475" s="295">
        <f>VLOOKUP(C475,Companies[],3,FALSE)</f>
        <v>114974269</v>
      </c>
      <c r="C475" s="298" t="s">
        <v>2386</v>
      </c>
      <c r="D475" s="289" t="s">
        <v>2495</v>
      </c>
      <c r="E475" s="289" t="s">
        <v>2529</v>
      </c>
      <c r="F475" s="50" t="s">
        <v>999</v>
      </c>
      <c r="G475" s="50" t="s">
        <v>999</v>
      </c>
      <c r="H475" s="289"/>
      <c r="I475" s="50" t="s">
        <v>1136</v>
      </c>
      <c r="J475" s="296">
        <v>91160459</v>
      </c>
      <c r="K475" s="50" t="s">
        <v>999</v>
      </c>
      <c r="L475" s="289"/>
      <c r="M475" s="289"/>
      <c r="N475" s="289"/>
    </row>
    <row r="476" spans="2:33" ht="15.75" x14ac:dyDescent="0.3">
      <c r="B476" s="295">
        <f>VLOOKUP(C476,Companies[],3,FALSE)</f>
        <v>105617070</v>
      </c>
      <c r="C476" s="298" t="s">
        <v>2387</v>
      </c>
      <c r="D476" s="289" t="s">
        <v>2031</v>
      </c>
      <c r="E476" s="289" t="s">
        <v>1543</v>
      </c>
      <c r="F476" s="50" t="s">
        <v>999</v>
      </c>
      <c r="G476" s="50" t="s">
        <v>999</v>
      </c>
      <c r="H476" s="289"/>
      <c r="I476" s="50" t="s">
        <v>1136</v>
      </c>
      <c r="J476" s="296">
        <v>4260000</v>
      </c>
      <c r="K476" s="50" t="s">
        <v>999</v>
      </c>
      <c r="L476" s="289"/>
      <c r="M476" s="289"/>
      <c r="N476" s="289"/>
    </row>
    <row r="477" spans="2:33" ht="15.75" x14ac:dyDescent="0.3">
      <c r="B477" s="295">
        <f>VLOOKUP(C477,Companies[],3,FALSE)</f>
        <v>105617070</v>
      </c>
      <c r="C477" s="298" t="s">
        <v>2387</v>
      </c>
      <c r="D477" s="289" t="s">
        <v>2031</v>
      </c>
      <c r="E477" s="289" t="s">
        <v>2526</v>
      </c>
      <c r="F477" s="50" t="s">
        <v>999</v>
      </c>
      <c r="G477" s="50" t="s">
        <v>999</v>
      </c>
      <c r="H477" s="289"/>
      <c r="I477" s="50" t="s">
        <v>1136</v>
      </c>
      <c r="J477" s="296">
        <v>2003200</v>
      </c>
      <c r="K477" s="50" t="s">
        <v>999</v>
      </c>
      <c r="L477" s="289"/>
      <c r="M477" s="289"/>
      <c r="N477" s="289"/>
    </row>
    <row r="478" spans="2:33" ht="15.75" x14ac:dyDescent="0.3">
      <c r="B478" s="295">
        <f>VLOOKUP(C478,Companies[],3,FALSE)</f>
        <v>105617070</v>
      </c>
      <c r="C478" s="298" t="s">
        <v>2387</v>
      </c>
      <c r="D478" s="289" t="s">
        <v>2495</v>
      </c>
      <c r="E478" s="289" t="s">
        <v>2529</v>
      </c>
      <c r="F478" s="50" t="s">
        <v>999</v>
      </c>
      <c r="G478" s="50" t="s">
        <v>999</v>
      </c>
      <c r="H478" s="289"/>
      <c r="I478" s="50" t="s">
        <v>1136</v>
      </c>
      <c r="J478" s="296">
        <v>41322000</v>
      </c>
      <c r="K478" s="50" t="s">
        <v>999</v>
      </c>
      <c r="L478" s="289"/>
      <c r="M478" s="289"/>
      <c r="N478" s="289"/>
    </row>
    <row r="479" spans="2:33" ht="15.75" x14ac:dyDescent="0.3">
      <c r="B479" s="295">
        <f>VLOOKUP(C479,Companies[],3,FALSE)</f>
        <v>101715809</v>
      </c>
      <c r="C479" s="298" t="s">
        <v>2388</v>
      </c>
      <c r="D479" s="289" t="s">
        <v>2030</v>
      </c>
      <c r="E479" s="289" t="s">
        <v>2515</v>
      </c>
      <c r="F479" s="50" t="s">
        <v>999</v>
      </c>
      <c r="G479" s="50" t="s">
        <v>999</v>
      </c>
      <c r="H479" s="289"/>
      <c r="I479" s="50" t="s">
        <v>1136</v>
      </c>
      <c r="J479" s="296">
        <v>31716272.09</v>
      </c>
      <c r="K479" s="50" t="s">
        <v>999</v>
      </c>
      <c r="L479" s="289"/>
      <c r="M479" s="289"/>
      <c r="N479" s="289"/>
    </row>
    <row r="480" spans="2:33" ht="15.75" x14ac:dyDescent="0.3">
      <c r="B480" s="295">
        <f>VLOOKUP(C480,Companies[],3,FALSE)</f>
        <v>101715809</v>
      </c>
      <c r="C480" s="298" t="s">
        <v>2388</v>
      </c>
      <c r="D480" s="50" t="s">
        <v>2029</v>
      </c>
      <c r="E480" s="50" t="s">
        <v>2497</v>
      </c>
      <c r="F480" s="50" t="s">
        <v>999</v>
      </c>
      <c r="G480" s="50" t="s">
        <v>999</v>
      </c>
      <c r="H480" s="289"/>
      <c r="I480" s="50" t="s">
        <v>1136</v>
      </c>
      <c r="J480" s="296">
        <v>171487400</v>
      </c>
      <c r="K480" s="50" t="s">
        <v>999</v>
      </c>
      <c r="L480" s="289"/>
      <c r="M480" s="289"/>
      <c r="N480" s="289"/>
    </row>
    <row r="481" spans="2:14" ht="15.75" x14ac:dyDescent="0.3">
      <c r="B481" s="295">
        <f>VLOOKUP(C481,Companies[],3,FALSE)</f>
        <v>101715809</v>
      </c>
      <c r="C481" s="298" t="s">
        <v>2388</v>
      </c>
      <c r="D481" s="289" t="s">
        <v>2031</v>
      </c>
      <c r="E481" s="289" t="s">
        <v>1543</v>
      </c>
      <c r="F481" s="50" t="s">
        <v>999</v>
      </c>
      <c r="G481" s="50" t="s">
        <v>999</v>
      </c>
      <c r="H481" s="289"/>
      <c r="I481" s="50" t="s">
        <v>1136</v>
      </c>
      <c r="J481" s="296">
        <v>1440000</v>
      </c>
      <c r="K481" s="50" t="s">
        <v>999</v>
      </c>
      <c r="L481" s="289"/>
      <c r="M481" s="289"/>
      <c r="N481" s="289"/>
    </row>
    <row r="482" spans="2:14" ht="15.75" x14ac:dyDescent="0.3">
      <c r="B482" s="295">
        <f>VLOOKUP(C482,Companies[],3,FALSE)</f>
        <v>101715809</v>
      </c>
      <c r="C482" s="298" t="s">
        <v>2388</v>
      </c>
      <c r="D482" s="289" t="s">
        <v>2031</v>
      </c>
      <c r="E482" s="289" t="s">
        <v>2526</v>
      </c>
      <c r="F482" s="50" t="s">
        <v>999</v>
      </c>
      <c r="G482" s="50" t="s">
        <v>999</v>
      </c>
      <c r="H482" s="289"/>
      <c r="I482" s="50" t="s">
        <v>1136</v>
      </c>
      <c r="J482" s="296">
        <v>3674600</v>
      </c>
      <c r="K482" s="50" t="s">
        <v>999</v>
      </c>
      <c r="L482" s="289"/>
      <c r="M482" s="289"/>
      <c r="N482" s="289"/>
    </row>
    <row r="483" spans="2:14" ht="15.75" x14ac:dyDescent="0.3">
      <c r="B483" s="295">
        <f>VLOOKUP(C483,Companies[],3,FALSE)</f>
        <v>101715809</v>
      </c>
      <c r="C483" s="298" t="s">
        <v>2388</v>
      </c>
      <c r="D483" s="289" t="s">
        <v>2495</v>
      </c>
      <c r="E483" s="289" t="s">
        <v>2529</v>
      </c>
      <c r="F483" s="50" t="s">
        <v>999</v>
      </c>
      <c r="G483" s="50" t="s">
        <v>999</v>
      </c>
      <c r="H483" s="289"/>
      <c r="I483" s="50" t="s">
        <v>1136</v>
      </c>
      <c r="J483" s="296">
        <v>33233760</v>
      </c>
      <c r="K483" s="50" t="s">
        <v>999</v>
      </c>
      <c r="L483" s="289"/>
      <c r="M483" s="289"/>
      <c r="N483" s="289"/>
    </row>
    <row r="484" spans="2:14" ht="15.75" x14ac:dyDescent="0.3">
      <c r="B484" s="295">
        <f>VLOOKUP(C484,Companies[],3,FALSE)</f>
        <v>101715809</v>
      </c>
      <c r="C484" s="298" t="s">
        <v>2388</v>
      </c>
      <c r="D484" s="289" t="s">
        <v>2495</v>
      </c>
      <c r="E484" s="289" t="s">
        <v>2530</v>
      </c>
      <c r="F484" s="50" t="s">
        <v>999</v>
      </c>
      <c r="G484" s="50" t="s">
        <v>999</v>
      </c>
      <c r="H484" s="289"/>
      <c r="I484" s="50" t="s">
        <v>1136</v>
      </c>
      <c r="J484" s="296">
        <v>3000000</v>
      </c>
      <c r="K484" s="50" t="s">
        <v>999</v>
      </c>
      <c r="L484" s="289"/>
      <c r="M484" s="289"/>
      <c r="N484" s="289"/>
    </row>
    <row r="485" spans="2:14" ht="15.75" x14ac:dyDescent="0.3">
      <c r="B485" s="295">
        <f>VLOOKUP(C485,Companies[],3,FALSE)</f>
        <v>101715809</v>
      </c>
      <c r="C485" s="298" t="s">
        <v>2388</v>
      </c>
      <c r="D485" s="289" t="s">
        <v>2495</v>
      </c>
      <c r="E485" s="289" t="s">
        <v>2531</v>
      </c>
      <c r="F485" s="50" t="s">
        <v>999</v>
      </c>
      <c r="G485" s="50" t="s">
        <v>999</v>
      </c>
      <c r="H485" s="289"/>
      <c r="I485" s="50" t="s">
        <v>1136</v>
      </c>
      <c r="J485" s="296">
        <v>720000</v>
      </c>
      <c r="K485" s="50" t="s">
        <v>999</v>
      </c>
      <c r="L485" s="289"/>
      <c r="M485" s="289"/>
      <c r="N485" s="289"/>
    </row>
    <row r="486" spans="2:14" ht="15.75" x14ac:dyDescent="0.3">
      <c r="B486" s="295">
        <f>VLOOKUP(C486,Companies[],3,FALSE)</f>
        <v>101715809</v>
      </c>
      <c r="C486" s="298" t="s">
        <v>2388</v>
      </c>
      <c r="D486" s="289" t="s">
        <v>2495</v>
      </c>
      <c r="E486" s="289" t="s">
        <v>2532</v>
      </c>
      <c r="F486" s="50" t="s">
        <v>999</v>
      </c>
      <c r="G486" s="50" t="s">
        <v>999</v>
      </c>
      <c r="H486" s="289"/>
      <c r="I486" s="50" t="s">
        <v>1136</v>
      </c>
      <c r="J486" s="296">
        <v>2372685000</v>
      </c>
      <c r="K486" s="50" t="s">
        <v>999</v>
      </c>
      <c r="L486" s="289"/>
      <c r="M486" s="289"/>
      <c r="N486" s="289"/>
    </row>
    <row r="487" spans="2:14" ht="15.75" x14ac:dyDescent="0.3">
      <c r="B487" s="295">
        <f>VLOOKUP(C487,Companies[],3,FALSE)</f>
        <v>101715809</v>
      </c>
      <c r="C487" s="298" t="s">
        <v>2388</v>
      </c>
      <c r="D487" s="50" t="s">
        <v>2542</v>
      </c>
      <c r="E487" s="50" t="s">
        <v>2541</v>
      </c>
      <c r="F487" s="50" t="s">
        <v>999</v>
      </c>
      <c r="G487" s="50" t="s">
        <v>999</v>
      </c>
      <c r="H487" s="289"/>
      <c r="I487" s="50" t="s">
        <v>1136</v>
      </c>
      <c r="J487" s="296">
        <v>65341310</v>
      </c>
      <c r="K487" s="50" t="s">
        <v>999</v>
      </c>
      <c r="L487" s="289"/>
      <c r="M487" s="289"/>
      <c r="N487" s="289"/>
    </row>
    <row r="488" spans="2:14" ht="15.75" x14ac:dyDescent="0.3">
      <c r="B488" s="295">
        <f>VLOOKUP(C488,Companies[],3,FALSE)</f>
        <v>112682317</v>
      </c>
      <c r="C488" s="298" t="s">
        <v>2389</v>
      </c>
      <c r="D488" s="289" t="s">
        <v>2031</v>
      </c>
      <c r="E488" s="289" t="s">
        <v>1543</v>
      </c>
      <c r="F488" s="50" t="s">
        <v>999</v>
      </c>
      <c r="G488" s="50" t="s">
        <v>999</v>
      </c>
      <c r="H488" s="289"/>
      <c r="I488" s="50" t="s">
        <v>1136</v>
      </c>
      <c r="J488" s="296">
        <v>3960000</v>
      </c>
      <c r="K488" s="50" t="s">
        <v>999</v>
      </c>
      <c r="L488" s="289"/>
      <c r="M488" s="289"/>
      <c r="N488" s="289"/>
    </row>
    <row r="489" spans="2:14" ht="15.75" x14ac:dyDescent="0.3">
      <c r="B489" s="295">
        <f>VLOOKUP(C489,Companies[],3,FALSE)</f>
        <v>112682317</v>
      </c>
      <c r="C489" s="298" t="s">
        <v>2389</v>
      </c>
      <c r="D489" s="289" t="s">
        <v>2031</v>
      </c>
      <c r="E489" s="289" t="s">
        <v>2526</v>
      </c>
      <c r="F489" s="50" t="s">
        <v>999</v>
      </c>
      <c r="G489" s="50" t="s">
        <v>999</v>
      </c>
      <c r="H489" s="289"/>
      <c r="I489" s="50" t="s">
        <v>1136</v>
      </c>
      <c r="J489" s="296">
        <v>3241400</v>
      </c>
      <c r="K489" s="50" t="s">
        <v>999</v>
      </c>
      <c r="L489" s="289"/>
      <c r="M489" s="289"/>
      <c r="N489" s="289"/>
    </row>
    <row r="490" spans="2:14" ht="15.75" x14ac:dyDescent="0.3">
      <c r="B490" s="295">
        <f>VLOOKUP(C490,Companies[],3,FALSE)</f>
        <v>112682317</v>
      </c>
      <c r="C490" s="298" t="s">
        <v>2389</v>
      </c>
      <c r="D490" s="289" t="s">
        <v>2495</v>
      </c>
      <c r="E490" s="289" t="s">
        <v>2529</v>
      </c>
      <c r="F490" s="50" t="s">
        <v>999</v>
      </c>
      <c r="G490" s="50" t="s">
        <v>999</v>
      </c>
      <c r="H490" s="289"/>
      <c r="I490" s="50" t="s">
        <v>1136</v>
      </c>
      <c r="J490" s="296">
        <v>38412000</v>
      </c>
      <c r="K490" s="50" t="s">
        <v>999</v>
      </c>
      <c r="L490" s="289"/>
      <c r="M490" s="289"/>
      <c r="N490" s="289"/>
    </row>
    <row r="491" spans="2:14" ht="15.75" x14ac:dyDescent="0.3">
      <c r="B491" s="295">
        <f>VLOOKUP(C491,Companies[],3,FALSE)</f>
        <v>112682317</v>
      </c>
      <c r="C491" s="298" t="s">
        <v>2389</v>
      </c>
      <c r="D491" s="50" t="s">
        <v>2542</v>
      </c>
      <c r="E491" s="50" t="s">
        <v>2541</v>
      </c>
      <c r="F491" s="50" t="s">
        <v>999</v>
      </c>
      <c r="G491" s="50" t="s">
        <v>999</v>
      </c>
      <c r="H491" s="289"/>
      <c r="I491" s="50" t="s">
        <v>1136</v>
      </c>
      <c r="J491" s="296">
        <v>12000000</v>
      </c>
      <c r="K491" s="50" t="s">
        <v>999</v>
      </c>
      <c r="L491" s="289"/>
      <c r="M491" s="289"/>
      <c r="N491" s="289"/>
    </row>
    <row r="492" spans="2:14" ht="15.75" x14ac:dyDescent="0.3">
      <c r="B492" s="295">
        <f>VLOOKUP(C492,Companies[],3,FALSE)</f>
        <v>110108567</v>
      </c>
      <c r="C492" s="298" t="s">
        <v>2390</v>
      </c>
      <c r="D492" s="289" t="s">
        <v>2030</v>
      </c>
      <c r="E492" s="289" t="s">
        <v>2515</v>
      </c>
      <c r="F492" s="50" t="s">
        <v>999</v>
      </c>
      <c r="G492" s="50" t="s">
        <v>999</v>
      </c>
      <c r="H492" s="289"/>
      <c r="I492" s="50" t="s">
        <v>1136</v>
      </c>
      <c r="J492" s="296">
        <v>256298</v>
      </c>
      <c r="K492" s="50" t="s">
        <v>999</v>
      </c>
      <c r="L492" s="289"/>
      <c r="M492" s="289"/>
      <c r="N492" s="289"/>
    </row>
    <row r="493" spans="2:14" ht="15.75" x14ac:dyDescent="0.3">
      <c r="B493" s="295">
        <f>VLOOKUP(C493,Companies[],3,FALSE)</f>
        <v>110108567</v>
      </c>
      <c r="C493" s="298" t="s">
        <v>2390</v>
      </c>
      <c r="D493" s="289" t="s">
        <v>2031</v>
      </c>
      <c r="E493" s="289" t="s">
        <v>1543</v>
      </c>
      <c r="F493" s="50" t="s">
        <v>999</v>
      </c>
      <c r="G493" s="50" t="s">
        <v>999</v>
      </c>
      <c r="H493" s="289"/>
      <c r="I493" s="50" t="s">
        <v>1136</v>
      </c>
      <c r="J493" s="296">
        <v>146929.70000000001</v>
      </c>
      <c r="K493" s="50" t="s">
        <v>999</v>
      </c>
      <c r="L493" s="289"/>
      <c r="M493" s="289"/>
      <c r="N493" s="289"/>
    </row>
    <row r="494" spans="2:14" ht="15.75" x14ac:dyDescent="0.3">
      <c r="B494" s="295">
        <f>VLOOKUP(C494,Companies[],3,FALSE)</f>
        <v>110108567</v>
      </c>
      <c r="C494" s="298" t="s">
        <v>2390</v>
      </c>
      <c r="D494" s="289" t="s">
        <v>2031</v>
      </c>
      <c r="E494" s="289" t="s">
        <v>2526</v>
      </c>
      <c r="F494" s="50" t="s">
        <v>999</v>
      </c>
      <c r="G494" s="50" t="s">
        <v>999</v>
      </c>
      <c r="H494" s="289"/>
      <c r="I494" s="50" t="s">
        <v>1136</v>
      </c>
      <c r="J494" s="296">
        <v>4740600</v>
      </c>
      <c r="K494" s="50" t="s">
        <v>999</v>
      </c>
      <c r="L494" s="289"/>
      <c r="M494" s="289"/>
      <c r="N494" s="289"/>
    </row>
    <row r="495" spans="2:14" ht="15.75" x14ac:dyDescent="0.3">
      <c r="B495" s="295">
        <f>VLOOKUP(C495,Companies[],3,FALSE)</f>
        <v>110108567</v>
      </c>
      <c r="C495" s="298" t="s">
        <v>2390</v>
      </c>
      <c r="D495" s="289" t="s">
        <v>2495</v>
      </c>
      <c r="E495" s="289" t="s">
        <v>2529</v>
      </c>
      <c r="F495" s="50" t="s">
        <v>999</v>
      </c>
      <c r="G495" s="50" t="s">
        <v>999</v>
      </c>
      <c r="H495" s="289"/>
      <c r="I495" s="50" t="s">
        <v>1136</v>
      </c>
      <c r="J495" s="296">
        <v>950164.37</v>
      </c>
      <c r="K495" s="50" t="s">
        <v>999</v>
      </c>
      <c r="L495" s="289"/>
      <c r="M495" s="289"/>
      <c r="N495" s="289"/>
    </row>
    <row r="496" spans="2:14" ht="15.75" x14ac:dyDescent="0.3">
      <c r="B496" s="295">
        <f>VLOOKUP(C496,Companies[],3,FALSE)</f>
        <v>116291568</v>
      </c>
      <c r="C496" s="298" t="s">
        <v>2391</v>
      </c>
      <c r="D496" s="289" t="s">
        <v>2030</v>
      </c>
      <c r="E496" s="289" t="s">
        <v>2515</v>
      </c>
      <c r="F496" s="50" t="s">
        <v>999</v>
      </c>
      <c r="G496" s="50" t="s">
        <v>999</v>
      </c>
      <c r="H496" s="289"/>
      <c r="I496" s="50" t="s">
        <v>1136</v>
      </c>
      <c r="J496" s="296">
        <v>11501012</v>
      </c>
      <c r="K496" s="50" t="s">
        <v>999</v>
      </c>
      <c r="L496" s="289"/>
      <c r="M496" s="289"/>
      <c r="N496" s="289"/>
    </row>
    <row r="497" spans="2:14" ht="15.75" x14ac:dyDescent="0.3">
      <c r="B497" s="295">
        <f>VLOOKUP(C497,Companies[],3,FALSE)</f>
        <v>116291568</v>
      </c>
      <c r="C497" s="298" t="s">
        <v>2391</v>
      </c>
      <c r="D497" s="50" t="s">
        <v>2029</v>
      </c>
      <c r="E497" s="50" t="s">
        <v>2497</v>
      </c>
      <c r="F497" s="50" t="s">
        <v>999</v>
      </c>
      <c r="G497" s="50" t="s">
        <v>999</v>
      </c>
      <c r="H497" s="289"/>
      <c r="I497" s="50" t="s">
        <v>1136</v>
      </c>
      <c r="J497" s="296">
        <v>71267221</v>
      </c>
      <c r="K497" s="50" t="s">
        <v>999</v>
      </c>
      <c r="L497" s="289"/>
      <c r="M497" s="289"/>
      <c r="N497" s="289"/>
    </row>
    <row r="498" spans="2:14" ht="15.75" x14ac:dyDescent="0.3">
      <c r="B498" s="295">
        <f>VLOOKUP(C498,Companies[],3,FALSE)</f>
        <v>116291568</v>
      </c>
      <c r="C498" s="298" t="s">
        <v>2391</v>
      </c>
      <c r="D498" s="50" t="s">
        <v>2029</v>
      </c>
      <c r="E498" s="50" t="s">
        <v>2519</v>
      </c>
      <c r="F498" s="50" t="s">
        <v>999</v>
      </c>
      <c r="G498" s="50" t="s">
        <v>999</v>
      </c>
      <c r="H498" s="289"/>
      <c r="I498" s="50" t="s">
        <v>1136</v>
      </c>
      <c r="J498" s="296">
        <v>56035201</v>
      </c>
      <c r="K498" s="50" t="s">
        <v>999</v>
      </c>
      <c r="L498" s="289"/>
      <c r="M498" s="289"/>
      <c r="N498" s="289"/>
    </row>
    <row r="499" spans="2:14" ht="15.75" x14ac:dyDescent="0.3">
      <c r="B499" s="295">
        <f>VLOOKUP(C499,Companies[],3,FALSE)</f>
        <v>116291568</v>
      </c>
      <c r="C499" s="298" t="s">
        <v>2391</v>
      </c>
      <c r="D499" s="289" t="s">
        <v>2031</v>
      </c>
      <c r="E499" s="289" t="s">
        <v>2526</v>
      </c>
      <c r="F499" s="50" t="s">
        <v>999</v>
      </c>
      <c r="G499" s="50" t="s">
        <v>999</v>
      </c>
      <c r="H499" s="289"/>
      <c r="I499" s="50" t="s">
        <v>1136</v>
      </c>
      <c r="J499" s="296">
        <v>4993800</v>
      </c>
      <c r="K499" s="50" t="s">
        <v>999</v>
      </c>
      <c r="L499" s="289"/>
      <c r="M499" s="289"/>
      <c r="N499" s="289"/>
    </row>
    <row r="500" spans="2:14" ht="15.75" x14ac:dyDescent="0.3">
      <c r="B500" s="295">
        <f>VLOOKUP(C500,Companies[],3,FALSE)</f>
        <v>0</v>
      </c>
      <c r="C500" s="298" t="s">
        <v>2423</v>
      </c>
      <c r="D500" s="289" t="s">
        <v>2030</v>
      </c>
      <c r="E500" s="289" t="s">
        <v>2515</v>
      </c>
      <c r="F500" s="50" t="s">
        <v>999</v>
      </c>
      <c r="G500" s="50" t="s">
        <v>999</v>
      </c>
      <c r="H500" s="289"/>
      <c r="I500" s="50" t="s">
        <v>1136</v>
      </c>
      <c r="J500" s="296">
        <v>13021700</v>
      </c>
      <c r="K500" s="50" t="s">
        <v>999</v>
      </c>
      <c r="L500" s="289"/>
      <c r="M500" s="289"/>
      <c r="N500" s="289"/>
    </row>
    <row r="501" spans="2:14" ht="15.75" x14ac:dyDescent="0.3">
      <c r="B501" s="295">
        <f>VLOOKUP(C501,Companies[],3,FALSE)</f>
        <v>118049551</v>
      </c>
      <c r="C501" s="298" t="s">
        <v>2424</v>
      </c>
      <c r="D501" s="50" t="s">
        <v>2029</v>
      </c>
      <c r="E501" s="50" t="s">
        <v>2497</v>
      </c>
      <c r="F501" s="50" t="s">
        <v>999</v>
      </c>
      <c r="G501" s="50" t="s">
        <v>999</v>
      </c>
      <c r="H501" s="289"/>
      <c r="I501" s="50" t="s">
        <v>1136</v>
      </c>
      <c r="J501" s="296">
        <v>550000</v>
      </c>
      <c r="K501" s="50" t="s">
        <v>999</v>
      </c>
      <c r="L501" s="289"/>
      <c r="M501" s="289"/>
      <c r="N501" s="289"/>
    </row>
    <row r="502" spans="2:14" ht="15.75" x14ac:dyDescent="0.3">
      <c r="B502" s="295">
        <f>VLOOKUP(C502,Companies[],3,FALSE)</f>
        <v>118049551</v>
      </c>
      <c r="C502" s="298" t="s">
        <v>2424</v>
      </c>
      <c r="D502" s="50" t="s">
        <v>2029</v>
      </c>
      <c r="E502" s="50" t="s">
        <v>2519</v>
      </c>
      <c r="F502" s="50" t="s">
        <v>999</v>
      </c>
      <c r="G502" s="50" t="s">
        <v>999</v>
      </c>
      <c r="H502" s="289"/>
      <c r="I502" s="50" t="s">
        <v>1136</v>
      </c>
      <c r="J502" s="296">
        <v>854049</v>
      </c>
      <c r="K502" s="50" t="s">
        <v>999</v>
      </c>
      <c r="L502" s="289"/>
      <c r="M502" s="289"/>
      <c r="N502" s="289"/>
    </row>
    <row r="503" spans="2:14" ht="15.75" x14ac:dyDescent="0.3">
      <c r="B503" s="295">
        <f>VLOOKUP(C503,Companies[],3,FALSE)</f>
        <v>118049551</v>
      </c>
      <c r="C503" s="298" t="s">
        <v>2424</v>
      </c>
      <c r="D503" s="289" t="s">
        <v>2031</v>
      </c>
      <c r="E503" s="289" t="s">
        <v>1543</v>
      </c>
      <c r="F503" s="50" t="s">
        <v>999</v>
      </c>
      <c r="G503" s="50" t="s">
        <v>999</v>
      </c>
      <c r="H503" s="289"/>
      <c r="I503" s="50" t="s">
        <v>1136</v>
      </c>
      <c r="J503" s="296">
        <v>192000</v>
      </c>
      <c r="K503" s="50" t="s">
        <v>999</v>
      </c>
      <c r="L503" s="289"/>
      <c r="M503" s="289"/>
      <c r="N503" s="289"/>
    </row>
    <row r="504" spans="2:14" ht="15.75" x14ac:dyDescent="0.3">
      <c r="B504" s="295">
        <f>VLOOKUP(C504,Companies[],3,FALSE)</f>
        <v>118049551</v>
      </c>
      <c r="C504" s="298" t="s">
        <v>2424</v>
      </c>
      <c r="D504" s="289" t="s">
        <v>2031</v>
      </c>
      <c r="E504" s="289" t="s">
        <v>2526</v>
      </c>
      <c r="F504" s="50" t="s">
        <v>999</v>
      </c>
      <c r="G504" s="50" t="s">
        <v>999</v>
      </c>
      <c r="H504" s="289"/>
      <c r="I504" s="50" t="s">
        <v>1136</v>
      </c>
      <c r="J504" s="296">
        <v>6183800</v>
      </c>
      <c r="K504" s="50" t="s">
        <v>999</v>
      </c>
      <c r="L504" s="289"/>
      <c r="M504" s="289"/>
      <c r="N504" s="289"/>
    </row>
    <row r="505" spans="2:14" ht="15.75" x14ac:dyDescent="0.3">
      <c r="B505" s="295">
        <f>VLOOKUP(C505,Companies[],3,FALSE)</f>
        <v>118049551</v>
      </c>
      <c r="C505" s="298" t="s">
        <v>2424</v>
      </c>
      <c r="D505" s="289" t="s">
        <v>2031</v>
      </c>
      <c r="E505" s="289" t="s">
        <v>2527</v>
      </c>
      <c r="F505" s="50" t="s">
        <v>999</v>
      </c>
      <c r="G505" s="50" t="s">
        <v>999</v>
      </c>
      <c r="H505" s="289"/>
      <c r="I505" s="50" t="s">
        <v>1136</v>
      </c>
      <c r="J505" s="296">
        <v>400000</v>
      </c>
      <c r="K505" s="50" t="s">
        <v>999</v>
      </c>
      <c r="L505" s="289"/>
      <c r="M505" s="289"/>
      <c r="N505" s="289"/>
    </row>
    <row r="506" spans="2:14" ht="15.75" x14ac:dyDescent="0.3">
      <c r="B506" s="295">
        <f>VLOOKUP(C506,Companies[],3,FALSE)</f>
        <v>118049551</v>
      </c>
      <c r="C506" s="298" t="s">
        <v>2424</v>
      </c>
      <c r="D506" s="289" t="s">
        <v>2034</v>
      </c>
      <c r="E506" s="289" t="s">
        <v>2530</v>
      </c>
      <c r="F506" s="50" t="s">
        <v>999</v>
      </c>
      <c r="G506" s="50" t="s">
        <v>999</v>
      </c>
      <c r="H506" s="289"/>
      <c r="I506" s="50" t="s">
        <v>1136</v>
      </c>
      <c r="J506" s="296">
        <v>5000000</v>
      </c>
      <c r="K506" s="50" t="s">
        <v>999</v>
      </c>
      <c r="L506" s="289"/>
      <c r="M506" s="289"/>
      <c r="N506" s="289"/>
    </row>
    <row r="507" spans="2:14" ht="15.75" x14ac:dyDescent="0.3">
      <c r="B507" s="295">
        <f>VLOOKUP(C507,Companies[],3,FALSE)</f>
        <v>118049551</v>
      </c>
      <c r="C507" s="298" t="s">
        <v>2424</v>
      </c>
      <c r="D507" s="289" t="s">
        <v>2033</v>
      </c>
      <c r="E507" s="289" t="s">
        <v>2528</v>
      </c>
      <c r="F507" s="50" t="s">
        <v>999</v>
      </c>
      <c r="G507" s="50" t="s">
        <v>999</v>
      </c>
      <c r="H507" s="289"/>
      <c r="I507" s="50" t="s">
        <v>1136</v>
      </c>
      <c r="J507" s="296">
        <v>87877500</v>
      </c>
      <c r="K507" s="50" t="s">
        <v>999</v>
      </c>
      <c r="L507" s="289"/>
      <c r="M507" s="289"/>
      <c r="N507" s="289"/>
    </row>
    <row r="508" spans="2:14" ht="15.75" x14ac:dyDescent="0.3">
      <c r="B508" s="295">
        <f>VLOOKUP(C508,Companies[],3,FALSE)</f>
        <v>118049551</v>
      </c>
      <c r="C508" s="298" t="s">
        <v>2424</v>
      </c>
      <c r="D508" s="289" t="s">
        <v>2495</v>
      </c>
      <c r="E508" s="289" t="s">
        <v>2530</v>
      </c>
      <c r="F508" s="50" t="s">
        <v>999</v>
      </c>
      <c r="G508" s="50" t="s">
        <v>999</v>
      </c>
      <c r="H508" s="289"/>
      <c r="I508" s="50" t="s">
        <v>1136</v>
      </c>
      <c r="J508" s="296">
        <v>6000000</v>
      </c>
      <c r="K508" s="50" t="s">
        <v>999</v>
      </c>
      <c r="L508" s="289"/>
      <c r="M508" s="289"/>
      <c r="N508" s="289"/>
    </row>
    <row r="509" spans="2:14" ht="15.75" x14ac:dyDescent="0.3">
      <c r="B509" s="295">
        <f>VLOOKUP(C509,Companies[],3,FALSE)</f>
        <v>109973629</v>
      </c>
      <c r="C509" s="298" t="s">
        <v>2392</v>
      </c>
      <c r="D509" s="50" t="s">
        <v>2029</v>
      </c>
      <c r="E509" s="50" t="s">
        <v>2497</v>
      </c>
      <c r="F509" s="50" t="s">
        <v>999</v>
      </c>
      <c r="G509" s="50" t="s">
        <v>999</v>
      </c>
      <c r="H509" s="289"/>
      <c r="I509" s="50" t="s">
        <v>1136</v>
      </c>
      <c r="J509" s="296">
        <v>155031</v>
      </c>
      <c r="K509" s="50" t="s">
        <v>999</v>
      </c>
      <c r="L509" s="289"/>
      <c r="M509" s="289"/>
      <c r="N509" s="289"/>
    </row>
    <row r="510" spans="2:14" ht="15.75" x14ac:dyDescent="0.3">
      <c r="B510" s="295">
        <f>VLOOKUP(C510,Companies[],3,FALSE)</f>
        <v>109973629</v>
      </c>
      <c r="C510" s="298" t="s">
        <v>2392</v>
      </c>
      <c r="D510" s="289" t="s">
        <v>2031</v>
      </c>
      <c r="E510" s="289" t="s">
        <v>2526</v>
      </c>
      <c r="F510" s="50" t="s">
        <v>999</v>
      </c>
      <c r="G510" s="50" t="s">
        <v>999</v>
      </c>
      <c r="H510" s="289"/>
      <c r="I510" s="50" t="s">
        <v>1136</v>
      </c>
      <c r="J510" s="296">
        <v>6944700</v>
      </c>
      <c r="K510" s="50" t="s">
        <v>999</v>
      </c>
      <c r="L510" s="289"/>
      <c r="M510" s="289"/>
      <c r="N510" s="289"/>
    </row>
    <row r="511" spans="2:14" ht="15.75" x14ac:dyDescent="0.3">
      <c r="B511" s="295">
        <f>VLOOKUP(C511,Companies[],3,FALSE)</f>
        <v>109973629</v>
      </c>
      <c r="C511" s="298" t="s">
        <v>2392</v>
      </c>
      <c r="D511" s="289" t="s">
        <v>2495</v>
      </c>
      <c r="E511" s="289" t="s">
        <v>2529</v>
      </c>
      <c r="F511" s="50" t="s">
        <v>999</v>
      </c>
      <c r="G511" s="50" t="s">
        <v>999</v>
      </c>
      <c r="H511" s="289"/>
      <c r="I511" s="50" t="s">
        <v>1136</v>
      </c>
      <c r="J511" s="296">
        <v>80670615</v>
      </c>
      <c r="K511" s="50" t="s">
        <v>999</v>
      </c>
      <c r="L511" s="289"/>
      <c r="M511" s="289"/>
      <c r="N511" s="289"/>
    </row>
    <row r="512" spans="2:14" ht="15.75" x14ac:dyDescent="0.3">
      <c r="B512" s="295">
        <f>VLOOKUP(C512,Companies[],3,FALSE)</f>
        <v>109973629</v>
      </c>
      <c r="C512" s="298" t="s">
        <v>2392</v>
      </c>
      <c r="D512" s="50" t="s">
        <v>2542</v>
      </c>
      <c r="E512" s="50" t="s">
        <v>2541</v>
      </c>
      <c r="F512" s="50" t="s">
        <v>999</v>
      </c>
      <c r="G512" s="50" t="s">
        <v>999</v>
      </c>
      <c r="H512" s="289"/>
      <c r="I512" s="50" t="s">
        <v>1136</v>
      </c>
      <c r="J512" s="296">
        <v>7170000</v>
      </c>
      <c r="K512" s="50" t="s">
        <v>999</v>
      </c>
      <c r="L512" s="289"/>
      <c r="M512" s="289"/>
      <c r="N512" s="289"/>
    </row>
    <row r="513" spans="2:14" ht="15.75" x14ac:dyDescent="0.3">
      <c r="B513" s="295">
        <f>VLOOKUP(C513,Companies[],3,FALSE)</f>
        <v>116492032</v>
      </c>
      <c r="C513" s="298" t="s">
        <v>2393</v>
      </c>
      <c r="D513" s="289" t="s">
        <v>2031</v>
      </c>
      <c r="E513" s="289" t="s">
        <v>1543</v>
      </c>
      <c r="F513" s="50" t="s">
        <v>999</v>
      </c>
      <c r="G513" s="50" t="s">
        <v>999</v>
      </c>
      <c r="H513" s="289"/>
      <c r="I513" s="50" t="s">
        <v>1136</v>
      </c>
      <c r="J513" s="296">
        <v>654980.4</v>
      </c>
      <c r="K513" s="50" t="s">
        <v>999</v>
      </c>
      <c r="L513" s="289"/>
      <c r="M513" s="289"/>
      <c r="N513" s="289"/>
    </row>
    <row r="514" spans="2:14" ht="15.75" x14ac:dyDescent="0.3">
      <c r="B514" s="295">
        <f>VLOOKUP(C514,Companies[],3,FALSE)</f>
        <v>116492032</v>
      </c>
      <c r="C514" s="298" t="s">
        <v>2393</v>
      </c>
      <c r="D514" s="289" t="s">
        <v>2031</v>
      </c>
      <c r="E514" s="289" t="s">
        <v>2526</v>
      </c>
      <c r="F514" s="50" t="s">
        <v>999</v>
      </c>
      <c r="G514" s="50" t="s">
        <v>999</v>
      </c>
      <c r="H514" s="289"/>
      <c r="I514" s="50" t="s">
        <v>1136</v>
      </c>
      <c r="J514" s="296">
        <v>35451300</v>
      </c>
      <c r="K514" s="50" t="s">
        <v>999</v>
      </c>
      <c r="L514" s="289"/>
      <c r="M514" s="289"/>
      <c r="N514" s="289"/>
    </row>
    <row r="515" spans="2:14" ht="15.75" x14ac:dyDescent="0.3">
      <c r="B515" s="295">
        <f>VLOOKUP(C515,Companies[],3,FALSE)</f>
        <v>116492032</v>
      </c>
      <c r="C515" s="298" t="s">
        <v>2393</v>
      </c>
      <c r="D515" s="289" t="s">
        <v>2495</v>
      </c>
      <c r="E515" s="289" t="s">
        <v>2529</v>
      </c>
      <c r="F515" s="50" t="s">
        <v>999</v>
      </c>
      <c r="G515" s="50" t="s">
        <v>999</v>
      </c>
      <c r="H515" s="289"/>
      <c r="I515" s="50" t="s">
        <v>1136</v>
      </c>
      <c r="J515" s="296">
        <v>19935000</v>
      </c>
      <c r="K515" s="50" t="s">
        <v>999</v>
      </c>
      <c r="L515" s="289"/>
      <c r="M515" s="289"/>
      <c r="N515" s="289"/>
    </row>
    <row r="516" spans="2:14" ht="15.75" x14ac:dyDescent="0.3">
      <c r="B516" s="295">
        <f>VLOOKUP(C516,Companies[],3,FALSE)</f>
        <v>116492032</v>
      </c>
      <c r="C516" s="298" t="s">
        <v>2393</v>
      </c>
      <c r="D516" s="289" t="s">
        <v>2495</v>
      </c>
      <c r="E516" s="289" t="s">
        <v>2531</v>
      </c>
      <c r="F516" s="50" t="s">
        <v>999</v>
      </c>
      <c r="G516" s="50" t="s">
        <v>999</v>
      </c>
      <c r="H516" s="289"/>
      <c r="I516" s="50" t="s">
        <v>1136</v>
      </c>
      <c r="J516" s="296">
        <v>504000</v>
      </c>
      <c r="K516" s="50" t="s">
        <v>999</v>
      </c>
      <c r="L516" s="289"/>
      <c r="M516" s="289"/>
      <c r="N516" s="289"/>
    </row>
    <row r="517" spans="2:14" ht="15.75" x14ac:dyDescent="0.3">
      <c r="B517" s="295">
        <f>VLOOKUP(C517,Companies[],3,FALSE)</f>
        <v>115516027</v>
      </c>
      <c r="C517" s="298" t="s">
        <v>2394</v>
      </c>
      <c r="D517" s="289" t="s">
        <v>2031</v>
      </c>
      <c r="E517" s="289" t="s">
        <v>2526</v>
      </c>
      <c r="F517" s="50" t="s">
        <v>999</v>
      </c>
      <c r="G517" s="50" t="s">
        <v>999</v>
      </c>
      <c r="H517" s="289"/>
      <c r="I517" s="50" t="s">
        <v>1136</v>
      </c>
      <c r="J517" s="296">
        <v>94500</v>
      </c>
      <c r="K517" s="50" t="s">
        <v>999</v>
      </c>
      <c r="L517" s="289"/>
      <c r="M517" s="289"/>
      <c r="N517" s="289"/>
    </row>
    <row r="518" spans="2:14" ht="15.75" x14ac:dyDescent="0.3">
      <c r="B518" s="295">
        <f>VLOOKUP(C518,Companies[],3,FALSE)</f>
        <v>115516027</v>
      </c>
      <c r="C518" s="298" t="s">
        <v>2394</v>
      </c>
      <c r="D518" s="289" t="s">
        <v>2495</v>
      </c>
      <c r="E518" s="289" t="s">
        <v>2529</v>
      </c>
      <c r="F518" s="50" t="s">
        <v>999</v>
      </c>
      <c r="G518" s="50" t="s">
        <v>999</v>
      </c>
      <c r="H518" s="289"/>
      <c r="I518" s="50" t="s">
        <v>1136</v>
      </c>
      <c r="J518" s="296">
        <v>915650</v>
      </c>
      <c r="K518" s="50" t="s">
        <v>999</v>
      </c>
      <c r="L518" s="289"/>
      <c r="M518" s="289"/>
      <c r="N518" s="289"/>
    </row>
    <row r="519" spans="2:14" ht="15.75" x14ac:dyDescent="0.3">
      <c r="B519" s="295">
        <f>VLOOKUP(C519,Companies[],3,FALSE)</f>
        <v>116447428</v>
      </c>
      <c r="C519" s="298" t="s">
        <v>2395</v>
      </c>
      <c r="D519" s="50" t="s">
        <v>2029</v>
      </c>
      <c r="E519" s="50" t="s">
        <v>2497</v>
      </c>
      <c r="F519" s="50" t="s">
        <v>999</v>
      </c>
      <c r="G519" s="50" t="s">
        <v>999</v>
      </c>
      <c r="H519" s="289"/>
      <c r="I519" s="50" t="s">
        <v>1136</v>
      </c>
      <c r="J519" s="296">
        <v>4761600</v>
      </c>
      <c r="K519" s="50" t="s">
        <v>999</v>
      </c>
      <c r="L519" s="289"/>
      <c r="M519" s="289"/>
      <c r="N519" s="289"/>
    </row>
    <row r="520" spans="2:14" ht="15.75" x14ac:dyDescent="0.3">
      <c r="B520" s="295">
        <f>VLOOKUP(C520,Companies[],3,FALSE)</f>
        <v>116447428</v>
      </c>
      <c r="C520" s="298" t="s">
        <v>2395</v>
      </c>
      <c r="D520" s="50" t="s">
        <v>2029</v>
      </c>
      <c r="E520" s="50" t="s">
        <v>2519</v>
      </c>
      <c r="F520" s="50" t="s">
        <v>999</v>
      </c>
      <c r="G520" s="50" t="s">
        <v>999</v>
      </c>
      <c r="H520" s="289"/>
      <c r="I520" s="50" t="s">
        <v>1136</v>
      </c>
      <c r="J520" s="296">
        <v>17337143</v>
      </c>
      <c r="K520" s="50" t="s">
        <v>999</v>
      </c>
      <c r="L520" s="289"/>
      <c r="M520" s="289"/>
      <c r="N520" s="289"/>
    </row>
    <row r="521" spans="2:14" ht="15.75" x14ac:dyDescent="0.3">
      <c r="B521" s="295">
        <f>VLOOKUP(C521,Companies[],3,FALSE)</f>
        <v>116447428</v>
      </c>
      <c r="C521" s="298" t="s">
        <v>2395</v>
      </c>
      <c r="D521" s="289" t="s">
        <v>2031</v>
      </c>
      <c r="E521" s="289" t="s">
        <v>1543</v>
      </c>
      <c r="F521" s="50" t="s">
        <v>999</v>
      </c>
      <c r="G521" s="50" t="s">
        <v>999</v>
      </c>
      <c r="H521" s="289"/>
      <c r="I521" s="50" t="s">
        <v>1136</v>
      </c>
      <c r="J521" s="296">
        <v>5890000</v>
      </c>
      <c r="K521" s="50" t="s">
        <v>999</v>
      </c>
      <c r="L521" s="289"/>
      <c r="M521" s="289"/>
      <c r="N521" s="289"/>
    </row>
    <row r="522" spans="2:14" ht="15.75" x14ac:dyDescent="0.3">
      <c r="B522" s="295">
        <f>VLOOKUP(C522,Companies[],3,FALSE)</f>
        <v>116447428</v>
      </c>
      <c r="C522" s="298" t="s">
        <v>2395</v>
      </c>
      <c r="D522" s="289" t="s">
        <v>2031</v>
      </c>
      <c r="E522" s="289" t="s">
        <v>2526</v>
      </c>
      <c r="F522" s="50" t="s">
        <v>999</v>
      </c>
      <c r="G522" s="50" t="s">
        <v>999</v>
      </c>
      <c r="H522" s="289"/>
      <c r="I522" s="50" t="s">
        <v>1136</v>
      </c>
      <c r="J522" s="296">
        <v>18813200</v>
      </c>
      <c r="K522" s="50" t="s">
        <v>999</v>
      </c>
      <c r="L522" s="289"/>
      <c r="M522" s="289"/>
      <c r="N522" s="289"/>
    </row>
    <row r="523" spans="2:14" ht="15.75" x14ac:dyDescent="0.3">
      <c r="B523" s="295">
        <f>VLOOKUP(C523,Companies[],3,FALSE)</f>
        <v>116447428</v>
      </c>
      <c r="C523" s="298" t="s">
        <v>2395</v>
      </c>
      <c r="D523" s="289" t="s">
        <v>2495</v>
      </c>
      <c r="E523" s="289" t="s">
        <v>2529</v>
      </c>
      <c r="F523" s="50" t="s">
        <v>999</v>
      </c>
      <c r="G523" s="50" t="s">
        <v>999</v>
      </c>
      <c r="H523" s="289"/>
      <c r="I523" s="50" t="s">
        <v>1136</v>
      </c>
      <c r="J523" s="296">
        <v>86583000</v>
      </c>
      <c r="K523" s="50" t="s">
        <v>999</v>
      </c>
      <c r="L523" s="289"/>
      <c r="M523" s="289"/>
      <c r="N523" s="289"/>
    </row>
    <row r="524" spans="2:14" ht="15.75" x14ac:dyDescent="0.3">
      <c r="B524" s="295">
        <f>VLOOKUP(C524,Companies[],3,FALSE)</f>
        <v>102861965</v>
      </c>
      <c r="C524" s="298" t="s">
        <v>2396</v>
      </c>
      <c r="D524" s="289" t="s">
        <v>2030</v>
      </c>
      <c r="E524" s="289" t="s">
        <v>2515</v>
      </c>
      <c r="F524" s="50" t="s">
        <v>999</v>
      </c>
      <c r="G524" s="50" t="s">
        <v>999</v>
      </c>
      <c r="H524" s="289"/>
      <c r="I524" s="50" t="s">
        <v>1136</v>
      </c>
      <c r="J524" s="296">
        <v>746735.84999999986</v>
      </c>
      <c r="K524" s="50" t="s">
        <v>999</v>
      </c>
      <c r="L524" s="289"/>
      <c r="M524" s="289"/>
      <c r="N524" s="289"/>
    </row>
    <row r="525" spans="2:14" ht="15.75" x14ac:dyDescent="0.3">
      <c r="B525" s="295">
        <f>VLOOKUP(C525,Companies[],3,FALSE)</f>
        <v>102861965</v>
      </c>
      <c r="C525" s="298" t="s">
        <v>2396</v>
      </c>
      <c r="D525" s="50" t="s">
        <v>2029</v>
      </c>
      <c r="E525" s="50" t="s">
        <v>2519</v>
      </c>
      <c r="F525" s="50" t="s">
        <v>999</v>
      </c>
      <c r="G525" s="50" t="s">
        <v>999</v>
      </c>
      <c r="H525" s="289"/>
      <c r="I525" s="50" t="s">
        <v>1136</v>
      </c>
      <c r="J525" s="296">
        <v>11349842</v>
      </c>
      <c r="K525" s="50" t="s">
        <v>999</v>
      </c>
      <c r="L525" s="289"/>
      <c r="M525" s="289"/>
      <c r="N525" s="289"/>
    </row>
    <row r="526" spans="2:14" ht="15.75" x14ac:dyDescent="0.3">
      <c r="B526" s="295">
        <f>VLOOKUP(C526,Companies[],3,FALSE)</f>
        <v>102861965</v>
      </c>
      <c r="C526" s="298" t="s">
        <v>2396</v>
      </c>
      <c r="D526" s="289" t="s">
        <v>2031</v>
      </c>
      <c r="E526" s="289" t="s">
        <v>1543</v>
      </c>
      <c r="F526" s="50" t="s">
        <v>999</v>
      </c>
      <c r="G526" s="50" t="s">
        <v>999</v>
      </c>
      <c r="H526" s="289"/>
      <c r="I526" s="50" t="s">
        <v>1136</v>
      </c>
      <c r="J526" s="296">
        <v>8400252</v>
      </c>
      <c r="K526" s="50" t="s">
        <v>999</v>
      </c>
      <c r="L526" s="289"/>
      <c r="M526" s="289"/>
      <c r="N526" s="289"/>
    </row>
    <row r="527" spans="2:14" ht="15.75" x14ac:dyDescent="0.3">
      <c r="B527" s="295">
        <f>VLOOKUP(C527,Companies[],3,FALSE)</f>
        <v>102861965</v>
      </c>
      <c r="C527" s="298" t="s">
        <v>2396</v>
      </c>
      <c r="D527" s="289" t="s">
        <v>2031</v>
      </c>
      <c r="E527" s="289" t="s">
        <v>2526</v>
      </c>
      <c r="F527" s="50" t="s">
        <v>999</v>
      </c>
      <c r="G527" s="50" t="s">
        <v>999</v>
      </c>
      <c r="H527" s="289"/>
      <c r="I527" s="50" t="s">
        <v>1136</v>
      </c>
      <c r="J527" s="296">
        <v>2582200</v>
      </c>
      <c r="K527" s="50" t="s">
        <v>999</v>
      </c>
      <c r="L527" s="289"/>
      <c r="M527" s="289"/>
      <c r="N527" s="289"/>
    </row>
    <row r="528" spans="2:14" ht="15.75" x14ac:dyDescent="0.3">
      <c r="B528" s="295">
        <f>VLOOKUP(C528,Companies[],3,FALSE)</f>
        <v>102861965</v>
      </c>
      <c r="C528" s="298" t="s">
        <v>2396</v>
      </c>
      <c r="D528" s="289" t="s">
        <v>2031</v>
      </c>
      <c r="E528" s="289" t="s">
        <v>2527</v>
      </c>
      <c r="F528" s="50" t="s">
        <v>999</v>
      </c>
      <c r="G528" s="50" t="s">
        <v>999</v>
      </c>
      <c r="H528" s="289"/>
      <c r="I528" s="50" t="s">
        <v>1136</v>
      </c>
      <c r="J528" s="296">
        <v>200000</v>
      </c>
      <c r="K528" s="50" t="s">
        <v>999</v>
      </c>
      <c r="L528" s="289"/>
      <c r="M528" s="289"/>
      <c r="N528" s="289"/>
    </row>
    <row r="529" spans="2:14" ht="15.75" x14ac:dyDescent="0.3">
      <c r="B529" s="295">
        <f>VLOOKUP(C529,Companies[],3,FALSE)</f>
        <v>102861965</v>
      </c>
      <c r="C529" s="298" t="s">
        <v>2396</v>
      </c>
      <c r="D529" s="289" t="s">
        <v>2495</v>
      </c>
      <c r="E529" s="289" t="s">
        <v>2529</v>
      </c>
      <c r="F529" s="50" t="s">
        <v>999</v>
      </c>
      <c r="G529" s="50" t="s">
        <v>999</v>
      </c>
      <c r="H529" s="289"/>
      <c r="I529" s="50" t="s">
        <v>1136</v>
      </c>
      <c r="J529" s="296">
        <v>99792120</v>
      </c>
      <c r="K529" s="50" t="s">
        <v>999</v>
      </c>
      <c r="L529" s="289"/>
      <c r="M529" s="289"/>
      <c r="N529" s="289"/>
    </row>
    <row r="530" spans="2:14" ht="15.75" x14ac:dyDescent="0.3">
      <c r="B530" s="295">
        <f>VLOOKUP(C530,Companies[],3,FALSE)</f>
        <v>102861965</v>
      </c>
      <c r="C530" s="298" t="s">
        <v>2396</v>
      </c>
      <c r="D530" s="289" t="s">
        <v>2495</v>
      </c>
      <c r="E530" s="289" t="s">
        <v>2530</v>
      </c>
      <c r="F530" s="50" t="s">
        <v>999</v>
      </c>
      <c r="G530" s="50" t="s">
        <v>999</v>
      </c>
      <c r="H530" s="289"/>
      <c r="I530" s="50" t="s">
        <v>1136</v>
      </c>
      <c r="J530" s="296">
        <v>2000000</v>
      </c>
      <c r="K530" s="50" t="s">
        <v>999</v>
      </c>
      <c r="L530" s="289"/>
      <c r="M530" s="289"/>
      <c r="N530" s="289"/>
    </row>
    <row r="531" spans="2:14" ht="15.75" x14ac:dyDescent="0.3">
      <c r="B531" s="295">
        <f>VLOOKUP(C531,Companies[],3,FALSE)</f>
        <v>102861965</v>
      </c>
      <c r="C531" s="298" t="s">
        <v>2396</v>
      </c>
      <c r="D531" s="289" t="s">
        <v>2495</v>
      </c>
      <c r="E531" s="289" t="s">
        <v>2531</v>
      </c>
      <c r="F531" s="50" t="s">
        <v>999</v>
      </c>
      <c r="G531" s="50" t="s">
        <v>999</v>
      </c>
      <c r="H531" s="289"/>
      <c r="I531" s="50" t="s">
        <v>1136</v>
      </c>
      <c r="J531" s="296">
        <v>480000</v>
      </c>
      <c r="K531" s="50" t="s">
        <v>999</v>
      </c>
      <c r="L531" s="289"/>
      <c r="M531" s="289"/>
      <c r="N531" s="289"/>
    </row>
    <row r="532" spans="2:14" ht="15.75" x14ac:dyDescent="0.3">
      <c r="B532" s="295">
        <f>VLOOKUP(C532,Companies[],3,FALSE)</f>
        <v>102861965</v>
      </c>
      <c r="C532" s="298" t="s">
        <v>2396</v>
      </c>
      <c r="D532" s="50" t="s">
        <v>2542</v>
      </c>
      <c r="E532" s="50" t="s">
        <v>2541</v>
      </c>
      <c r="F532" s="50" t="s">
        <v>999</v>
      </c>
      <c r="G532" s="50" t="s">
        <v>999</v>
      </c>
      <c r="H532" s="289"/>
      <c r="I532" s="50" t="s">
        <v>1136</v>
      </c>
      <c r="J532" s="296">
        <v>67480600</v>
      </c>
      <c r="K532" s="50" t="s">
        <v>999</v>
      </c>
      <c r="L532" s="289"/>
      <c r="M532" s="289"/>
      <c r="N532" s="289"/>
    </row>
    <row r="533" spans="2:14" ht="15.75" x14ac:dyDescent="0.3">
      <c r="B533" s="295">
        <f>VLOOKUP(C533,Companies[],3,FALSE)</f>
        <v>119718384</v>
      </c>
      <c r="C533" s="298" t="s">
        <v>2397</v>
      </c>
      <c r="D533" s="50" t="s">
        <v>2029</v>
      </c>
      <c r="E533" s="50" t="s">
        <v>2519</v>
      </c>
      <c r="F533" s="50" t="s">
        <v>999</v>
      </c>
      <c r="G533" s="50" t="s">
        <v>999</v>
      </c>
      <c r="H533" s="289"/>
      <c r="I533" s="50" t="s">
        <v>1136</v>
      </c>
      <c r="J533" s="296">
        <v>6910000</v>
      </c>
      <c r="K533" s="50" t="s">
        <v>999</v>
      </c>
      <c r="L533" s="289"/>
      <c r="M533" s="289"/>
      <c r="N533" s="289"/>
    </row>
    <row r="534" spans="2:14" ht="15.75" x14ac:dyDescent="0.3">
      <c r="B534" s="295">
        <f>VLOOKUP(C534,Companies[],3,FALSE)</f>
        <v>119718384</v>
      </c>
      <c r="C534" s="298" t="s">
        <v>2397</v>
      </c>
      <c r="D534" s="289" t="s">
        <v>2031</v>
      </c>
      <c r="E534" s="289" t="s">
        <v>1543</v>
      </c>
      <c r="F534" s="50" t="s">
        <v>999</v>
      </c>
      <c r="G534" s="50" t="s">
        <v>999</v>
      </c>
      <c r="H534" s="289"/>
      <c r="I534" s="50" t="s">
        <v>1136</v>
      </c>
      <c r="J534" s="296">
        <v>8825544</v>
      </c>
      <c r="K534" s="50" t="s">
        <v>999</v>
      </c>
      <c r="L534" s="289"/>
      <c r="M534" s="289"/>
      <c r="N534" s="289"/>
    </row>
    <row r="535" spans="2:14" ht="15.75" x14ac:dyDescent="0.3">
      <c r="B535" s="295">
        <f>VLOOKUP(C535,Companies[],3,FALSE)</f>
        <v>119718384</v>
      </c>
      <c r="C535" s="298" t="s">
        <v>2397</v>
      </c>
      <c r="D535" s="289" t="s">
        <v>2031</v>
      </c>
      <c r="E535" s="289" t="s">
        <v>2526</v>
      </c>
      <c r="F535" s="50" t="s">
        <v>999</v>
      </c>
      <c r="G535" s="50" t="s">
        <v>999</v>
      </c>
      <c r="H535" s="289"/>
      <c r="I535" s="50" t="s">
        <v>1136</v>
      </c>
      <c r="J535" s="296">
        <v>23290200</v>
      </c>
      <c r="K535" s="50" t="s">
        <v>999</v>
      </c>
      <c r="L535" s="289"/>
      <c r="M535" s="289"/>
      <c r="N535" s="289"/>
    </row>
    <row r="536" spans="2:14" ht="15.75" x14ac:dyDescent="0.3">
      <c r="B536" s="295">
        <f>VLOOKUP(C536,Companies[],3,FALSE)</f>
        <v>119718384</v>
      </c>
      <c r="C536" s="298" t="s">
        <v>2397</v>
      </c>
      <c r="D536" s="289" t="s">
        <v>2495</v>
      </c>
      <c r="E536" s="289" t="s">
        <v>2529</v>
      </c>
      <c r="F536" s="50" t="s">
        <v>999</v>
      </c>
      <c r="G536" s="50" t="s">
        <v>999</v>
      </c>
      <c r="H536" s="289"/>
      <c r="I536" s="50" t="s">
        <v>1136</v>
      </c>
      <c r="J536" s="296">
        <v>105679584</v>
      </c>
      <c r="K536" s="50" t="s">
        <v>999</v>
      </c>
      <c r="L536" s="289"/>
      <c r="M536" s="289"/>
      <c r="N536" s="289"/>
    </row>
    <row r="537" spans="2:14" ht="15.75" x14ac:dyDescent="0.3">
      <c r="B537" s="295">
        <f>VLOOKUP(C537,Companies[],3,FALSE)</f>
        <v>119718384</v>
      </c>
      <c r="C537" s="298" t="s">
        <v>2397</v>
      </c>
      <c r="D537" s="289" t="s">
        <v>2495</v>
      </c>
      <c r="E537" s="289" t="s">
        <v>2530</v>
      </c>
      <c r="F537" s="50" t="s">
        <v>999</v>
      </c>
      <c r="G537" s="50" t="s">
        <v>999</v>
      </c>
      <c r="H537" s="289"/>
      <c r="I537" s="50" t="s">
        <v>1136</v>
      </c>
      <c r="J537" s="296">
        <v>1500000</v>
      </c>
      <c r="K537" s="50" t="s">
        <v>999</v>
      </c>
      <c r="L537" s="289"/>
      <c r="M537" s="289"/>
      <c r="N537" s="289"/>
    </row>
    <row r="538" spans="2:14" ht="15.75" x14ac:dyDescent="0.3">
      <c r="B538" s="295">
        <f>VLOOKUP(C538,Companies[],3,FALSE)</f>
        <v>117032973</v>
      </c>
      <c r="C538" s="298" t="s">
        <v>2398</v>
      </c>
      <c r="D538" s="289" t="s">
        <v>2031</v>
      </c>
      <c r="E538" s="289" t="s">
        <v>1543</v>
      </c>
      <c r="F538" s="50" t="s">
        <v>999</v>
      </c>
      <c r="G538" s="50" t="s">
        <v>999</v>
      </c>
      <c r="H538" s="289"/>
      <c r="I538" s="50" t="s">
        <v>1136</v>
      </c>
      <c r="J538" s="296">
        <v>244800</v>
      </c>
      <c r="K538" s="50" t="s">
        <v>999</v>
      </c>
      <c r="L538" s="289"/>
      <c r="M538" s="289"/>
      <c r="N538" s="289"/>
    </row>
    <row r="539" spans="2:14" ht="15.75" x14ac:dyDescent="0.3">
      <c r="B539" s="295">
        <f>VLOOKUP(C539,Companies[],3,FALSE)</f>
        <v>117032973</v>
      </c>
      <c r="C539" s="298" t="s">
        <v>2398</v>
      </c>
      <c r="D539" s="289" t="s">
        <v>2031</v>
      </c>
      <c r="E539" s="289" t="s">
        <v>2526</v>
      </c>
      <c r="F539" s="50" t="s">
        <v>999</v>
      </c>
      <c r="G539" s="50" t="s">
        <v>999</v>
      </c>
      <c r="H539" s="289"/>
      <c r="I539" s="50" t="s">
        <v>1136</v>
      </c>
      <c r="J539" s="296">
        <v>12929058</v>
      </c>
      <c r="K539" s="50" t="s">
        <v>999</v>
      </c>
      <c r="L539" s="289"/>
      <c r="M539" s="289"/>
      <c r="N539" s="289"/>
    </row>
    <row r="540" spans="2:14" ht="15.75" x14ac:dyDescent="0.3">
      <c r="B540" s="295">
        <f>VLOOKUP(C540,Companies[],3,FALSE)</f>
        <v>117032973</v>
      </c>
      <c r="C540" s="298" t="s">
        <v>2398</v>
      </c>
      <c r="D540" s="289" t="s">
        <v>2495</v>
      </c>
      <c r="E540" s="289" t="s">
        <v>2529</v>
      </c>
      <c r="F540" s="50" t="s">
        <v>999</v>
      </c>
      <c r="G540" s="50" t="s">
        <v>999</v>
      </c>
      <c r="H540" s="289"/>
      <c r="I540" s="50" t="s">
        <v>1136</v>
      </c>
      <c r="J540" s="296">
        <v>2374560</v>
      </c>
      <c r="K540" s="50" t="s">
        <v>999</v>
      </c>
      <c r="L540" s="289"/>
      <c r="M540" s="289"/>
      <c r="N540" s="289"/>
    </row>
    <row r="541" spans="2:14" ht="15.75" x14ac:dyDescent="0.3">
      <c r="B541" s="295">
        <f>VLOOKUP(C541,Companies[],3,FALSE)</f>
        <v>111029180</v>
      </c>
      <c r="C541" s="298" t="s">
        <v>2399</v>
      </c>
      <c r="D541" s="289" t="s">
        <v>2031</v>
      </c>
      <c r="E541" s="289" t="s">
        <v>1543</v>
      </c>
      <c r="F541" s="50" t="s">
        <v>999</v>
      </c>
      <c r="G541" s="50" t="s">
        <v>999</v>
      </c>
      <c r="H541" s="289"/>
      <c r="I541" s="50" t="s">
        <v>1136</v>
      </c>
      <c r="J541" s="296">
        <v>1420800</v>
      </c>
      <c r="K541" s="50" t="s">
        <v>999</v>
      </c>
      <c r="L541" s="289"/>
      <c r="M541" s="289"/>
      <c r="N541" s="289"/>
    </row>
    <row r="542" spans="2:14" ht="15.75" x14ac:dyDescent="0.3">
      <c r="B542" s="295">
        <f>VLOOKUP(C542,Companies[],3,FALSE)</f>
        <v>111029180</v>
      </c>
      <c r="C542" s="298" t="s">
        <v>2399</v>
      </c>
      <c r="D542" s="289" t="s">
        <v>2031</v>
      </c>
      <c r="E542" s="289" t="s">
        <v>2526</v>
      </c>
      <c r="F542" s="50" t="s">
        <v>999</v>
      </c>
      <c r="G542" s="50" t="s">
        <v>999</v>
      </c>
      <c r="H542" s="289"/>
      <c r="I542" s="50" t="s">
        <v>1136</v>
      </c>
      <c r="J542" s="296">
        <v>111885800</v>
      </c>
      <c r="K542" s="50" t="s">
        <v>999</v>
      </c>
      <c r="L542" s="289"/>
      <c r="M542" s="289"/>
      <c r="N542" s="289"/>
    </row>
    <row r="543" spans="2:14" ht="15.75" x14ac:dyDescent="0.3">
      <c r="B543" s="295">
        <f>VLOOKUP(C543,Companies[],3,FALSE)</f>
        <v>108744308</v>
      </c>
      <c r="C543" s="298" t="s">
        <v>2400</v>
      </c>
      <c r="D543" s="289" t="s">
        <v>2031</v>
      </c>
      <c r="E543" s="289" t="s">
        <v>1543</v>
      </c>
      <c r="F543" s="50" t="s">
        <v>999</v>
      </c>
      <c r="G543" s="50" t="s">
        <v>999</v>
      </c>
      <c r="H543" s="289"/>
      <c r="I543" s="50" t="s">
        <v>1136</v>
      </c>
      <c r="J543" s="296">
        <v>1240000</v>
      </c>
      <c r="K543" s="50" t="s">
        <v>999</v>
      </c>
      <c r="L543" s="289"/>
      <c r="M543" s="289"/>
      <c r="N543" s="289"/>
    </row>
    <row r="544" spans="2:14" ht="15.75" x14ac:dyDescent="0.3">
      <c r="B544" s="295">
        <f>VLOOKUP(C544,Companies[],3,FALSE)</f>
        <v>108744308</v>
      </c>
      <c r="C544" s="298" t="s">
        <v>2400</v>
      </c>
      <c r="D544" s="289" t="s">
        <v>2031</v>
      </c>
      <c r="E544" s="289" t="s">
        <v>2526</v>
      </c>
      <c r="F544" s="50" t="s">
        <v>999</v>
      </c>
      <c r="G544" s="50" t="s">
        <v>999</v>
      </c>
      <c r="H544" s="289"/>
      <c r="I544" s="50" t="s">
        <v>1136</v>
      </c>
      <c r="J544" s="296">
        <v>111885800</v>
      </c>
      <c r="K544" s="50" t="s">
        <v>999</v>
      </c>
      <c r="L544" s="289"/>
      <c r="M544" s="289"/>
      <c r="N544" s="289"/>
    </row>
    <row r="545" spans="2:14" ht="15.75" x14ac:dyDescent="0.3">
      <c r="B545" s="295">
        <f>VLOOKUP(C545,Companies[],3,FALSE)</f>
        <v>108744308</v>
      </c>
      <c r="C545" s="298" t="s">
        <v>2400</v>
      </c>
      <c r="D545" s="289" t="s">
        <v>2495</v>
      </c>
      <c r="E545" s="289" t="s">
        <v>2529</v>
      </c>
      <c r="F545" s="50" t="s">
        <v>999</v>
      </c>
      <c r="G545" s="50" t="s">
        <v>999</v>
      </c>
      <c r="H545" s="289"/>
      <c r="I545" s="50" t="s">
        <v>1136</v>
      </c>
      <c r="J545" s="296">
        <v>20885760</v>
      </c>
      <c r="K545" s="50" t="s">
        <v>999</v>
      </c>
      <c r="L545" s="289"/>
      <c r="M545" s="289"/>
      <c r="N545" s="289"/>
    </row>
    <row r="546" spans="2:14" ht="15.75" x14ac:dyDescent="0.3">
      <c r="B546" s="295">
        <f>VLOOKUP(C546,Companies[],3,FALSE)</f>
        <v>198408573</v>
      </c>
      <c r="C546" s="298" t="s">
        <v>2401</v>
      </c>
      <c r="D546" s="50" t="s">
        <v>2029</v>
      </c>
      <c r="E546" s="50" t="s">
        <v>2497</v>
      </c>
      <c r="F546" s="50" t="s">
        <v>999</v>
      </c>
      <c r="G546" s="50" t="s">
        <v>999</v>
      </c>
      <c r="H546" s="289"/>
      <c r="I546" s="50" t="s">
        <v>1136</v>
      </c>
      <c r="J546" s="296">
        <v>1300000</v>
      </c>
      <c r="K546" s="50" t="s">
        <v>999</v>
      </c>
      <c r="L546" s="289"/>
      <c r="M546" s="289"/>
      <c r="N546" s="289"/>
    </row>
    <row r="547" spans="2:14" ht="15.75" x14ac:dyDescent="0.3">
      <c r="B547" s="295">
        <f>VLOOKUP(C547,Companies[],3,FALSE)</f>
        <v>198408573</v>
      </c>
      <c r="C547" s="298" t="s">
        <v>2401</v>
      </c>
      <c r="D547" s="50" t="s">
        <v>2029</v>
      </c>
      <c r="E547" s="50" t="s">
        <v>2519</v>
      </c>
      <c r="F547" s="50" t="s">
        <v>999</v>
      </c>
      <c r="G547" s="50" t="s">
        <v>999</v>
      </c>
      <c r="H547" s="289"/>
      <c r="I547" s="50" t="s">
        <v>1136</v>
      </c>
      <c r="J547" s="296">
        <v>1300000</v>
      </c>
      <c r="K547" s="50" t="s">
        <v>999</v>
      </c>
      <c r="L547" s="289"/>
      <c r="M547" s="289"/>
      <c r="N547" s="289"/>
    </row>
    <row r="548" spans="2:14" ht="15.75" x14ac:dyDescent="0.3">
      <c r="B548" s="295">
        <f>VLOOKUP(C548,Companies[],3,FALSE)</f>
        <v>198408573</v>
      </c>
      <c r="C548" s="298" t="s">
        <v>2401</v>
      </c>
      <c r="D548" s="289" t="s">
        <v>2495</v>
      </c>
      <c r="E548" s="289" t="s">
        <v>2530</v>
      </c>
      <c r="F548" s="50" t="s">
        <v>999</v>
      </c>
      <c r="G548" s="50" t="s">
        <v>999</v>
      </c>
      <c r="H548" s="289"/>
      <c r="I548" s="50" t="s">
        <v>1136</v>
      </c>
      <c r="J548" s="296">
        <v>6000000</v>
      </c>
      <c r="K548" s="50" t="s">
        <v>999</v>
      </c>
      <c r="L548" s="289"/>
      <c r="M548" s="289"/>
      <c r="N548" s="289"/>
    </row>
    <row r="549" spans="2:14" ht="15.75" x14ac:dyDescent="0.3">
      <c r="B549" s="295">
        <f>VLOOKUP(C549,Companies[],3,FALSE)</f>
        <v>104449093</v>
      </c>
      <c r="C549" s="298" t="s">
        <v>2402</v>
      </c>
      <c r="D549" s="289" t="s">
        <v>2495</v>
      </c>
      <c r="E549" s="289" t="s">
        <v>2529</v>
      </c>
      <c r="F549" s="50" t="s">
        <v>999</v>
      </c>
      <c r="G549" s="50" t="s">
        <v>999</v>
      </c>
      <c r="H549" s="289"/>
      <c r="I549" s="50" t="s">
        <v>1136</v>
      </c>
      <c r="J549" s="296">
        <v>352800</v>
      </c>
      <c r="K549" s="50" t="s">
        <v>999</v>
      </c>
      <c r="L549" s="289"/>
      <c r="M549" s="289"/>
      <c r="N549" s="289"/>
    </row>
    <row r="550" spans="2:14" ht="15.75" x14ac:dyDescent="0.3">
      <c r="B550" s="295">
        <f>VLOOKUP(C550,Companies[],3,FALSE)</f>
        <v>100678624</v>
      </c>
      <c r="C550" s="298" t="s">
        <v>2403</v>
      </c>
      <c r="D550" s="50" t="s">
        <v>2029</v>
      </c>
      <c r="E550" s="50" t="s">
        <v>2519</v>
      </c>
      <c r="F550" s="50" t="s">
        <v>999</v>
      </c>
      <c r="G550" s="50" t="s">
        <v>999</v>
      </c>
      <c r="H550" s="289"/>
      <c r="I550" s="50" t="s">
        <v>1136</v>
      </c>
      <c r="J550" s="296">
        <v>7401428</v>
      </c>
      <c r="K550" s="50" t="s">
        <v>999</v>
      </c>
      <c r="L550" s="289"/>
      <c r="M550" s="289"/>
      <c r="N550" s="289"/>
    </row>
    <row r="551" spans="2:14" ht="15.75" x14ac:dyDescent="0.3">
      <c r="B551" s="295">
        <f>VLOOKUP(C551,Companies[],3,FALSE)</f>
        <v>100678624</v>
      </c>
      <c r="C551" s="298" t="s">
        <v>2403</v>
      </c>
      <c r="D551" s="289" t="s">
        <v>2031</v>
      </c>
      <c r="E551" s="289" t="s">
        <v>2526</v>
      </c>
      <c r="F551" s="50" t="s">
        <v>999</v>
      </c>
      <c r="G551" s="50" t="s">
        <v>999</v>
      </c>
      <c r="H551" s="289"/>
      <c r="I551" s="50" t="s">
        <v>1136</v>
      </c>
      <c r="J551" s="296">
        <v>6609900</v>
      </c>
      <c r="K551" s="50" t="s">
        <v>999</v>
      </c>
      <c r="L551" s="289"/>
      <c r="M551" s="289"/>
      <c r="N551" s="289"/>
    </row>
    <row r="552" spans="2:14" ht="15.75" x14ac:dyDescent="0.3">
      <c r="B552" s="295">
        <f>VLOOKUP(C552,Companies[],3,FALSE)</f>
        <v>100678624</v>
      </c>
      <c r="C552" s="298" t="s">
        <v>2403</v>
      </c>
      <c r="D552" s="289" t="s">
        <v>2031</v>
      </c>
      <c r="E552" s="289" t="s">
        <v>2527</v>
      </c>
      <c r="F552" s="50" t="s">
        <v>999</v>
      </c>
      <c r="G552" s="50" t="s">
        <v>999</v>
      </c>
      <c r="H552" s="289"/>
      <c r="I552" s="50" t="s">
        <v>1136</v>
      </c>
      <c r="J552" s="296">
        <v>2200000</v>
      </c>
      <c r="K552" s="50" t="s">
        <v>999</v>
      </c>
      <c r="L552" s="289"/>
      <c r="M552" s="289"/>
      <c r="N552" s="289"/>
    </row>
    <row r="553" spans="2:14" ht="15.75" x14ac:dyDescent="0.3">
      <c r="B553" s="295">
        <f>VLOOKUP(C553,Companies[],3,FALSE)</f>
        <v>100678624</v>
      </c>
      <c r="C553" s="298" t="s">
        <v>2403</v>
      </c>
      <c r="D553" s="289" t="s">
        <v>2495</v>
      </c>
      <c r="E553" s="289" t="s">
        <v>2529</v>
      </c>
      <c r="F553" s="50" t="s">
        <v>999</v>
      </c>
      <c r="G553" s="50" t="s">
        <v>999</v>
      </c>
      <c r="H553" s="289"/>
      <c r="I553" s="50" t="s">
        <v>1136</v>
      </c>
      <c r="J553" s="296">
        <v>12308400</v>
      </c>
      <c r="K553" s="50" t="s">
        <v>999</v>
      </c>
      <c r="L553" s="289"/>
      <c r="M553" s="289"/>
      <c r="N553" s="289"/>
    </row>
    <row r="554" spans="2:14" ht="15.75" x14ac:dyDescent="0.3">
      <c r="B554" s="295">
        <f>VLOOKUP(C554,Companies[],3,FALSE)</f>
        <v>100678624</v>
      </c>
      <c r="C554" s="298" t="s">
        <v>2403</v>
      </c>
      <c r="D554" s="289" t="s">
        <v>2495</v>
      </c>
      <c r="E554" s="289" t="s">
        <v>2530</v>
      </c>
      <c r="F554" s="50" t="s">
        <v>999</v>
      </c>
      <c r="G554" s="50" t="s">
        <v>999</v>
      </c>
      <c r="H554" s="289"/>
      <c r="I554" s="50" t="s">
        <v>1136</v>
      </c>
      <c r="J554" s="296">
        <v>18500000</v>
      </c>
      <c r="K554" s="50" t="s">
        <v>999</v>
      </c>
      <c r="L554" s="289"/>
      <c r="M554" s="289"/>
      <c r="N554" s="289"/>
    </row>
    <row r="555" spans="2:14" ht="15.75" x14ac:dyDescent="0.3">
      <c r="B555" s="295">
        <f>VLOOKUP(C555,Companies[],3,FALSE)</f>
        <v>106135533</v>
      </c>
      <c r="C555" s="298" t="s">
        <v>2405</v>
      </c>
      <c r="D555" s="50" t="s">
        <v>2029</v>
      </c>
      <c r="E555" s="50" t="s">
        <v>2497</v>
      </c>
      <c r="F555" s="50" t="s">
        <v>999</v>
      </c>
      <c r="G555" s="50" t="s">
        <v>999</v>
      </c>
      <c r="H555" s="289"/>
      <c r="I555" s="50" t="s">
        <v>1136</v>
      </c>
      <c r="J555" s="296">
        <v>6571450</v>
      </c>
      <c r="K555" s="50" t="s">
        <v>999</v>
      </c>
      <c r="L555" s="289"/>
      <c r="M555" s="289"/>
      <c r="N555" s="289"/>
    </row>
    <row r="556" spans="2:14" ht="15.75" x14ac:dyDescent="0.3">
      <c r="B556" s="295">
        <f>VLOOKUP(C556,Companies[],3,FALSE)</f>
        <v>106135533</v>
      </c>
      <c r="C556" s="298" t="s">
        <v>2405</v>
      </c>
      <c r="D556" s="50" t="s">
        <v>2029</v>
      </c>
      <c r="E556" s="50" t="s">
        <v>2519</v>
      </c>
      <c r="F556" s="50" t="s">
        <v>999</v>
      </c>
      <c r="G556" s="50" t="s">
        <v>999</v>
      </c>
      <c r="H556" s="289"/>
      <c r="I556" s="50" t="s">
        <v>1136</v>
      </c>
      <c r="J556" s="296">
        <v>13082774</v>
      </c>
      <c r="K556" s="50" t="s">
        <v>999</v>
      </c>
      <c r="L556" s="289"/>
      <c r="M556" s="289"/>
      <c r="N556" s="289"/>
    </row>
    <row r="557" spans="2:14" ht="15.75" x14ac:dyDescent="0.3">
      <c r="B557" s="295">
        <f>VLOOKUP(C557,Companies[],3,FALSE)</f>
        <v>106135533</v>
      </c>
      <c r="C557" s="298" t="s">
        <v>2405</v>
      </c>
      <c r="D557" s="289" t="s">
        <v>2031</v>
      </c>
      <c r="E557" s="289" t="s">
        <v>1543</v>
      </c>
      <c r="F557" s="50" t="s">
        <v>999</v>
      </c>
      <c r="G557" s="50" t="s">
        <v>999</v>
      </c>
      <c r="H557" s="289"/>
      <c r="I557" s="50" t="s">
        <v>1136</v>
      </c>
      <c r="J557" s="296">
        <v>2557973</v>
      </c>
      <c r="K557" s="50" t="s">
        <v>999</v>
      </c>
      <c r="L557" s="289"/>
      <c r="M557" s="289"/>
      <c r="N557" s="289"/>
    </row>
    <row r="558" spans="2:14" ht="15.75" x14ac:dyDescent="0.3">
      <c r="B558" s="295">
        <f>VLOOKUP(C558,Companies[],3,FALSE)</f>
        <v>106135533</v>
      </c>
      <c r="C558" s="298" t="s">
        <v>2405</v>
      </c>
      <c r="D558" s="289" t="s">
        <v>2031</v>
      </c>
      <c r="E558" s="289" t="s">
        <v>2526</v>
      </c>
      <c r="F558" s="50" t="s">
        <v>999</v>
      </c>
      <c r="G558" s="50" t="s">
        <v>999</v>
      </c>
      <c r="H558" s="289"/>
      <c r="I558" s="50" t="s">
        <v>1136</v>
      </c>
      <c r="J558" s="296">
        <v>2622200</v>
      </c>
      <c r="K558" s="50" t="s">
        <v>999</v>
      </c>
      <c r="L558" s="289"/>
      <c r="M558" s="289"/>
      <c r="N558" s="289"/>
    </row>
    <row r="559" spans="2:14" ht="15.75" x14ac:dyDescent="0.3">
      <c r="B559" s="295">
        <f>VLOOKUP(C559,Companies[],3,FALSE)</f>
        <v>106135533</v>
      </c>
      <c r="C559" s="298" t="s">
        <v>2405</v>
      </c>
      <c r="D559" s="289" t="s">
        <v>2031</v>
      </c>
      <c r="E559" s="289" t="s">
        <v>2527</v>
      </c>
      <c r="F559" s="50" t="s">
        <v>999</v>
      </c>
      <c r="G559" s="50" t="s">
        <v>999</v>
      </c>
      <c r="H559" s="289"/>
      <c r="I559" s="50" t="s">
        <v>1136</v>
      </c>
      <c r="J559" s="296">
        <v>400000</v>
      </c>
      <c r="K559" s="50" t="s">
        <v>999</v>
      </c>
      <c r="L559" s="289"/>
      <c r="M559" s="289"/>
      <c r="N559" s="289"/>
    </row>
    <row r="560" spans="2:14" ht="15.75" x14ac:dyDescent="0.3">
      <c r="B560" s="295">
        <f>VLOOKUP(C560,Companies[],3,FALSE)</f>
        <v>106135533</v>
      </c>
      <c r="C560" s="298" t="s">
        <v>2405</v>
      </c>
      <c r="D560" s="289" t="s">
        <v>2495</v>
      </c>
      <c r="E560" s="289" t="s">
        <v>2529</v>
      </c>
      <c r="F560" s="50" t="s">
        <v>999</v>
      </c>
      <c r="G560" s="50" t="s">
        <v>999</v>
      </c>
      <c r="H560" s="289"/>
      <c r="I560" s="50" t="s">
        <v>1136</v>
      </c>
      <c r="J560" s="296">
        <v>37602200</v>
      </c>
      <c r="K560" s="50" t="s">
        <v>999</v>
      </c>
      <c r="L560" s="289"/>
      <c r="M560" s="289"/>
      <c r="N560" s="289"/>
    </row>
    <row r="561" spans="2:14" ht="15.75" x14ac:dyDescent="0.3">
      <c r="B561" s="295">
        <f>VLOOKUP(C561,Companies[],3,FALSE)</f>
        <v>106135533</v>
      </c>
      <c r="C561" s="298" t="s">
        <v>2405</v>
      </c>
      <c r="D561" s="289" t="s">
        <v>2495</v>
      </c>
      <c r="E561" s="289" t="s">
        <v>2530</v>
      </c>
      <c r="F561" s="50" t="s">
        <v>999</v>
      </c>
      <c r="G561" s="50" t="s">
        <v>999</v>
      </c>
      <c r="H561" s="289"/>
      <c r="I561" s="50" t="s">
        <v>1136</v>
      </c>
      <c r="J561" s="296">
        <v>6000000</v>
      </c>
      <c r="K561" s="50" t="s">
        <v>999</v>
      </c>
      <c r="L561" s="289"/>
      <c r="M561" s="289"/>
      <c r="N561" s="289"/>
    </row>
    <row r="562" spans="2:14" ht="15.75" x14ac:dyDescent="0.3">
      <c r="B562" s="295">
        <f>VLOOKUP(C562,Companies[],3,FALSE)</f>
        <v>106135533</v>
      </c>
      <c r="C562" s="298" t="s">
        <v>2405</v>
      </c>
      <c r="D562" s="289" t="s">
        <v>2495</v>
      </c>
      <c r="E562" s="289" t="s">
        <v>2531</v>
      </c>
      <c r="F562" s="50" t="s">
        <v>999</v>
      </c>
      <c r="G562" s="50" t="s">
        <v>999</v>
      </c>
      <c r="H562" s="289"/>
      <c r="I562" s="50" t="s">
        <v>1136</v>
      </c>
      <c r="J562" s="296">
        <v>3000000</v>
      </c>
      <c r="K562" s="50" t="s">
        <v>999</v>
      </c>
      <c r="L562" s="289"/>
      <c r="M562" s="289"/>
      <c r="N562" s="289"/>
    </row>
    <row r="563" spans="2:14" ht="15.75" x14ac:dyDescent="0.3">
      <c r="B563" s="295">
        <f>VLOOKUP(C563,Companies[],3,FALSE)</f>
        <v>106135533</v>
      </c>
      <c r="C563" s="298" t="s">
        <v>2405</v>
      </c>
      <c r="D563" s="50" t="s">
        <v>2542</v>
      </c>
      <c r="E563" s="50" t="s">
        <v>2541</v>
      </c>
      <c r="F563" s="50" t="s">
        <v>999</v>
      </c>
      <c r="G563" s="50" t="s">
        <v>999</v>
      </c>
      <c r="H563" s="289"/>
      <c r="I563" s="50" t="s">
        <v>1136</v>
      </c>
      <c r="J563" s="296">
        <v>33150000</v>
      </c>
      <c r="K563" s="50" t="s">
        <v>999</v>
      </c>
      <c r="L563" s="289"/>
      <c r="M563" s="289"/>
      <c r="N563" s="289"/>
    </row>
    <row r="564" spans="2:14" ht="15.75" x14ac:dyDescent="0.3">
      <c r="B564" s="295">
        <f>VLOOKUP(C564,Companies[],3,FALSE)</f>
        <v>103580234</v>
      </c>
      <c r="C564" s="298" t="s">
        <v>2406</v>
      </c>
      <c r="D564" s="50" t="s">
        <v>2029</v>
      </c>
      <c r="E564" s="50" t="s">
        <v>2497</v>
      </c>
      <c r="F564" s="50" t="s">
        <v>999</v>
      </c>
      <c r="G564" s="50" t="s">
        <v>999</v>
      </c>
      <c r="H564" s="289"/>
      <c r="I564" s="50" t="s">
        <v>1136</v>
      </c>
      <c r="J564" s="296">
        <v>29526625</v>
      </c>
      <c r="K564" s="50" t="s">
        <v>999</v>
      </c>
      <c r="L564" s="289"/>
      <c r="M564" s="289"/>
      <c r="N564" s="289"/>
    </row>
    <row r="565" spans="2:14" ht="15.75" x14ac:dyDescent="0.3">
      <c r="B565" s="295">
        <f>VLOOKUP(C565,Companies[],3,FALSE)</f>
        <v>103580234</v>
      </c>
      <c r="C565" s="298" t="s">
        <v>2406</v>
      </c>
      <c r="D565" s="50" t="s">
        <v>2029</v>
      </c>
      <c r="E565" s="50" t="s">
        <v>2519</v>
      </c>
      <c r="F565" s="50" t="s">
        <v>999</v>
      </c>
      <c r="G565" s="50" t="s">
        <v>999</v>
      </c>
      <c r="H565" s="289"/>
      <c r="I565" s="50" t="s">
        <v>1136</v>
      </c>
      <c r="J565" s="296">
        <v>27980952</v>
      </c>
      <c r="K565" s="50" t="s">
        <v>999</v>
      </c>
      <c r="L565" s="289"/>
      <c r="M565" s="289"/>
      <c r="N565" s="289"/>
    </row>
    <row r="566" spans="2:14" ht="15.75" x14ac:dyDescent="0.3">
      <c r="B566" s="295">
        <f>VLOOKUP(C566,Companies[],3,FALSE)</f>
        <v>103580234</v>
      </c>
      <c r="C566" s="298" t="s">
        <v>2406</v>
      </c>
      <c r="D566" s="289" t="s">
        <v>2031</v>
      </c>
      <c r="E566" s="289" t="s">
        <v>1543</v>
      </c>
      <c r="F566" s="50" t="s">
        <v>999</v>
      </c>
      <c r="G566" s="50" t="s">
        <v>999</v>
      </c>
      <c r="H566" s="289"/>
      <c r="I566" s="50" t="s">
        <v>1136</v>
      </c>
      <c r="J566" s="296">
        <v>10577448</v>
      </c>
      <c r="K566" s="50" t="s">
        <v>999</v>
      </c>
      <c r="L566" s="289"/>
      <c r="M566" s="289"/>
      <c r="N566" s="289"/>
    </row>
    <row r="567" spans="2:14" ht="15.75" x14ac:dyDescent="0.3">
      <c r="B567" s="295">
        <f>VLOOKUP(C567,Companies[],3,FALSE)</f>
        <v>103580234</v>
      </c>
      <c r="C567" s="298" t="s">
        <v>2406</v>
      </c>
      <c r="D567" s="289" t="s">
        <v>2031</v>
      </c>
      <c r="E567" s="289" t="s">
        <v>2526</v>
      </c>
      <c r="F567" s="50" t="s">
        <v>999</v>
      </c>
      <c r="G567" s="50" t="s">
        <v>999</v>
      </c>
      <c r="H567" s="289"/>
      <c r="I567" s="50" t="s">
        <v>1136</v>
      </c>
      <c r="J567" s="296">
        <v>1942536</v>
      </c>
      <c r="K567" s="50" t="s">
        <v>999</v>
      </c>
      <c r="L567" s="289"/>
      <c r="M567" s="289"/>
      <c r="N567" s="289"/>
    </row>
    <row r="568" spans="2:14" ht="15.75" x14ac:dyDescent="0.3">
      <c r="B568" s="295">
        <f>VLOOKUP(C568,Companies[],3,FALSE)</f>
        <v>103580234</v>
      </c>
      <c r="C568" s="298" t="s">
        <v>2406</v>
      </c>
      <c r="D568" s="289" t="s">
        <v>2031</v>
      </c>
      <c r="E568" s="289" t="s">
        <v>2527</v>
      </c>
      <c r="F568" s="50" t="s">
        <v>999</v>
      </c>
      <c r="G568" s="50" t="s">
        <v>999</v>
      </c>
      <c r="H568" s="289"/>
      <c r="I568" s="50" t="s">
        <v>1136</v>
      </c>
      <c r="J568" s="296">
        <v>402000</v>
      </c>
      <c r="K568" s="50" t="s">
        <v>999</v>
      </c>
      <c r="L568" s="289"/>
      <c r="M568" s="289"/>
      <c r="N568" s="289"/>
    </row>
    <row r="569" spans="2:14" ht="15.75" x14ac:dyDescent="0.3">
      <c r="B569" s="295">
        <f>VLOOKUP(C569,Companies[],3,FALSE)</f>
        <v>103580234</v>
      </c>
      <c r="C569" s="298" t="s">
        <v>2406</v>
      </c>
      <c r="D569" s="289" t="s">
        <v>2495</v>
      </c>
      <c r="E569" s="289" t="s">
        <v>2530</v>
      </c>
      <c r="F569" s="50" t="s">
        <v>999</v>
      </c>
      <c r="G569" s="50" t="s">
        <v>999</v>
      </c>
      <c r="H569" s="289"/>
      <c r="I569" s="50" t="s">
        <v>1136</v>
      </c>
      <c r="J569" s="296">
        <v>6000000</v>
      </c>
      <c r="K569" s="50" t="s">
        <v>999</v>
      </c>
      <c r="L569" s="289"/>
      <c r="M569" s="289"/>
      <c r="N569" s="289"/>
    </row>
    <row r="570" spans="2:14" ht="15.75" x14ac:dyDescent="0.3">
      <c r="B570" s="295">
        <f>VLOOKUP(C570,Companies[],3,FALSE)</f>
        <v>103580234</v>
      </c>
      <c r="C570" s="298" t="s">
        <v>2406</v>
      </c>
      <c r="D570" s="289" t="s">
        <v>2495</v>
      </c>
      <c r="E570" s="289" t="s">
        <v>2531</v>
      </c>
      <c r="F570" s="50" t="s">
        <v>999</v>
      </c>
      <c r="G570" s="50" t="s">
        <v>999</v>
      </c>
      <c r="H570" s="289"/>
      <c r="I570" s="50" t="s">
        <v>1136</v>
      </c>
      <c r="J570" s="296">
        <v>50000</v>
      </c>
      <c r="K570" s="50" t="s">
        <v>999</v>
      </c>
      <c r="L570" s="289"/>
      <c r="M570" s="289"/>
      <c r="N570" s="289"/>
    </row>
    <row r="571" spans="2:14" ht="15.75" x14ac:dyDescent="0.3">
      <c r="B571" s="295" t="str">
        <f>VLOOKUP(C571,Companies[],3,FALSE)</f>
        <v>761,1998-1999</v>
      </c>
      <c r="C571" s="298" t="s">
        <v>2407</v>
      </c>
      <c r="D571" s="289" t="s">
        <v>2031</v>
      </c>
      <c r="E571" s="289" t="s">
        <v>1543</v>
      </c>
      <c r="F571" s="50" t="s">
        <v>999</v>
      </c>
      <c r="G571" s="50" t="s">
        <v>999</v>
      </c>
      <c r="H571" s="289"/>
      <c r="I571" s="50" t="s">
        <v>1136</v>
      </c>
      <c r="J571" s="296">
        <v>4889976</v>
      </c>
      <c r="K571" s="50" t="s">
        <v>999</v>
      </c>
      <c r="L571" s="289"/>
      <c r="M571" s="289"/>
      <c r="N571" s="289"/>
    </row>
    <row r="572" spans="2:14" ht="15.75" x14ac:dyDescent="0.3">
      <c r="B572" s="295" t="str">
        <f>VLOOKUP(C572,Companies[],3,FALSE)</f>
        <v>761,1998-1999</v>
      </c>
      <c r="C572" s="298" t="s">
        <v>2407</v>
      </c>
      <c r="D572" s="289" t="s">
        <v>2031</v>
      </c>
      <c r="E572" s="289" t="s">
        <v>2526</v>
      </c>
      <c r="F572" s="50" t="s">
        <v>999</v>
      </c>
      <c r="G572" s="50" t="s">
        <v>999</v>
      </c>
      <c r="H572" s="289"/>
      <c r="I572" s="50" t="s">
        <v>1136</v>
      </c>
      <c r="J572" s="296">
        <v>971268</v>
      </c>
      <c r="K572" s="50" t="s">
        <v>999</v>
      </c>
      <c r="L572" s="289"/>
      <c r="M572" s="289"/>
      <c r="N572" s="289"/>
    </row>
    <row r="573" spans="2:14" ht="15.75" x14ac:dyDescent="0.3">
      <c r="B573" s="295" t="str">
        <f>VLOOKUP(C573,Companies[],3,FALSE)</f>
        <v>761,1998-1999</v>
      </c>
      <c r="C573" s="298" t="s">
        <v>2407</v>
      </c>
      <c r="D573" s="289" t="s">
        <v>2031</v>
      </c>
      <c r="E573" s="289" t="s">
        <v>2527</v>
      </c>
      <c r="F573" s="50" t="s">
        <v>999</v>
      </c>
      <c r="G573" s="50" t="s">
        <v>999</v>
      </c>
      <c r="H573" s="289"/>
      <c r="I573" s="50" t="s">
        <v>1136</v>
      </c>
      <c r="J573" s="296">
        <v>400000</v>
      </c>
      <c r="K573" s="50" t="s">
        <v>999</v>
      </c>
      <c r="L573" s="289"/>
      <c r="M573" s="289"/>
      <c r="N573" s="289"/>
    </row>
    <row r="574" spans="2:14" ht="15.75" x14ac:dyDescent="0.3">
      <c r="B574" s="295" t="str">
        <f>VLOOKUP(C574,Companies[],3,FALSE)</f>
        <v>761,1998-1999</v>
      </c>
      <c r="C574" s="298" t="s">
        <v>2408</v>
      </c>
      <c r="D574" s="289" t="s">
        <v>2495</v>
      </c>
      <c r="E574" s="289" t="s">
        <v>2530</v>
      </c>
      <c r="F574" s="50" t="s">
        <v>999</v>
      </c>
      <c r="G574" s="50" t="s">
        <v>999</v>
      </c>
      <c r="H574" s="289"/>
      <c r="I574" s="50" t="s">
        <v>1136</v>
      </c>
      <c r="J574" s="296">
        <v>3000000</v>
      </c>
      <c r="K574" s="50" t="s">
        <v>999</v>
      </c>
      <c r="L574" s="289"/>
      <c r="M574" s="289"/>
      <c r="N574" s="289"/>
    </row>
    <row r="575" spans="2:14" ht="15.75" x14ac:dyDescent="0.3">
      <c r="B575" s="295">
        <f>VLOOKUP(C575,Companies[],3,FALSE)</f>
        <v>103309565</v>
      </c>
      <c r="C575" s="298" t="s">
        <v>2409</v>
      </c>
      <c r="D575" s="289" t="s">
        <v>2031</v>
      </c>
      <c r="E575" s="289" t="s">
        <v>1543</v>
      </c>
      <c r="F575" s="50" t="s">
        <v>999</v>
      </c>
      <c r="G575" s="50" t="s">
        <v>999</v>
      </c>
      <c r="H575" s="289"/>
      <c r="I575" s="50" t="s">
        <v>1136</v>
      </c>
      <c r="J575" s="296">
        <v>17760</v>
      </c>
      <c r="K575" s="50" t="s">
        <v>999</v>
      </c>
      <c r="L575" s="289"/>
      <c r="M575" s="289"/>
      <c r="N575" s="289"/>
    </row>
    <row r="576" spans="2:14" ht="15.75" x14ac:dyDescent="0.3">
      <c r="B576" s="295">
        <f>VLOOKUP(C576,Companies[],3,FALSE)</f>
        <v>103309565</v>
      </c>
      <c r="C576" s="298" t="s">
        <v>2409</v>
      </c>
      <c r="D576" s="289" t="s">
        <v>2031</v>
      </c>
      <c r="E576" s="289" t="s">
        <v>2526</v>
      </c>
      <c r="F576" s="50" t="s">
        <v>999</v>
      </c>
      <c r="G576" s="50" t="s">
        <v>999</v>
      </c>
      <c r="H576" s="289"/>
      <c r="I576" s="50" t="s">
        <v>1136</v>
      </c>
      <c r="J576" s="296">
        <v>647600</v>
      </c>
      <c r="K576" s="50" t="s">
        <v>999</v>
      </c>
      <c r="L576" s="289"/>
      <c r="M576" s="289"/>
      <c r="N576" s="289"/>
    </row>
    <row r="577" spans="2:33" ht="15.75" x14ac:dyDescent="0.3">
      <c r="B577" s="295">
        <f>VLOOKUP(C577,Companies[],3,FALSE)</f>
        <v>103309565</v>
      </c>
      <c r="C577" s="298" t="s">
        <v>2409</v>
      </c>
      <c r="D577" s="289" t="s">
        <v>2495</v>
      </c>
      <c r="E577" s="289" t="s">
        <v>2530</v>
      </c>
      <c r="F577" s="50" t="s">
        <v>999</v>
      </c>
      <c r="G577" s="50" t="s">
        <v>999</v>
      </c>
      <c r="H577" s="289"/>
      <c r="I577" s="50" t="s">
        <v>1136</v>
      </c>
      <c r="J577" s="296">
        <v>261072</v>
      </c>
      <c r="K577" s="50" t="s">
        <v>999</v>
      </c>
      <c r="L577" s="289"/>
      <c r="M577" s="289"/>
      <c r="N577" s="289"/>
    </row>
    <row r="578" spans="2:33" ht="15.75" x14ac:dyDescent="0.3">
      <c r="B578" s="295">
        <f>VLOOKUP(C578,Companies[],3,FALSE)</f>
        <v>111192928</v>
      </c>
      <c r="C578" s="298" t="s">
        <v>2425</v>
      </c>
      <c r="D578" s="289" t="s">
        <v>2031</v>
      </c>
      <c r="E578" s="289" t="s">
        <v>2526</v>
      </c>
      <c r="F578" s="50" t="s">
        <v>999</v>
      </c>
      <c r="G578" s="50" t="s">
        <v>999</v>
      </c>
      <c r="H578" s="289"/>
      <c r="I578" s="50" t="s">
        <v>1136</v>
      </c>
      <c r="J578" s="296">
        <v>75209</v>
      </c>
      <c r="K578" s="50" t="s">
        <v>999</v>
      </c>
      <c r="L578" s="289"/>
      <c r="M578" s="289"/>
      <c r="N578" s="289"/>
    </row>
    <row r="579" spans="2:33" ht="15.75" x14ac:dyDescent="0.3">
      <c r="B579" s="295">
        <f>VLOOKUP(C579,Companies[],3,FALSE)</f>
        <v>103798841</v>
      </c>
      <c r="C579" s="298" t="s">
        <v>2410</v>
      </c>
      <c r="D579" s="289" t="s">
        <v>2030</v>
      </c>
      <c r="E579" s="289" t="s">
        <v>2515</v>
      </c>
      <c r="F579" s="50" t="s">
        <v>999</v>
      </c>
      <c r="G579" s="50" t="s">
        <v>999</v>
      </c>
      <c r="H579" s="289"/>
      <c r="I579" s="50" t="s">
        <v>1136</v>
      </c>
      <c r="J579" s="296">
        <v>1405057</v>
      </c>
      <c r="K579" s="50" t="s">
        <v>999</v>
      </c>
      <c r="L579" s="289"/>
      <c r="M579" s="289"/>
      <c r="N579" s="289"/>
    </row>
    <row r="580" spans="2:33" ht="15.75" x14ac:dyDescent="0.3">
      <c r="B580" s="295">
        <f>VLOOKUP(C580,Companies[],3,FALSE)</f>
        <v>103798841</v>
      </c>
      <c r="C580" s="298" t="s">
        <v>2410</v>
      </c>
      <c r="D580" s="289" t="s">
        <v>2031</v>
      </c>
      <c r="E580" s="289" t="s">
        <v>2526</v>
      </c>
      <c r="F580" s="50" t="s">
        <v>999</v>
      </c>
      <c r="G580" s="50" t="s">
        <v>999</v>
      </c>
      <c r="H580" s="289"/>
      <c r="I580" s="50" t="s">
        <v>1136</v>
      </c>
      <c r="J580" s="296">
        <v>3004500</v>
      </c>
      <c r="K580" s="50" t="s">
        <v>999</v>
      </c>
      <c r="L580" s="289"/>
      <c r="M580" s="289"/>
      <c r="N580" s="289"/>
    </row>
    <row r="581" spans="2:33" ht="15.75" x14ac:dyDescent="0.3">
      <c r="B581" s="295">
        <f>VLOOKUP(C581,Companies[],3,FALSE)</f>
        <v>103798841</v>
      </c>
      <c r="C581" s="298" t="s">
        <v>2410</v>
      </c>
      <c r="D581" s="289" t="s">
        <v>2031</v>
      </c>
      <c r="E581" s="289" t="s">
        <v>2527</v>
      </c>
      <c r="F581" s="50" t="s">
        <v>999</v>
      </c>
      <c r="G581" s="50" t="s">
        <v>999</v>
      </c>
      <c r="H581" s="289"/>
      <c r="I581" s="50" t="s">
        <v>1136</v>
      </c>
      <c r="J581" s="296">
        <v>1000000</v>
      </c>
      <c r="K581" s="50" t="s">
        <v>999</v>
      </c>
      <c r="L581" s="289"/>
      <c r="M581" s="289"/>
      <c r="N581" s="289"/>
    </row>
    <row r="582" spans="2:33" ht="15.75" x14ac:dyDescent="0.3">
      <c r="B582" s="295">
        <f>VLOOKUP(C582,Companies[],3,FALSE)</f>
        <v>103798841</v>
      </c>
      <c r="C582" s="298" t="s">
        <v>2410</v>
      </c>
      <c r="D582" s="289" t="s">
        <v>2495</v>
      </c>
      <c r="E582" s="289" t="s">
        <v>2529</v>
      </c>
      <c r="F582" s="50" t="s">
        <v>999</v>
      </c>
      <c r="G582" s="50" t="s">
        <v>999</v>
      </c>
      <c r="H582" s="289"/>
      <c r="I582" s="50" t="s">
        <v>1136</v>
      </c>
      <c r="J582" s="296">
        <v>26362565.707112968</v>
      </c>
      <c r="K582" s="50" t="s">
        <v>999</v>
      </c>
      <c r="L582" s="289"/>
      <c r="M582" s="289"/>
      <c r="N582" s="289"/>
    </row>
    <row r="583" spans="2:33" ht="15.75" x14ac:dyDescent="0.3">
      <c r="B583" s="295">
        <f>VLOOKUP(C583,Companies[],3,FALSE)</f>
        <v>103798841</v>
      </c>
      <c r="C583" s="298" t="s">
        <v>2410</v>
      </c>
      <c r="D583" s="289" t="s">
        <v>2495</v>
      </c>
      <c r="E583" s="289" t="s">
        <v>2530</v>
      </c>
      <c r="F583" s="50" t="s">
        <v>999</v>
      </c>
      <c r="G583" s="50" t="s">
        <v>999</v>
      </c>
      <c r="H583" s="289"/>
      <c r="I583" s="50" t="s">
        <v>1136</v>
      </c>
      <c r="J583" s="296">
        <v>7500000</v>
      </c>
      <c r="K583" s="50" t="s">
        <v>999</v>
      </c>
      <c r="L583" s="289"/>
      <c r="M583" s="289"/>
      <c r="N583" s="289"/>
    </row>
    <row r="584" spans="2:33" ht="15.75" x14ac:dyDescent="0.3">
      <c r="B584" s="295">
        <f>VLOOKUP(C584,Companies[],3,FALSE)</f>
        <v>106564965</v>
      </c>
      <c r="C584" s="298" t="s">
        <v>2411</v>
      </c>
      <c r="D584" s="289" t="s">
        <v>2031</v>
      </c>
      <c r="E584" s="289" t="s">
        <v>2526</v>
      </c>
      <c r="F584" s="50" t="s">
        <v>999</v>
      </c>
      <c r="G584" s="50" t="s">
        <v>999</v>
      </c>
      <c r="H584" s="289"/>
      <c r="I584" s="50" t="s">
        <v>1136</v>
      </c>
      <c r="J584" s="296">
        <v>34273094</v>
      </c>
      <c r="K584" s="50" t="s">
        <v>999</v>
      </c>
      <c r="L584" s="289"/>
      <c r="M584" s="289"/>
      <c r="N584" s="289"/>
    </row>
    <row r="585" spans="2:33" ht="15.75" x14ac:dyDescent="0.3">
      <c r="B585" s="295">
        <f>VLOOKUP(C585,Companies[],3,FALSE)</f>
        <v>106564965</v>
      </c>
      <c r="C585" s="298" t="s">
        <v>2411</v>
      </c>
      <c r="D585" s="289" t="s">
        <v>2495</v>
      </c>
      <c r="E585" s="289" t="s">
        <v>2530</v>
      </c>
      <c r="F585" s="50" t="s">
        <v>999</v>
      </c>
      <c r="G585" s="50" t="s">
        <v>999</v>
      </c>
      <c r="H585" s="289"/>
      <c r="I585" s="50" t="s">
        <v>1136</v>
      </c>
      <c r="J585" s="296">
        <v>1500000</v>
      </c>
      <c r="K585" s="50" t="s">
        <v>999</v>
      </c>
      <c r="L585" s="289"/>
      <c r="M585" s="289"/>
      <c r="N585" s="289"/>
    </row>
    <row r="586" spans="2:33" ht="15.75" x14ac:dyDescent="0.3">
      <c r="B586" s="295">
        <f>VLOOKUP(C586,Companies[],3,FALSE)</f>
        <v>103801990</v>
      </c>
      <c r="C586" s="298" t="s">
        <v>2412</v>
      </c>
      <c r="D586" s="289" t="s">
        <v>2030</v>
      </c>
      <c r="E586" s="289" t="s">
        <v>2515</v>
      </c>
      <c r="F586" s="50" t="s">
        <v>999</v>
      </c>
      <c r="G586" s="50" t="s">
        <v>999</v>
      </c>
      <c r="H586" s="289"/>
      <c r="I586" s="50" t="s">
        <v>1136</v>
      </c>
      <c r="J586" s="296">
        <v>431707.62</v>
      </c>
      <c r="K586" s="50" t="s">
        <v>999</v>
      </c>
      <c r="L586" s="289"/>
      <c r="M586" s="289"/>
      <c r="N586" s="289"/>
    </row>
    <row r="587" spans="2:33" ht="15.75" x14ac:dyDescent="0.3">
      <c r="B587" s="295">
        <f>VLOOKUP(C587,Companies[],3,FALSE)</f>
        <v>103801990</v>
      </c>
      <c r="C587" s="298" t="s">
        <v>2412</v>
      </c>
      <c r="D587" s="289" t="s">
        <v>2031</v>
      </c>
      <c r="E587" s="289" t="s">
        <v>2526</v>
      </c>
      <c r="F587" s="50" t="s">
        <v>999</v>
      </c>
      <c r="G587" s="50" t="s">
        <v>999</v>
      </c>
      <c r="H587" s="289"/>
      <c r="I587" s="50" t="s">
        <v>1136</v>
      </c>
      <c r="J587" s="296">
        <v>1983000</v>
      </c>
      <c r="K587" s="50" t="s">
        <v>999</v>
      </c>
      <c r="L587" s="289"/>
      <c r="M587" s="289"/>
      <c r="N587" s="289"/>
    </row>
    <row r="588" spans="2:33" ht="15.75" x14ac:dyDescent="0.3">
      <c r="B588" s="295">
        <f>VLOOKUP(C588,Companies[],3,FALSE)</f>
        <v>103801990</v>
      </c>
      <c r="C588" s="298" t="s">
        <v>2412</v>
      </c>
      <c r="D588" s="289" t="s">
        <v>2031</v>
      </c>
      <c r="E588" s="289" t="s">
        <v>2527</v>
      </c>
      <c r="F588" s="50" t="s">
        <v>999</v>
      </c>
      <c r="G588" s="50" t="s">
        <v>999</v>
      </c>
      <c r="H588" s="289"/>
      <c r="I588" s="50" t="s">
        <v>1136</v>
      </c>
      <c r="J588" s="296">
        <v>1000000</v>
      </c>
      <c r="K588" s="50" t="s">
        <v>999</v>
      </c>
      <c r="L588" s="289"/>
      <c r="M588" s="289"/>
      <c r="N588" s="289"/>
    </row>
    <row r="589" spans="2:33" ht="15.75" x14ac:dyDescent="0.3">
      <c r="B589" s="295">
        <f>VLOOKUP(C589,Companies[],3,FALSE)</f>
        <v>103801990</v>
      </c>
      <c r="C589" s="298" t="s">
        <v>2412</v>
      </c>
      <c r="D589" s="289" t="s">
        <v>2495</v>
      </c>
      <c r="E589" s="289" t="s">
        <v>2530</v>
      </c>
      <c r="F589" s="50" t="s">
        <v>999</v>
      </c>
      <c r="G589" s="50" t="s">
        <v>999</v>
      </c>
      <c r="H589" s="289"/>
      <c r="I589" s="50" t="s">
        <v>1136</v>
      </c>
      <c r="J589" s="296">
        <v>7500000</v>
      </c>
      <c r="K589" s="50" t="s">
        <v>999</v>
      </c>
      <c r="L589" s="289"/>
      <c r="M589" s="289"/>
      <c r="N589" s="289"/>
    </row>
    <row r="590" spans="2:33" s="288" customFormat="1" ht="15.75" x14ac:dyDescent="0.3">
      <c r="B590" s="295">
        <f>VLOOKUP(C590,Companies[],3,FALSE)</f>
        <v>103801990</v>
      </c>
      <c r="C590" s="298" t="s">
        <v>2412</v>
      </c>
      <c r="D590" s="50" t="s">
        <v>2542</v>
      </c>
      <c r="E590" s="50" t="s">
        <v>2541</v>
      </c>
      <c r="F590" s="50" t="s">
        <v>999</v>
      </c>
      <c r="G590" s="50" t="s">
        <v>999</v>
      </c>
      <c r="H590" s="289"/>
      <c r="I590" s="50" t="s">
        <v>1136</v>
      </c>
      <c r="J590" s="296">
        <v>3000000</v>
      </c>
      <c r="K590" s="50" t="s">
        <v>999</v>
      </c>
      <c r="L590" s="289"/>
      <c r="M590" s="289"/>
      <c r="N590" s="289"/>
      <c r="Q590" s="25"/>
      <c r="R590" s="25"/>
      <c r="S590" s="25"/>
      <c r="T590" s="25"/>
      <c r="U590" s="25"/>
      <c r="V590" s="25"/>
      <c r="W590" s="25"/>
      <c r="X590" s="25"/>
      <c r="Y590" s="25"/>
      <c r="Z590" s="25"/>
      <c r="AA590" s="25"/>
      <c r="AB590" s="25"/>
      <c r="AC590" s="25"/>
      <c r="AD590" s="25"/>
      <c r="AE590" s="25"/>
      <c r="AF590" s="25"/>
      <c r="AG590" s="25"/>
    </row>
    <row r="591" spans="2:33" ht="15.75" x14ac:dyDescent="0.3">
      <c r="B591" s="295">
        <f>VLOOKUP(C591,Companies[],3,FALSE)</f>
        <v>101853578</v>
      </c>
      <c r="C591" s="298" t="s">
        <v>2413</v>
      </c>
      <c r="D591" s="289" t="s">
        <v>2031</v>
      </c>
      <c r="E591" s="289" t="s">
        <v>1543</v>
      </c>
      <c r="F591" s="50" t="s">
        <v>999</v>
      </c>
      <c r="G591" s="50" t="s">
        <v>999</v>
      </c>
      <c r="H591" s="289"/>
      <c r="I591" s="50" t="s">
        <v>1136</v>
      </c>
      <c r="J591" s="296">
        <v>157500</v>
      </c>
      <c r="K591" s="50" t="s">
        <v>999</v>
      </c>
      <c r="L591" s="289"/>
      <c r="M591" s="289"/>
      <c r="N591" s="289"/>
    </row>
    <row r="592" spans="2:33" ht="15.75" x14ac:dyDescent="0.3">
      <c r="B592" s="295">
        <f>VLOOKUP(C592,Companies[],3,FALSE)</f>
        <v>101853578</v>
      </c>
      <c r="C592" s="298" t="s">
        <v>2413</v>
      </c>
      <c r="D592" s="289" t="s">
        <v>2031</v>
      </c>
      <c r="E592" s="289" t="s">
        <v>2526</v>
      </c>
      <c r="F592" s="50" t="s">
        <v>999</v>
      </c>
      <c r="G592" s="50" t="s">
        <v>999</v>
      </c>
      <c r="H592" s="289"/>
      <c r="I592" s="50" t="s">
        <v>1136</v>
      </c>
      <c r="J592" s="296">
        <v>809400</v>
      </c>
      <c r="K592" s="50" t="s">
        <v>999</v>
      </c>
      <c r="L592" s="289"/>
      <c r="M592" s="289"/>
      <c r="N592" s="289"/>
    </row>
    <row r="593" spans="2:14" ht="15.75" x14ac:dyDescent="0.3">
      <c r="B593" s="295">
        <f>VLOOKUP(C593,Companies[],3,FALSE)</f>
        <v>101853578</v>
      </c>
      <c r="C593" s="298" t="s">
        <v>2413</v>
      </c>
      <c r="D593" s="289" t="s">
        <v>2495</v>
      </c>
      <c r="E593" s="289" t="s">
        <v>2529</v>
      </c>
      <c r="F593" s="50" t="s">
        <v>999</v>
      </c>
      <c r="G593" s="50" t="s">
        <v>999</v>
      </c>
      <c r="H593" s="289"/>
      <c r="I593" s="50" t="s">
        <v>1136</v>
      </c>
      <c r="J593" s="296">
        <v>1527750</v>
      </c>
      <c r="K593" s="50" t="s">
        <v>999</v>
      </c>
      <c r="L593" s="289"/>
      <c r="M593" s="289"/>
      <c r="N593" s="289"/>
    </row>
    <row r="594" spans="2:14" ht="15.75" x14ac:dyDescent="0.3">
      <c r="B594" s="295">
        <f>VLOOKUP(C594,Companies[],3,FALSE)</f>
        <v>106174911</v>
      </c>
      <c r="C594" s="298" t="s">
        <v>2414</v>
      </c>
      <c r="D594" s="289" t="s">
        <v>2031</v>
      </c>
      <c r="E594" s="289" t="s">
        <v>2526</v>
      </c>
      <c r="F594" s="50" t="s">
        <v>999</v>
      </c>
      <c r="G594" s="50" t="s">
        <v>999</v>
      </c>
      <c r="H594" s="289"/>
      <c r="I594" s="50" t="s">
        <v>1136</v>
      </c>
      <c r="J594" s="296">
        <v>2804200</v>
      </c>
      <c r="K594" s="50" t="s">
        <v>999</v>
      </c>
      <c r="L594" s="289"/>
      <c r="M594" s="289"/>
      <c r="N594" s="289"/>
    </row>
    <row r="595" spans="2:14" ht="15.75" x14ac:dyDescent="0.3">
      <c r="B595" s="295">
        <f>VLOOKUP(C595,Companies[],3,FALSE)</f>
        <v>106174911</v>
      </c>
      <c r="C595" s="298" t="s">
        <v>2414</v>
      </c>
      <c r="D595" s="289" t="s">
        <v>2031</v>
      </c>
      <c r="E595" s="289" t="s">
        <v>2527</v>
      </c>
      <c r="F595" s="50" t="s">
        <v>999</v>
      </c>
      <c r="G595" s="50" t="s">
        <v>999</v>
      </c>
      <c r="H595" s="289"/>
      <c r="I595" s="50" t="s">
        <v>1136</v>
      </c>
      <c r="J595" s="296">
        <v>1400000</v>
      </c>
      <c r="K595" s="50" t="s">
        <v>999</v>
      </c>
      <c r="L595" s="289"/>
      <c r="M595" s="289"/>
      <c r="N595" s="289"/>
    </row>
    <row r="596" spans="2:14" ht="15.75" x14ac:dyDescent="0.3">
      <c r="B596" s="295">
        <f>VLOOKUP(C596,Companies[],3,FALSE)</f>
        <v>106174911</v>
      </c>
      <c r="C596" s="298" t="s">
        <v>2414</v>
      </c>
      <c r="D596" s="289" t="s">
        <v>2495</v>
      </c>
      <c r="E596" s="289" t="s">
        <v>2529</v>
      </c>
      <c r="F596" s="50" t="s">
        <v>999</v>
      </c>
      <c r="G596" s="50" t="s">
        <v>999</v>
      </c>
      <c r="H596" s="289"/>
      <c r="I596" s="50" t="s">
        <v>1136</v>
      </c>
      <c r="J596" s="296">
        <v>7253100</v>
      </c>
      <c r="K596" s="50" t="s">
        <v>999</v>
      </c>
      <c r="L596" s="289"/>
      <c r="M596" s="289"/>
      <c r="N596" s="289"/>
    </row>
    <row r="597" spans="2:14" ht="15.75" x14ac:dyDescent="0.3">
      <c r="B597" s="295">
        <f>VLOOKUP(C597,Companies[],3,FALSE)</f>
        <v>150969522</v>
      </c>
      <c r="C597" s="298" t="s">
        <v>2110</v>
      </c>
      <c r="D597" s="289" t="s">
        <v>2030</v>
      </c>
      <c r="E597" s="289" t="s">
        <v>2515</v>
      </c>
      <c r="F597" s="50" t="s">
        <v>999</v>
      </c>
      <c r="G597" s="50" t="s">
        <v>999</v>
      </c>
      <c r="H597" s="289"/>
      <c r="I597" s="50" t="s">
        <v>1136</v>
      </c>
      <c r="J597" s="296">
        <v>13855086.18</v>
      </c>
      <c r="K597" s="50" t="s">
        <v>999</v>
      </c>
      <c r="L597" s="289"/>
      <c r="M597" s="289"/>
      <c r="N597" s="289"/>
    </row>
    <row r="598" spans="2:14" ht="15.75" x14ac:dyDescent="0.3">
      <c r="B598" s="295">
        <f>VLOOKUP(C598,Companies[],3,FALSE)</f>
        <v>150969522</v>
      </c>
      <c r="C598" s="298" t="s">
        <v>2110</v>
      </c>
      <c r="D598" s="289" t="s">
        <v>2029</v>
      </c>
      <c r="E598" s="289" t="s">
        <v>2497</v>
      </c>
      <c r="F598" s="50" t="s">
        <v>999</v>
      </c>
      <c r="G598" s="50" t="s">
        <v>999</v>
      </c>
      <c r="H598" s="289"/>
      <c r="I598" s="50" t="s">
        <v>1136</v>
      </c>
      <c r="J598" s="296">
        <v>1098798241</v>
      </c>
      <c r="K598" s="50" t="s">
        <v>999</v>
      </c>
      <c r="L598" s="289"/>
      <c r="M598" s="289"/>
      <c r="N598" s="289"/>
    </row>
    <row r="599" spans="2:14" ht="15.75" x14ac:dyDescent="0.3">
      <c r="B599" s="295">
        <f>VLOOKUP(C599,Companies[],3,FALSE)</f>
        <v>150969522</v>
      </c>
      <c r="C599" s="298" t="s">
        <v>2110</v>
      </c>
      <c r="D599" s="289" t="s">
        <v>2029</v>
      </c>
      <c r="E599" s="289" t="s">
        <v>2519</v>
      </c>
      <c r="F599" s="50" t="s">
        <v>999</v>
      </c>
      <c r="G599" s="50" t="s">
        <v>999</v>
      </c>
      <c r="H599" s="289"/>
      <c r="I599" s="50" t="s">
        <v>1136</v>
      </c>
      <c r="J599" s="296">
        <v>40977885</v>
      </c>
      <c r="K599" s="50" t="s">
        <v>999</v>
      </c>
      <c r="L599" s="289"/>
      <c r="M599" s="289"/>
      <c r="N599" s="289"/>
    </row>
    <row r="600" spans="2:14" ht="15.75" x14ac:dyDescent="0.3">
      <c r="B600" s="295">
        <f>VLOOKUP(C600,Companies[],3,FALSE)</f>
        <v>150969522</v>
      </c>
      <c r="C600" s="298" t="s">
        <v>2110</v>
      </c>
      <c r="D600" s="289" t="s">
        <v>2493</v>
      </c>
      <c r="E600" s="289" t="s">
        <v>2533</v>
      </c>
      <c r="F600" s="50" t="s">
        <v>999</v>
      </c>
      <c r="G600" s="50" t="s">
        <v>999</v>
      </c>
      <c r="H600" s="289"/>
      <c r="I600" s="50" t="s">
        <v>1136</v>
      </c>
      <c r="J600" s="296">
        <v>499220460</v>
      </c>
      <c r="K600" s="50" t="s">
        <v>999</v>
      </c>
      <c r="L600" s="289"/>
      <c r="M600" s="289"/>
      <c r="N600" s="289"/>
    </row>
    <row r="601" spans="2:14" ht="15.75" x14ac:dyDescent="0.3">
      <c r="B601" s="295">
        <f>VLOOKUP(C601,Companies[],3,FALSE)</f>
        <v>150969522</v>
      </c>
      <c r="C601" s="298" t="s">
        <v>2110</v>
      </c>
      <c r="D601" s="289" t="s">
        <v>2493</v>
      </c>
      <c r="E601" s="289" t="s">
        <v>2534</v>
      </c>
      <c r="F601" s="50" t="s">
        <v>999</v>
      </c>
      <c r="G601" s="50" t="s">
        <v>999</v>
      </c>
      <c r="H601" s="289"/>
      <c r="I601" s="50" t="s">
        <v>1136</v>
      </c>
      <c r="J601" s="296">
        <v>5901819.3225000007</v>
      </c>
      <c r="K601" s="50" t="s">
        <v>999</v>
      </c>
      <c r="L601" s="289"/>
      <c r="M601" s="289"/>
      <c r="N601" s="289"/>
    </row>
    <row r="602" spans="2:14" ht="15.75" x14ac:dyDescent="0.3">
      <c r="B602" s="295">
        <f>VLOOKUP(C602,Companies[],3,FALSE)</f>
        <v>150969522</v>
      </c>
      <c r="C602" s="298" t="s">
        <v>2110</v>
      </c>
      <c r="D602" s="289" t="s">
        <v>2493</v>
      </c>
      <c r="E602" s="289" t="s">
        <v>2535</v>
      </c>
      <c r="F602" s="50" t="s">
        <v>999</v>
      </c>
      <c r="G602" s="50" t="s">
        <v>999</v>
      </c>
      <c r="H602" s="289"/>
      <c r="I602" s="50" t="s">
        <v>1136</v>
      </c>
      <c r="J602" s="296">
        <v>12498079571.532179</v>
      </c>
      <c r="K602" s="50" t="s">
        <v>999</v>
      </c>
      <c r="L602" s="289"/>
      <c r="M602" s="289"/>
      <c r="N602" s="289"/>
    </row>
    <row r="603" spans="2:14" ht="15.75" x14ac:dyDescent="0.3">
      <c r="B603" s="295">
        <f>VLOOKUP(C603,Companies[],3,FALSE)</f>
        <v>150969522</v>
      </c>
      <c r="C603" s="298" t="s">
        <v>2110</v>
      </c>
      <c r="D603" s="289" t="s">
        <v>2493</v>
      </c>
      <c r="E603" s="289" t="s">
        <v>2536</v>
      </c>
      <c r="F603" s="50" t="s">
        <v>999</v>
      </c>
      <c r="G603" s="50" t="s">
        <v>999</v>
      </c>
      <c r="H603" s="289"/>
      <c r="I603" s="50" t="s">
        <v>1136</v>
      </c>
      <c r="J603" s="296">
        <v>19373581282.213219</v>
      </c>
      <c r="K603" s="50" t="s">
        <v>999</v>
      </c>
      <c r="L603" s="289"/>
      <c r="M603" s="289"/>
      <c r="N603" s="289"/>
    </row>
    <row r="604" spans="2:14" ht="15.75" x14ac:dyDescent="0.3">
      <c r="B604" s="295">
        <f>VLOOKUP(C604,Companies[],3,FALSE)</f>
        <v>150969522</v>
      </c>
      <c r="C604" s="298" t="s">
        <v>2110</v>
      </c>
      <c r="D604" s="289" t="s">
        <v>2493</v>
      </c>
      <c r="E604" s="289" t="s">
        <v>2537</v>
      </c>
      <c r="F604" s="50" t="s">
        <v>999</v>
      </c>
      <c r="G604" s="50" t="s">
        <v>999</v>
      </c>
      <c r="H604" s="289"/>
      <c r="I604" s="50" t="s">
        <v>1136</v>
      </c>
      <c r="J604" s="296">
        <v>2800781681.8394604</v>
      </c>
      <c r="K604" s="50" t="s">
        <v>999</v>
      </c>
      <c r="L604" s="289"/>
      <c r="M604" s="289"/>
      <c r="N604" s="289"/>
    </row>
    <row r="605" spans="2:14" ht="15.75" x14ac:dyDescent="0.3">
      <c r="B605" s="295">
        <f>VLOOKUP(C605,Companies[],3,FALSE)</f>
        <v>150969522</v>
      </c>
      <c r="C605" s="298" t="s">
        <v>2110</v>
      </c>
      <c r="D605" s="289" t="s">
        <v>2493</v>
      </c>
      <c r="E605" s="289" t="s">
        <v>2538</v>
      </c>
      <c r="F605" s="50" t="s">
        <v>999</v>
      </c>
      <c r="G605" s="50" t="s">
        <v>999</v>
      </c>
      <c r="H605" s="289"/>
      <c r="I605" s="50" t="s">
        <v>1136</v>
      </c>
      <c r="J605" s="296">
        <v>769376104.47793996</v>
      </c>
      <c r="K605" s="50" t="s">
        <v>999</v>
      </c>
      <c r="L605" s="289"/>
      <c r="M605" s="289"/>
      <c r="N605" s="289"/>
    </row>
    <row r="606" spans="2:14" ht="15.75" x14ac:dyDescent="0.3">
      <c r="B606" s="295">
        <f>VLOOKUP(C606,Companies[],3,FALSE)</f>
        <v>150969522</v>
      </c>
      <c r="C606" s="298" t="s">
        <v>2110</v>
      </c>
      <c r="D606" s="289" t="s">
        <v>2493</v>
      </c>
      <c r="E606" s="289" t="s">
        <v>2539</v>
      </c>
      <c r="F606" s="50" t="s">
        <v>999</v>
      </c>
      <c r="G606" s="50" t="s">
        <v>999</v>
      </c>
      <c r="H606" s="289"/>
      <c r="I606" s="50" t="s">
        <v>1136</v>
      </c>
      <c r="J606" s="296">
        <v>165825101.12932</v>
      </c>
      <c r="K606" s="50" t="s">
        <v>999</v>
      </c>
      <c r="L606" s="289"/>
      <c r="M606" s="289"/>
      <c r="N606" s="289"/>
    </row>
    <row r="607" spans="2:14" ht="15.75" x14ac:dyDescent="0.3">
      <c r="B607" s="295">
        <f>VLOOKUP(C607,Companies[],3,FALSE)</f>
        <v>102310144</v>
      </c>
      <c r="C607" s="298" t="s">
        <v>2111</v>
      </c>
      <c r="D607" s="289" t="s">
        <v>2030</v>
      </c>
      <c r="E607" s="289" t="s">
        <v>2515</v>
      </c>
      <c r="F607" s="50" t="s">
        <v>999</v>
      </c>
      <c r="G607" s="50" t="s">
        <v>999</v>
      </c>
      <c r="H607" s="289"/>
      <c r="I607" s="50" t="s">
        <v>1136</v>
      </c>
      <c r="J607" s="296">
        <v>149351042</v>
      </c>
      <c r="K607" s="50" t="s">
        <v>999</v>
      </c>
      <c r="L607" s="289"/>
      <c r="M607" s="289"/>
      <c r="N607" s="289"/>
    </row>
    <row r="608" spans="2:14" ht="15.75" x14ac:dyDescent="0.3">
      <c r="B608" s="295">
        <f>VLOOKUP(C608,Companies[],3,FALSE)</f>
        <v>102310144</v>
      </c>
      <c r="C608" s="298" t="s">
        <v>2111</v>
      </c>
      <c r="D608" s="289" t="s">
        <v>2030</v>
      </c>
      <c r="E608" s="289" t="s">
        <v>2518</v>
      </c>
      <c r="F608" s="50" t="s">
        <v>999</v>
      </c>
      <c r="G608" s="50" t="s">
        <v>999</v>
      </c>
      <c r="H608" s="289"/>
      <c r="I608" s="50" t="s">
        <v>1136</v>
      </c>
      <c r="J608" s="296">
        <v>345554258</v>
      </c>
      <c r="K608" s="50" t="s">
        <v>999</v>
      </c>
      <c r="L608" s="289"/>
      <c r="M608" s="289"/>
      <c r="N608" s="289"/>
    </row>
    <row r="609" spans="2:14" ht="15.75" x14ac:dyDescent="0.3">
      <c r="B609" s="295">
        <f>VLOOKUP(C609,Companies[],3,FALSE)</f>
        <v>102310144</v>
      </c>
      <c r="C609" s="298" t="s">
        <v>2111</v>
      </c>
      <c r="D609" s="289" t="s">
        <v>2029</v>
      </c>
      <c r="E609" s="289" t="s">
        <v>2497</v>
      </c>
      <c r="F609" s="50" t="s">
        <v>999</v>
      </c>
      <c r="G609" s="50" t="s">
        <v>999</v>
      </c>
      <c r="H609" s="289"/>
      <c r="I609" s="50" t="s">
        <v>1136</v>
      </c>
      <c r="J609" s="296">
        <v>165265965</v>
      </c>
      <c r="K609" s="50" t="s">
        <v>999</v>
      </c>
      <c r="L609" s="289"/>
      <c r="M609" s="289"/>
      <c r="N609" s="289"/>
    </row>
    <row r="610" spans="2:14" ht="15.75" x14ac:dyDescent="0.3">
      <c r="B610" s="295">
        <f>VLOOKUP(C610,Companies[],3,FALSE)</f>
        <v>102310144</v>
      </c>
      <c r="C610" s="298" t="s">
        <v>2111</v>
      </c>
      <c r="D610" s="289" t="s">
        <v>2029</v>
      </c>
      <c r="E610" s="289" t="s">
        <v>2519</v>
      </c>
      <c r="F610" s="50" t="s">
        <v>999</v>
      </c>
      <c r="G610" s="50" t="s">
        <v>999</v>
      </c>
      <c r="H610" s="289"/>
      <c r="I610" s="50" t="s">
        <v>1136</v>
      </c>
      <c r="J610" s="296">
        <v>437910182</v>
      </c>
      <c r="K610" s="50" t="s">
        <v>999</v>
      </c>
      <c r="L610" s="289"/>
      <c r="M610" s="289"/>
      <c r="N610" s="289"/>
    </row>
    <row r="611" spans="2:14" ht="15.75" x14ac:dyDescent="0.3">
      <c r="B611" s="295">
        <f>VLOOKUP(C611,Companies[],3,FALSE)</f>
        <v>102310144</v>
      </c>
      <c r="C611" s="298" t="s">
        <v>2111</v>
      </c>
      <c r="D611" s="289" t="s">
        <v>2493</v>
      </c>
      <c r="E611" s="289" t="s">
        <v>2533</v>
      </c>
      <c r="F611" s="50" t="s">
        <v>999</v>
      </c>
      <c r="G611" s="50" t="s">
        <v>999</v>
      </c>
      <c r="H611" s="289"/>
      <c r="I611" s="50" t="s">
        <v>1136</v>
      </c>
      <c r="J611" s="296">
        <v>66298480</v>
      </c>
      <c r="K611" s="50" t="s">
        <v>999</v>
      </c>
      <c r="L611" s="289"/>
      <c r="M611" s="289"/>
      <c r="N611" s="289"/>
    </row>
    <row r="612" spans="2:14" ht="15.75" x14ac:dyDescent="0.3">
      <c r="B612" s="295">
        <f>VLOOKUP(C612,Companies[],3,FALSE)</f>
        <v>102310144</v>
      </c>
      <c r="C612" s="298" t="s">
        <v>2111</v>
      </c>
      <c r="D612" s="289" t="s">
        <v>2493</v>
      </c>
      <c r="E612" s="289" t="s">
        <v>2534</v>
      </c>
      <c r="F612" s="50" t="s">
        <v>999</v>
      </c>
      <c r="G612" s="50" t="s">
        <v>999</v>
      </c>
      <c r="H612" s="289"/>
      <c r="I612" s="50" t="s">
        <v>1136</v>
      </c>
      <c r="J612" s="296">
        <v>50004139.114199996</v>
      </c>
      <c r="K612" s="50" t="s">
        <v>999</v>
      </c>
      <c r="L612" s="289"/>
      <c r="M612" s="289"/>
      <c r="N612" s="289"/>
    </row>
    <row r="613" spans="2:14" ht="15.75" x14ac:dyDescent="0.3">
      <c r="B613" s="295">
        <f>VLOOKUP(C613,Companies[],3,FALSE)</f>
        <v>102310144</v>
      </c>
      <c r="C613" s="298" t="s">
        <v>2111</v>
      </c>
      <c r="D613" s="289" t="s">
        <v>2493</v>
      </c>
      <c r="E613" s="289" t="s">
        <v>2535</v>
      </c>
      <c r="F613" s="50" t="s">
        <v>999</v>
      </c>
      <c r="G613" s="50" t="s">
        <v>999</v>
      </c>
      <c r="H613" s="289"/>
      <c r="I613" s="50" t="s">
        <v>1136</v>
      </c>
      <c r="J613" s="296">
        <v>10798670987.094921</v>
      </c>
      <c r="K613" s="50" t="s">
        <v>999</v>
      </c>
      <c r="L613" s="289"/>
      <c r="M613" s="289"/>
      <c r="N613" s="289"/>
    </row>
    <row r="614" spans="2:14" ht="15.75" x14ac:dyDescent="0.3">
      <c r="B614" s="295">
        <f>VLOOKUP(C614,Companies[],3,FALSE)</f>
        <v>102310144</v>
      </c>
      <c r="C614" s="298" t="s">
        <v>2111</v>
      </c>
      <c r="D614" s="289" t="s">
        <v>2493</v>
      </c>
      <c r="E614" s="289" t="s">
        <v>2536</v>
      </c>
      <c r="F614" s="50" t="s">
        <v>999</v>
      </c>
      <c r="G614" s="50" t="s">
        <v>999</v>
      </c>
      <c r="H614" s="289"/>
      <c r="I614" s="50" t="s">
        <v>1136</v>
      </c>
      <c r="J614" s="296">
        <v>17070900872.17798</v>
      </c>
      <c r="K614" s="50" t="s">
        <v>999</v>
      </c>
      <c r="L614" s="289"/>
      <c r="M614" s="289"/>
      <c r="N614" s="289"/>
    </row>
    <row r="615" spans="2:14" ht="15.75" x14ac:dyDescent="0.3">
      <c r="B615" s="295">
        <f>VLOOKUP(C615,Companies[],3,FALSE)</f>
        <v>102310144</v>
      </c>
      <c r="C615" s="298" t="s">
        <v>2111</v>
      </c>
      <c r="D615" s="289" t="s">
        <v>2493</v>
      </c>
      <c r="E615" s="289" t="s">
        <v>2537</v>
      </c>
      <c r="F615" s="50" t="s">
        <v>999</v>
      </c>
      <c r="G615" s="50" t="s">
        <v>999</v>
      </c>
      <c r="H615" s="289"/>
      <c r="I615" s="50" t="s">
        <v>1136</v>
      </c>
      <c r="J615" s="296">
        <v>2467079492.1329198</v>
      </c>
      <c r="K615" s="50" t="s">
        <v>999</v>
      </c>
      <c r="L615" s="289"/>
      <c r="M615" s="289"/>
      <c r="N615" s="289"/>
    </row>
    <row r="616" spans="2:14" ht="15.75" x14ac:dyDescent="0.3">
      <c r="B616" s="295">
        <f>VLOOKUP(C616,Companies[],3,FALSE)</f>
        <v>102310144</v>
      </c>
      <c r="C616" s="298" t="s">
        <v>2111</v>
      </c>
      <c r="D616" s="289" t="s">
        <v>2493</v>
      </c>
      <c r="E616" s="289" t="s">
        <v>2538</v>
      </c>
      <c r="F616" s="50" t="s">
        <v>999</v>
      </c>
      <c r="G616" s="50" t="s">
        <v>999</v>
      </c>
      <c r="H616" s="289"/>
      <c r="I616" s="50" t="s">
        <v>1136</v>
      </c>
      <c r="J616" s="296">
        <v>686630499.94080007</v>
      </c>
      <c r="K616" s="50" t="s">
        <v>999</v>
      </c>
      <c r="L616" s="289"/>
      <c r="M616" s="289"/>
      <c r="N616" s="289"/>
    </row>
    <row r="617" spans="2:14" ht="15.75" x14ac:dyDescent="0.3">
      <c r="B617" s="295">
        <f>VLOOKUP(C617,Companies[],3,FALSE)</f>
        <v>102310144</v>
      </c>
      <c r="C617" s="298" t="s">
        <v>2111</v>
      </c>
      <c r="D617" s="289" t="s">
        <v>2493</v>
      </c>
      <c r="E617" s="289" t="s">
        <v>2539</v>
      </c>
      <c r="F617" s="50" t="s">
        <v>999</v>
      </c>
      <c r="G617" s="50" t="s">
        <v>999</v>
      </c>
      <c r="H617" s="289"/>
      <c r="I617" s="50" t="s">
        <v>1136</v>
      </c>
      <c r="J617" s="296">
        <v>245261276.37657997</v>
      </c>
      <c r="K617" s="50" t="s">
        <v>999</v>
      </c>
      <c r="L617" s="289"/>
      <c r="M617" s="289"/>
      <c r="N617" s="289"/>
    </row>
    <row r="618" spans="2:14" ht="15.75" x14ac:dyDescent="0.3">
      <c r="B618" s="295" t="str">
        <f>VLOOKUP(C618,Companies[],3,FALSE)</f>
        <v>No.787,2000-2001</v>
      </c>
      <c r="C618" s="298" t="s">
        <v>2112</v>
      </c>
      <c r="D618" s="289" t="s">
        <v>2029</v>
      </c>
      <c r="E618" s="289" t="s">
        <v>2497</v>
      </c>
      <c r="F618" s="50" t="s">
        <v>999</v>
      </c>
      <c r="G618" s="50" t="s">
        <v>999</v>
      </c>
      <c r="H618" s="289"/>
      <c r="I618" s="50" t="s">
        <v>1136</v>
      </c>
      <c r="J618" s="296">
        <v>911828542</v>
      </c>
      <c r="K618" s="50" t="s">
        <v>999</v>
      </c>
      <c r="L618" s="289"/>
      <c r="M618" s="289"/>
      <c r="N618" s="289"/>
    </row>
    <row r="619" spans="2:14" ht="15.75" x14ac:dyDescent="0.3">
      <c r="B619" s="295" t="str">
        <f>VLOOKUP(C619,Companies[],3,FALSE)</f>
        <v>No.787,2000-2001</v>
      </c>
      <c r="C619" s="298" t="s">
        <v>2112</v>
      </c>
      <c r="D619" s="289" t="s">
        <v>2029</v>
      </c>
      <c r="E619" s="289" t="s">
        <v>2519</v>
      </c>
      <c r="F619" s="50" t="s">
        <v>999</v>
      </c>
      <c r="G619" s="50" t="s">
        <v>999</v>
      </c>
      <c r="H619" s="289"/>
      <c r="I619" s="50" t="s">
        <v>1136</v>
      </c>
      <c r="J619" s="296">
        <v>4640000</v>
      </c>
      <c r="K619" s="50" t="s">
        <v>999</v>
      </c>
      <c r="L619" s="289"/>
      <c r="M619" s="289"/>
      <c r="N619" s="289"/>
    </row>
    <row r="620" spans="2:14" ht="15.75" x14ac:dyDescent="0.3">
      <c r="B620" s="295" t="str">
        <f>VLOOKUP(C620,Companies[],3,FALSE)</f>
        <v>No.787,2000-2001</v>
      </c>
      <c r="C620" s="298" t="s">
        <v>2112</v>
      </c>
      <c r="D620" s="289" t="s">
        <v>2493</v>
      </c>
      <c r="E620" s="289" t="s">
        <v>2533</v>
      </c>
      <c r="F620" s="50" t="s">
        <v>999</v>
      </c>
      <c r="G620" s="50" t="s">
        <v>999</v>
      </c>
      <c r="H620" s="289"/>
      <c r="I620" s="50" t="s">
        <v>1136</v>
      </c>
      <c r="J620" s="296">
        <v>1092268000</v>
      </c>
      <c r="K620" s="50" t="s">
        <v>999</v>
      </c>
      <c r="L620" s="289"/>
      <c r="M620" s="289"/>
      <c r="N620" s="289"/>
    </row>
    <row r="621" spans="2:14" ht="15.75" x14ac:dyDescent="0.3">
      <c r="B621" s="295" t="str">
        <f>VLOOKUP(C621,Companies[],3,FALSE)</f>
        <v>No.787,2000-2001</v>
      </c>
      <c r="C621" s="298" t="s">
        <v>2112</v>
      </c>
      <c r="D621" s="289" t="s">
        <v>2493</v>
      </c>
      <c r="E621" s="289" t="s">
        <v>2534</v>
      </c>
      <c r="F621" s="50" t="s">
        <v>999</v>
      </c>
      <c r="G621" s="50" t="s">
        <v>999</v>
      </c>
      <c r="H621" s="289"/>
      <c r="I621" s="50" t="s">
        <v>1136</v>
      </c>
      <c r="J621" s="296">
        <v>11205497.3925</v>
      </c>
      <c r="K621" s="50" t="s">
        <v>999</v>
      </c>
      <c r="L621" s="289"/>
      <c r="M621" s="289"/>
      <c r="N621" s="289"/>
    </row>
    <row r="622" spans="2:14" ht="15.75" x14ac:dyDescent="0.3">
      <c r="B622" s="295" t="str">
        <f>VLOOKUP(C622,Companies[],3,FALSE)</f>
        <v>No.787,2000-2001</v>
      </c>
      <c r="C622" s="298" t="s">
        <v>2112</v>
      </c>
      <c r="D622" s="289" t="s">
        <v>2493</v>
      </c>
      <c r="E622" s="289" t="s">
        <v>2535</v>
      </c>
      <c r="F622" s="50" t="s">
        <v>999</v>
      </c>
      <c r="G622" s="50" t="s">
        <v>999</v>
      </c>
      <c r="H622" s="289"/>
      <c r="I622" s="50" t="s">
        <v>1136</v>
      </c>
      <c r="J622" s="296">
        <v>7545226203.6284199</v>
      </c>
      <c r="K622" s="50" t="s">
        <v>999</v>
      </c>
      <c r="L622" s="289"/>
      <c r="M622" s="289"/>
      <c r="N622" s="289"/>
    </row>
    <row r="623" spans="2:14" ht="15.75" x14ac:dyDescent="0.3">
      <c r="B623" s="295" t="str">
        <f>VLOOKUP(C623,Companies[],3,FALSE)</f>
        <v>No.787,2000-2001</v>
      </c>
      <c r="C623" s="298" t="s">
        <v>2112</v>
      </c>
      <c r="D623" s="289" t="s">
        <v>2493</v>
      </c>
      <c r="E623" s="289" t="s">
        <v>2536</v>
      </c>
      <c r="F623" s="50" t="s">
        <v>999</v>
      </c>
      <c r="G623" s="50" t="s">
        <v>999</v>
      </c>
      <c r="H623" s="289"/>
      <c r="I623" s="50" t="s">
        <v>1136</v>
      </c>
      <c r="J623" s="296">
        <v>11943320956.557322</v>
      </c>
      <c r="K623" s="50" t="s">
        <v>999</v>
      </c>
      <c r="L623" s="289"/>
      <c r="M623" s="289"/>
      <c r="N623" s="289"/>
    </row>
    <row r="624" spans="2:14" ht="15.75" x14ac:dyDescent="0.3">
      <c r="B624" s="295" t="str">
        <f>VLOOKUP(C624,Companies[],3,FALSE)</f>
        <v>No.787,2000-2001</v>
      </c>
      <c r="C624" s="298" t="s">
        <v>2112</v>
      </c>
      <c r="D624" s="289" t="s">
        <v>2493</v>
      </c>
      <c r="E624" s="289" t="s">
        <v>2537</v>
      </c>
      <c r="F624" s="50" t="s">
        <v>999</v>
      </c>
      <c r="G624" s="50" t="s">
        <v>999</v>
      </c>
      <c r="H624" s="289"/>
      <c r="I624" s="50" t="s">
        <v>1136</v>
      </c>
      <c r="J624" s="296">
        <v>1725781824.7354982</v>
      </c>
      <c r="K624" s="50" t="s">
        <v>999</v>
      </c>
      <c r="L624" s="289"/>
      <c r="M624" s="289"/>
      <c r="N624" s="289"/>
    </row>
    <row r="625" spans="2:14" ht="15.75" x14ac:dyDescent="0.3">
      <c r="B625" s="295" t="str">
        <f>VLOOKUP(C625,Companies[],3,FALSE)</f>
        <v>No.787,2000-2001</v>
      </c>
      <c r="C625" s="298" t="s">
        <v>2112</v>
      </c>
      <c r="D625" s="289" t="s">
        <v>2493</v>
      </c>
      <c r="E625" s="289" t="s">
        <v>2538</v>
      </c>
      <c r="F625" s="50" t="s">
        <v>999</v>
      </c>
      <c r="G625" s="50" t="s">
        <v>999</v>
      </c>
      <c r="H625" s="289"/>
      <c r="I625" s="50" t="s">
        <v>1136</v>
      </c>
      <c r="J625" s="296">
        <v>484238726.37409997</v>
      </c>
      <c r="K625" s="50" t="s">
        <v>999</v>
      </c>
      <c r="L625" s="289"/>
      <c r="M625" s="289"/>
      <c r="N625" s="289"/>
    </row>
    <row r="626" spans="2:14" ht="15.75" x14ac:dyDescent="0.3">
      <c r="B626" s="295" t="str">
        <f>VLOOKUP(C626,Companies[],3,FALSE)</f>
        <v>No.787,2000-2001</v>
      </c>
      <c r="C626" s="298" t="s">
        <v>2112</v>
      </c>
      <c r="D626" s="289" t="s">
        <v>2493</v>
      </c>
      <c r="E626" s="289" t="s">
        <v>2539</v>
      </c>
      <c r="F626" s="50" t="s">
        <v>999</v>
      </c>
      <c r="G626" s="50" t="s">
        <v>999</v>
      </c>
      <c r="H626" s="289"/>
      <c r="I626" s="50" t="s">
        <v>1136</v>
      </c>
      <c r="J626" s="296">
        <v>98519415.74436</v>
      </c>
      <c r="K626" s="50" t="s">
        <v>999</v>
      </c>
      <c r="L626" s="289"/>
      <c r="M626" s="289"/>
      <c r="N626" s="289"/>
    </row>
    <row r="627" spans="2:14" ht="15.75" x14ac:dyDescent="0.3">
      <c r="B627" s="295">
        <f>VLOOKUP(C627,Companies[],3,FALSE)</f>
        <v>153250650</v>
      </c>
      <c r="C627" s="298" t="s">
        <v>2113</v>
      </c>
      <c r="D627" s="289" t="s">
        <v>2029</v>
      </c>
      <c r="E627" s="289" t="s">
        <v>2497</v>
      </c>
      <c r="F627" s="50" t="s">
        <v>999</v>
      </c>
      <c r="G627" s="50" t="s">
        <v>999</v>
      </c>
      <c r="H627" s="289"/>
      <c r="I627" s="50" t="s">
        <v>1136</v>
      </c>
      <c r="J627" s="296">
        <v>739558072</v>
      </c>
      <c r="K627" s="50" t="s">
        <v>999</v>
      </c>
      <c r="L627" s="289"/>
      <c r="M627" s="289"/>
      <c r="N627" s="289"/>
    </row>
    <row r="628" spans="2:14" ht="15.75" x14ac:dyDescent="0.3">
      <c r="B628" s="295">
        <f>VLOOKUP(C628,Companies[],3,FALSE)</f>
        <v>153250650</v>
      </c>
      <c r="C628" s="298" t="s">
        <v>2113</v>
      </c>
      <c r="D628" s="289" t="s">
        <v>2493</v>
      </c>
      <c r="E628" s="289" t="s">
        <v>2533</v>
      </c>
      <c r="F628" s="50" t="s">
        <v>999</v>
      </c>
      <c r="G628" s="50" t="s">
        <v>999</v>
      </c>
      <c r="H628" s="289"/>
      <c r="I628" s="50" t="s">
        <v>1136</v>
      </c>
      <c r="J628" s="296">
        <v>106667940</v>
      </c>
      <c r="K628" s="50" t="s">
        <v>999</v>
      </c>
      <c r="L628" s="289"/>
      <c r="M628" s="289"/>
      <c r="N628" s="289"/>
    </row>
    <row r="629" spans="2:14" ht="15.75" x14ac:dyDescent="0.3">
      <c r="B629" s="295">
        <f>VLOOKUP(C629,Companies[],3,FALSE)</f>
        <v>153250650</v>
      </c>
      <c r="C629" s="298" t="s">
        <v>2113</v>
      </c>
      <c r="D629" s="289" t="s">
        <v>2493</v>
      </c>
      <c r="E629" s="289" t="s">
        <v>2534</v>
      </c>
      <c r="F629" s="50" t="s">
        <v>999</v>
      </c>
      <c r="G629" s="50" t="s">
        <v>999</v>
      </c>
      <c r="H629" s="289"/>
      <c r="I629" s="50" t="s">
        <v>1136</v>
      </c>
      <c r="J629" s="296">
        <v>17995812.0222</v>
      </c>
      <c r="K629" s="50" t="s">
        <v>999</v>
      </c>
      <c r="L629" s="289"/>
      <c r="M629" s="289"/>
      <c r="N629" s="289"/>
    </row>
    <row r="630" spans="2:14" ht="15.75" x14ac:dyDescent="0.3">
      <c r="B630" s="295">
        <f>VLOOKUP(C630,Companies[],3,FALSE)</f>
        <v>153250650</v>
      </c>
      <c r="C630" s="298" t="s">
        <v>2113</v>
      </c>
      <c r="D630" s="289" t="s">
        <v>2493</v>
      </c>
      <c r="E630" s="289" t="s">
        <v>2535</v>
      </c>
      <c r="F630" s="50" t="s">
        <v>999</v>
      </c>
      <c r="G630" s="50" t="s">
        <v>999</v>
      </c>
      <c r="H630" s="289"/>
      <c r="I630" s="50" t="s">
        <v>1136</v>
      </c>
      <c r="J630" s="296">
        <v>8051732802.8783607</v>
      </c>
      <c r="K630" s="50" t="s">
        <v>999</v>
      </c>
      <c r="L630" s="289"/>
      <c r="M630" s="289"/>
      <c r="N630" s="289"/>
    </row>
    <row r="631" spans="2:14" ht="15.75" x14ac:dyDescent="0.3">
      <c r="B631" s="295">
        <f>VLOOKUP(C631,Companies[],3,FALSE)</f>
        <v>153250650</v>
      </c>
      <c r="C631" s="298" t="s">
        <v>2113</v>
      </c>
      <c r="D631" s="289" t="s">
        <v>2493</v>
      </c>
      <c r="E631" s="289" t="s">
        <v>2536</v>
      </c>
      <c r="F631" s="50" t="s">
        <v>999</v>
      </c>
      <c r="G631" s="50" t="s">
        <v>999</v>
      </c>
      <c r="H631" s="289"/>
      <c r="I631" s="50" t="s">
        <v>1136</v>
      </c>
      <c r="J631" s="296">
        <v>11785389993.1817</v>
      </c>
      <c r="K631" s="50" t="s">
        <v>999</v>
      </c>
      <c r="L631" s="289"/>
      <c r="M631" s="289"/>
      <c r="N631" s="289"/>
    </row>
    <row r="632" spans="2:14" ht="15.75" x14ac:dyDescent="0.3">
      <c r="B632" s="295">
        <f>VLOOKUP(C632,Companies[],3,FALSE)</f>
        <v>153250650</v>
      </c>
      <c r="C632" s="298" t="s">
        <v>2113</v>
      </c>
      <c r="D632" s="289" t="s">
        <v>2493</v>
      </c>
      <c r="E632" s="289" t="s">
        <v>2537</v>
      </c>
      <c r="F632" s="50" t="s">
        <v>999</v>
      </c>
      <c r="G632" s="50" t="s">
        <v>999</v>
      </c>
      <c r="H632" s="289"/>
      <c r="I632" s="50" t="s">
        <v>1136</v>
      </c>
      <c r="J632" s="296">
        <v>1729361680.4577599</v>
      </c>
      <c r="K632" s="50" t="s">
        <v>999</v>
      </c>
      <c r="L632" s="289"/>
      <c r="M632" s="289"/>
      <c r="N632" s="289"/>
    </row>
    <row r="633" spans="2:14" ht="15.75" x14ac:dyDescent="0.3">
      <c r="B633" s="295">
        <f>VLOOKUP(C633,Companies[],3,FALSE)</f>
        <v>153250650</v>
      </c>
      <c r="C633" s="298" t="s">
        <v>2113</v>
      </c>
      <c r="D633" s="289" t="s">
        <v>2493</v>
      </c>
      <c r="E633" s="289" t="s">
        <v>2538</v>
      </c>
      <c r="F633" s="50" t="s">
        <v>999</v>
      </c>
      <c r="G633" s="50" t="s">
        <v>999</v>
      </c>
      <c r="H633" s="289"/>
      <c r="I633" s="50" t="s">
        <v>1136</v>
      </c>
      <c r="J633" s="296">
        <v>463530594.85796005</v>
      </c>
      <c r="K633" s="50" t="s">
        <v>999</v>
      </c>
      <c r="L633" s="289"/>
      <c r="M633" s="289"/>
      <c r="N633" s="289"/>
    </row>
    <row r="634" spans="2:14" ht="15.75" x14ac:dyDescent="0.3">
      <c r="B634" s="295">
        <f>VLOOKUP(C634,Companies[],3,FALSE)</f>
        <v>153250650</v>
      </c>
      <c r="C634" s="298" t="s">
        <v>2113</v>
      </c>
      <c r="D634" s="289" t="s">
        <v>2493</v>
      </c>
      <c r="E634" s="289" t="s">
        <v>2539</v>
      </c>
      <c r="F634" s="50" t="s">
        <v>999</v>
      </c>
      <c r="G634" s="50" t="s">
        <v>999</v>
      </c>
      <c r="H634" s="289"/>
      <c r="I634" s="50" t="s">
        <v>1136</v>
      </c>
      <c r="J634" s="296">
        <v>230819728.82757998</v>
      </c>
      <c r="K634" s="50" t="s">
        <v>999</v>
      </c>
      <c r="L634" s="289"/>
      <c r="M634" s="289"/>
      <c r="N634" s="289"/>
    </row>
    <row r="635" spans="2:14" ht="15.75" x14ac:dyDescent="0.3">
      <c r="B635" s="295">
        <f>VLOOKUP(C635,Companies[],3,FALSE)</f>
        <v>102323033</v>
      </c>
      <c r="C635" s="298" t="s">
        <v>2114</v>
      </c>
      <c r="D635" s="289" t="s">
        <v>2030</v>
      </c>
      <c r="E635" s="289" t="s">
        <v>2515</v>
      </c>
      <c r="F635" s="50" t="s">
        <v>999</v>
      </c>
      <c r="G635" s="50" t="s">
        <v>999</v>
      </c>
      <c r="H635" s="289"/>
      <c r="I635" s="50" t="s">
        <v>1136</v>
      </c>
      <c r="J635" s="296">
        <v>141014284.71000001</v>
      </c>
      <c r="K635" s="50" t="s">
        <v>999</v>
      </c>
      <c r="L635" s="289"/>
      <c r="M635" s="289"/>
      <c r="N635" s="289"/>
    </row>
    <row r="636" spans="2:14" ht="15.75" x14ac:dyDescent="0.3">
      <c r="B636" s="295">
        <f>VLOOKUP(C636,Companies[],3,FALSE)</f>
        <v>102323033</v>
      </c>
      <c r="C636" s="298" t="s">
        <v>2114</v>
      </c>
      <c r="D636" s="289" t="s">
        <v>2030</v>
      </c>
      <c r="E636" s="289" t="s">
        <v>2516</v>
      </c>
      <c r="F636" s="50" t="s">
        <v>999</v>
      </c>
      <c r="G636" s="50" t="s">
        <v>999</v>
      </c>
      <c r="H636" s="289"/>
      <c r="I636" s="50" t="s">
        <v>1136</v>
      </c>
      <c r="J636" s="296">
        <v>32898951</v>
      </c>
      <c r="K636" s="50" t="s">
        <v>999</v>
      </c>
      <c r="L636" s="289"/>
      <c r="M636" s="289"/>
      <c r="N636" s="289"/>
    </row>
    <row r="637" spans="2:14" ht="15.75" x14ac:dyDescent="0.3">
      <c r="B637" s="295">
        <f>VLOOKUP(C637,Companies[],3,FALSE)</f>
        <v>102323033</v>
      </c>
      <c r="C637" s="298" t="s">
        <v>2114</v>
      </c>
      <c r="D637" s="289" t="s">
        <v>2030</v>
      </c>
      <c r="E637" s="289" t="s">
        <v>2517</v>
      </c>
      <c r="F637" s="50" t="s">
        <v>999</v>
      </c>
      <c r="G637" s="50" t="s">
        <v>999</v>
      </c>
      <c r="H637" s="289"/>
      <c r="I637" s="50" t="s">
        <v>1136</v>
      </c>
      <c r="J637" s="296">
        <v>12653442</v>
      </c>
      <c r="K637" s="50" t="s">
        <v>999</v>
      </c>
      <c r="L637" s="289"/>
      <c r="M637" s="289"/>
      <c r="N637" s="289"/>
    </row>
    <row r="638" spans="2:14" ht="15.75" x14ac:dyDescent="0.3">
      <c r="B638" s="295">
        <f>VLOOKUP(C638,Companies[],3,FALSE)</f>
        <v>102323033</v>
      </c>
      <c r="C638" s="298" t="s">
        <v>2114</v>
      </c>
      <c r="D638" s="289" t="s">
        <v>2030</v>
      </c>
      <c r="E638" s="289" t="s">
        <v>2518</v>
      </c>
      <c r="F638" s="50" t="s">
        <v>999</v>
      </c>
      <c r="G638" s="50" t="s">
        <v>999</v>
      </c>
      <c r="H638" s="289"/>
      <c r="I638" s="50" t="s">
        <v>1136</v>
      </c>
      <c r="J638" s="296">
        <v>155829806</v>
      </c>
      <c r="K638" s="50" t="s">
        <v>999</v>
      </c>
      <c r="L638" s="289"/>
      <c r="M638" s="289"/>
      <c r="N638" s="289"/>
    </row>
    <row r="639" spans="2:14" ht="15.75" x14ac:dyDescent="0.3">
      <c r="B639" s="295">
        <f>VLOOKUP(C639,Companies[],3,FALSE)</f>
        <v>102323033</v>
      </c>
      <c r="C639" s="298" t="s">
        <v>2114</v>
      </c>
      <c r="D639" s="289" t="s">
        <v>2029</v>
      </c>
      <c r="E639" s="289" t="s">
        <v>2497</v>
      </c>
      <c r="F639" s="50" t="s">
        <v>999</v>
      </c>
      <c r="G639" s="50" t="s">
        <v>999</v>
      </c>
      <c r="H639" s="289"/>
      <c r="I639" s="50" t="s">
        <v>1136</v>
      </c>
      <c r="J639" s="296">
        <v>104697344</v>
      </c>
      <c r="K639" s="50" t="s">
        <v>999</v>
      </c>
      <c r="L639" s="289"/>
      <c r="M639" s="289"/>
      <c r="N639" s="289"/>
    </row>
    <row r="640" spans="2:14" ht="15.75" x14ac:dyDescent="0.3">
      <c r="B640" s="295">
        <f>VLOOKUP(C640,Companies[],3,FALSE)</f>
        <v>102323033</v>
      </c>
      <c r="C640" s="298" t="s">
        <v>2114</v>
      </c>
      <c r="D640" s="289" t="s">
        <v>2029</v>
      </c>
      <c r="E640" s="289" t="s">
        <v>2519</v>
      </c>
      <c r="F640" s="50" t="s">
        <v>999</v>
      </c>
      <c r="G640" s="50" t="s">
        <v>999</v>
      </c>
      <c r="H640" s="289"/>
      <c r="I640" s="50" t="s">
        <v>1136</v>
      </c>
      <c r="J640" s="296">
        <v>272820234.63</v>
      </c>
      <c r="K640" s="50" t="s">
        <v>999</v>
      </c>
      <c r="L640" s="289"/>
      <c r="M640" s="289"/>
      <c r="N640" s="289"/>
    </row>
    <row r="641" spans="2:14" ht="15.75" x14ac:dyDescent="0.3">
      <c r="B641" s="295">
        <f>VLOOKUP(C641,Companies[],3,FALSE)</f>
        <v>102323033</v>
      </c>
      <c r="C641" s="298" t="s">
        <v>2114</v>
      </c>
      <c r="D641" s="289" t="s">
        <v>2493</v>
      </c>
      <c r="E641" s="289" t="s">
        <v>2533</v>
      </c>
      <c r="F641" s="50" t="s">
        <v>999</v>
      </c>
      <c r="G641" s="50" t="s">
        <v>999</v>
      </c>
      <c r="H641" s="289"/>
      <c r="I641" s="50" t="s">
        <v>1136</v>
      </c>
      <c r="J641" s="296">
        <v>1417309460</v>
      </c>
      <c r="K641" s="50" t="s">
        <v>999</v>
      </c>
      <c r="L641" s="289"/>
      <c r="M641" s="289"/>
      <c r="N641" s="289"/>
    </row>
    <row r="642" spans="2:14" ht="15.75" x14ac:dyDescent="0.3">
      <c r="B642" s="295">
        <f>VLOOKUP(C642,Companies[],3,FALSE)</f>
        <v>102323033</v>
      </c>
      <c r="C642" s="298" t="s">
        <v>2114</v>
      </c>
      <c r="D642" s="289" t="s">
        <v>2493</v>
      </c>
      <c r="E642" s="289" t="s">
        <v>2534</v>
      </c>
      <c r="F642" s="50" t="s">
        <v>999</v>
      </c>
      <c r="G642" s="50" t="s">
        <v>999</v>
      </c>
      <c r="H642" s="289"/>
      <c r="I642" s="50" t="s">
        <v>1136</v>
      </c>
      <c r="J642" s="296">
        <v>14462139.406599998</v>
      </c>
      <c r="K642" s="50" t="s">
        <v>999</v>
      </c>
      <c r="L642" s="289"/>
      <c r="M642" s="289"/>
      <c r="N642" s="289"/>
    </row>
    <row r="643" spans="2:14" ht="15.75" x14ac:dyDescent="0.3">
      <c r="B643" s="295">
        <f>VLOOKUP(C643,Companies[],3,FALSE)</f>
        <v>102323033</v>
      </c>
      <c r="C643" s="298" t="s">
        <v>2114</v>
      </c>
      <c r="D643" s="289" t="s">
        <v>2493</v>
      </c>
      <c r="E643" s="289" t="s">
        <v>2535</v>
      </c>
      <c r="F643" s="50" t="s">
        <v>999</v>
      </c>
      <c r="G643" s="50" t="s">
        <v>999</v>
      </c>
      <c r="H643" s="289"/>
      <c r="I643" s="50" t="s">
        <v>1136</v>
      </c>
      <c r="J643" s="296">
        <v>1779381543.14148</v>
      </c>
      <c r="K643" s="50" t="s">
        <v>999</v>
      </c>
      <c r="L643" s="289"/>
      <c r="M643" s="289"/>
      <c r="N643" s="289"/>
    </row>
    <row r="644" spans="2:14" ht="15.75" x14ac:dyDescent="0.3">
      <c r="B644" s="295">
        <f>VLOOKUP(C644,Companies[],3,FALSE)</f>
        <v>102323033</v>
      </c>
      <c r="C644" s="298" t="s">
        <v>2114</v>
      </c>
      <c r="D644" s="289" t="s">
        <v>2493</v>
      </c>
      <c r="E644" s="289" t="s">
        <v>2537</v>
      </c>
      <c r="F644" s="50" t="s">
        <v>999</v>
      </c>
      <c r="G644" s="50" t="s">
        <v>999</v>
      </c>
      <c r="H644" s="289"/>
      <c r="I644" s="50" t="s">
        <v>1136</v>
      </c>
      <c r="J644" s="296">
        <v>403589413.08076</v>
      </c>
      <c r="K644" s="50" t="s">
        <v>999</v>
      </c>
      <c r="L644" s="289"/>
      <c r="M644" s="289"/>
      <c r="N644" s="289"/>
    </row>
    <row r="645" spans="2:14" ht="15.75" x14ac:dyDescent="0.3">
      <c r="B645" s="295">
        <f>VLOOKUP(C645,Companies[],3,FALSE)</f>
        <v>102323033</v>
      </c>
      <c r="C645" s="298" t="s">
        <v>2114</v>
      </c>
      <c r="D645" s="289" t="s">
        <v>2493</v>
      </c>
      <c r="E645" s="289" t="s">
        <v>2539</v>
      </c>
      <c r="F645" s="50" t="s">
        <v>999</v>
      </c>
      <c r="G645" s="50" t="s">
        <v>999</v>
      </c>
      <c r="H645" s="289"/>
      <c r="I645" s="50" t="s">
        <v>1136</v>
      </c>
      <c r="J645" s="296">
        <v>3314701.5087199998</v>
      </c>
      <c r="K645" s="50" t="s">
        <v>999</v>
      </c>
      <c r="L645" s="289"/>
      <c r="M645" s="289"/>
      <c r="N645" s="289"/>
    </row>
    <row r="646" spans="2:14" ht="15.75" x14ac:dyDescent="0.3">
      <c r="B646" s="295">
        <f>VLOOKUP(C646,Companies[],3,FALSE)</f>
        <v>0</v>
      </c>
      <c r="C646" s="298" t="s">
        <v>2115</v>
      </c>
      <c r="D646" s="289" t="s">
        <v>2493</v>
      </c>
      <c r="E646" s="289" t="s">
        <v>2533</v>
      </c>
      <c r="F646" s="50" t="s">
        <v>999</v>
      </c>
      <c r="G646" s="50" t="s">
        <v>999</v>
      </c>
      <c r="H646" s="289"/>
      <c r="I646" s="50" t="s">
        <v>1136</v>
      </c>
      <c r="J646" s="296">
        <v>43957340</v>
      </c>
      <c r="K646" s="50" t="s">
        <v>999</v>
      </c>
      <c r="L646" s="289"/>
      <c r="M646" s="289"/>
      <c r="N646" s="289"/>
    </row>
    <row r="647" spans="2:14" ht="15.75" x14ac:dyDescent="0.3">
      <c r="B647" s="295">
        <f>VLOOKUP(C647,Companies[],3,FALSE)</f>
        <v>196422048</v>
      </c>
      <c r="C647" s="298" t="s">
        <v>2116</v>
      </c>
      <c r="D647" s="289" t="s">
        <v>2029</v>
      </c>
      <c r="E647" s="289" t="s">
        <v>2497</v>
      </c>
      <c r="F647" s="50" t="s">
        <v>999</v>
      </c>
      <c r="G647" s="50" t="s">
        <v>999</v>
      </c>
      <c r="H647" s="289"/>
      <c r="I647" s="50" t="s">
        <v>1136</v>
      </c>
      <c r="J647" s="296">
        <v>515881415</v>
      </c>
      <c r="K647" s="50" t="s">
        <v>999</v>
      </c>
      <c r="L647" s="289"/>
      <c r="M647" s="289"/>
      <c r="N647" s="289"/>
    </row>
    <row r="648" spans="2:14" ht="15.75" x14ac:dyDescent="0.3">
      <c r="B648" s="295">
        <f>VLOOKUP(C648,Companies[],3,FALSE)</f>
        <v>196422048</v>
      </c>
      <c r="C648" s="298" t="s">
        <v>2116</v>
      </c>
      <c r="D648" s="289" t="s">
        <v>2493</v>
      </c>
      <c r="E648" s="289" t="s">
        <v>2533</v>
      </c>
      <c r="F648" s="50" t="s">
        <v>999</v>
      </c>
      <c r="G648" s="50" t="s">
        <v>999</v>
      </c>
      <c r="H648" s="289"/>
      <c r="I648" s="50" t="s">
        <v>1136</v>
      </c>
      <c r="J648" s="296">
        <v>1089489080</v>
      </c>
      <c r="K648" s="50" t="s">
        <v>999</v>
      </c>
      <c r="L648" s="289"/>
      <c r="M648" s="289"/>
      <c r="N648" s="289"/>
    </row>
    <row r="649" spans="2:14" ht="15.75" x14ac:dyDescent="0.3">
      <c r="B649" s="295">
        <f>VLOOKUP(C649,Companies[],3,FALSE)</f>
        <v>196422048</v>
      </c>
      <c r="C649" s="298" t="s">
        <v>2116</v>
      </c>
      <c r="D649" s="289" t="s">
        <v>2493</v>
      </c>
      <c r="E649" s="289" t="s">
        <v>2534</v>
      </c>
      <c r="F649" s="50" t="s">
        <v>999</v>
      </c>
      <c r="G649" s="50" t="s">
        <v>999</v>
      </c>
      <c r="H649" s="289"/>
      <c r="I649" s="50" t="s">
        <v>1136</v>
      </c>
      <c r="J649" s="296">
        <v>479444.45</v>
      </c>
      <c r="K649" s="50" t="s">
        <v>999</v>
      </c>
      <c r="L649" s="289"/>
      <c r="M649" s="289"/>
      <c r="N649" s="289"/>
    </row>
    <row r="650" spans="2:14" ht="15.75" x14ac:dyDescent="0.3">
      <c r="B650" s="295">
        <f>VLOOKUP(C650,Companies[],3,FALSE)</f>
        <v>196422048</v>
      </c>
      <c r="C650" s="298" t="s">
        <v>2116</v>
      </c>
      <c r="D650" s="289" t="s">
        <v>2493</v>
      </c>
      <c r="E650" s="289" t="s">
        <v>2535</v>
      </c>
      <c r="F650" s="50" t="s">
        <v>999</v>
      </c>
      <c r="G650" s="50" t="s">
        <v>999</v>
      </c>
      <c r="H650" s="289"/>
      <c r="I650" s="50" t="s">
        <v>1136</v>
      </c>
      <c r="J650" s="296">
        <v>3410868542.4049196</v>
      </c>
      <c r="K650" s="50" t="s">
        <v>999</v>
      </c>
      <c r="L650" s="289"/>
      <c r="M650" s="289"/>
      <c r="N650" s="289"/>
    </row>
    <row r="651" spans="2:14" ht="15.75" x14ac:dyDescent="0.3">
      <c r="B651" s="295">
        <f>VLOOKUP(C651,Companies[],3,FALSE)</f>
        <v>196422048</v>
      </c>
      <c r="C651" s="298" t="s">
        <v>2116</v>
      </c>
      <c r="D651" s="289" t="s">
        <v>2493</v>
      </c>
      <c r="E651" s="289" t="s">
        <v>2536</v>
      </c>
      <c r="F651" s="50" t="s">
        <v>999</v>
      </c>
      <c r="G651" s="50" t="s">
        <v>999</v>
      </c>
      <c r="H651" s="289"/>
      <c r="I651" s="50" t="s">
        <v>1136</v>
      </c>
      <c r="J651" s="296">
        <v>4950128277.5913591</v>
      </c>
      <c r="K651" s="50" t="s">
        <v>999</v>
      </c>
      <c r="L651" s="289"/>
      <c r="M651" s="289"/>
      <c r="N651" s="289"/>
    </row>
    <row r="652" spans="2:14" ht="15.75" x14ac:dyDescent="0.3">
      <c r="B652" s="295">
        <f>VLOOKUP(C652,Companies[],3,FALSE)</f>
        <v>196422048</v>
      </c>
      <c r="C652" s="298" t="s">
        <v>2116</v>
      </c>
      <c r="D652" s="289" t="s">
        <v>2493</v>
      </c>
      <c r="E652" s="289" t="s">
        <v>2537</v>
      </c>
      <c r="F652" s="50" t="s">
        <v>999</v>
      </c>
      <c r="G652" s="50" t="s">
        <v>999</v>
      </c>
      <c r="H652" s="289"/>
      <c r="I652" s="50" t="s">
        <v>1136</v>
      </c>
      <c r="J652" s="296">
        <v>723925034.75241995</v>
      </c>
      <c r="K652" s="50" t="s">
        <v>999</v>
      </c>
      <c r="L652" s="289"/>
      <c r="M652" s="289"/>
      <c r="N652" s="289"/>
    </row>
    <row r="653" spans="2:14" ht="15.75" x14ac:dyDescent="0.3">
      <c r="B653" s="295">
        <f>VLOOKUP(C653,Companies[],3,FALSE)</f>
        <v>196422048</v>
      </c>
      <c r="C653" s="298" t="s">
        <v>2116</v>
      </c>
      <c r="D653" s="289" t="s">
        <v>2493</v>
      </c>
      <c r="E653" s="289" t="s">
        <v>2538</v>
      </c>
      <c r="F653" s="50" t="s">
        <v>999</v>
      </c>
      <c r="G653" s="50" t="s">
        <v>999</v>
      </c>
      <c r="H653" s="289"/>
      <c r="I653" s="50" t="s">
        <v>1136</v>
      </c>
      <c r="J653" s="296">
        <v>198681422.71524</v>
      </c>
      <c r="K653" s="50" t="s">
        <v>999</v>
      </c>
      <c r="L653" s="289"/>
      <c r="M653" s="289"/>
      <c r="N653" s="289"/>
    </row>
    <row r="654" spans="2:14" ht="15.75" x14ac:dyDescent="0.3">
      <c r="B654" s="295">
        <f>VLOOKUP(C654,Companies[],3,FALSE)</f>
        <v>196422048</v>
      </c>
      <c r="C654" s="298" t="s">
        <v>2116</v>
      </c>
      <c r="D654" s="289" t="s">
        <v>2493</v>
      </c>
      <c r="E654" s="289" t="s">
        <v>2539</v>
      </c>
      <c r="F654" s="50" t="s">
        <v>999</v>
      </c>
      <c r="G654" s="50" t="s">
        <v>999</v>
      </c>
      <c r="H654" s="289"/>
      <c r="I654" s="50" t="s">
        <v>1136</v>
      </c>
      <c r="J654" s="296">
        <v>127610130.52867751</v>
      </c>
      <c r="K654" s="50" t="s">
        <v>999</v>
      </c>
      <c r="L654" s="289"/>
      <c r="M654" s="289"/>
      <c r="N654" s="289"/>
    </row>
    <row r="655" spans="2:14" ht="15.75" x14ac:dyDescent="0.3">
      <c r="B655" s="295">
        <f>VLOOKUP(C655,Companies[],3,FALSE)</f>
        <v>109675040</v>
      </c>
      <c r="C655" s="298" t="s">
        <v>2117</v>
      </c>
      <c r="D655" s="289" t="s">
        <v>2030</v>
      </c>
      <c r="E655" s="289" t="s">
        <v>2515</v>
      </c>
      <c r="F655" s="50" t="s">
        <v>999</v>
      </c>
      <c r="G655" s="50" t="s">
        <v>999</v>
      </c>
      <c r="H655" s="289"/>
      <c r="I655" s="50" t="s">
        <v>1136</v>
      </c>
      <c r="J655" s="296">
        <v>12990268</v>
      </c>
      <c r="K655" s="50" t="s">
        <v>999</v>
      </c>
      <c r="L655" s="289"/>
      <c r="M655" s="289"/>
      <c r="N655" s="289"/>
    </row>
    <row r="656" spans="2:14" ht="15.75" x14ac:dyDescent="0.3">
      <c r="B656" s="295">
        <f>VLOOKUP(C656,Companies[],3,FALSE)</f>
        <v>109675040</v>
      </c>
      <c r="C656" s="298" t="s">
        <v>2117</v>
      </c>
      <c r="D656" s="289" t="s">
        <v>2029</v>
      </c>
      <c r="E656" s="289" t="s">
        <v>2497</v>
      </c>
      <c r="F656" s="50" t="s">
        <v>999</v>
      </c>
      <c r="G656" s="50" t="s">
        <v>999</v>
      </c>
      <c r="H656" s="289"/>
      <c r="I656" s="50" t="s">
        <v>1136</v>
      </c>
      <c r="J656" s="296">
        <v>715793850</v>
      </c>
      <c r="K656" s="50" t="s">
        <v>999</v>
      </c>
      <c r="L656" s="289"/>
      <c r="M656" s="289"/>
      <c r="N656" s="289"/>
    </row>
    <row r="657" spans="2:14" ht="15.75" x14ac:dyDescent="0.3">
      <c r="B657" s="295">
        <f>VLOOKUP(C657,Companies[],3,FALSE)</f>
        <v>109675040</v>
      </c>
      <c r="C657" s="298" t="s">
        <v>2117</v>
      </c>
      <c r="D657" s="289" t="s">
        <v>2029</v>
      </c>
      <c r="E657" s="289" t="s">
        <v>2519</v>
      </c>
      <c r="F657" s="50" t="s">
        <v>999</v>
      </c>
      <c r="G657" s="50" t="s">
        <v>999</v>
      </c>
      <c r="H657" s="289"/>
      <c r="I657" s="50" t="s">
        <v>1136</v>
      </c>
      <c r="J657" s="296">
        <v>30750808</v>
      </c>
      <c r="K657" s="50" t="s">
        <v>999</v>
      </c>
      <c r="L657" s="289"/>
      <c r="M657" s="289"/>
      <c r="N657" s="289"/>
    </row>
    <row r="658" spans="2:14" ht="15.75" x14ac:dyDescent="0.3">
      <c r="B658" s="295">
        <f>VLOOKUP(C658,Companies[],3,FALSE)</f>
        <v>109675040</v>
      </c>
      <c r="C658" s="298" t="s">
        <v>2117</v>
      </c>
      <c r="D658" s="289" t="s">
        <v>2493</v>
      </c>
      <c r="E658" s="289" t="s">
        <v>2533</v>
      </c>
      <c r="F658" s="50" t="s">
        <v>999</v>
      </c>
      <c r="G658" s="50" t="s">
        <v>999</v>
      </c>
      <c r="H658" s="289"/>
      <c r="I658" s="50" t="s">
        <v>1136</v>
      </c>
      <c r="J658" s="296">
        <v>85795440</v>
      </c>
      <c r="K658" s="50" t="s">
        <v>999</v>
      </c>
      <c r="L658" s="289"/>
      <c r="M658" s="289"/>
      <c r="N658" s="289"/>
    </row>
    <row r="659" spans="2:14" ht="15.75" x14ac:dyDescent="0.3">
      <c r="B659" s="295">
        <f>VLOOKUP(C659,Companies[],3,FALSE)</f>
        <v>109675040</v>
      </c>
      <c r="C659" s="298" t="s">
        <v>2117</v>
      </c>
      <c r="D659" s="289" t="s">
        <v>2493</v>
      </c>
      <c r="E659" s="289" t="s">
        <v>2534</v>
      </c>
      <c r="F659" s="50" t="s">
        <v>999</v>
      </c>
      <c r="G659" s="50" t="s">
        <v>999</v>
      </c>
      <c r="H659" s="289"/>
      <c r="I659" s="50" t="s">
        <v>1136</v>
      </c>
      <c r="J659" s="296">
        <v>119999.95</v>
      </c>
      <c r="K659" s="50" t="s">
        <v>999</v>
      </c>
      <c r="L659" s="289"/>
      <c r="M659" s="289"/>
      <c r="N659" s="289"/>
    </row>
    <row r="660" spans="2:14" ht="15.75" x14ac:dyDescent="0.3">
      <c r="B660" s="295">
        <f>VLOOKUP(C660,Companies[],3,FALSE)</f>
        <v>109675040</v>
      </c>
      <c r="C660" s="298" t="s">
        <v>2117</v>
      </c>
      <c r="D660" s="289" t="s">
        <v>2493</v>
      </c>
      <c r="E660" s="289" t="s">
        <v>2535</v>
      </c>
      <c r="F660" s="50" t="s">
        <v>999</v>
      </c>
      <c r="G660" s="50" t="s">
        <v>999</v>
      </c>
      <c r="H660" s="289"/>
      <c r="I660" s="50" t="s">
        <v>1136</v>
      </c>
      <c r="J660" s="296">
        <v>3386757053.5527997</v>
      </c>
      <c r="K660" s="50" t="s">
        <v>999</v>
      </c>
      <c r="L660" s="289"/>
      <c r="M660" s="289"/>
      <c r="N660" s="289"/>
    </row>
    <row r="661" spans="2:14" ht="15.75" x14ac:dyDescent="0.3">
      <c r="B661" s="295">
        <f>VLOOKUP(C661,Companies[],3,FALSE)</f>
        <v>109675040</v>
      </c>
      <c r="C661" s="298" t="s">
        <v>2117</v>
      </c>
      <c r="D661" s="289" t="s">
        <v>2493</v>
      </c>
      <c r="E661" s="289" t="s">
        <v>2536</v>
      </c>
      <c r="F661" s="50" t="s">
        <v>999</v>
      </c>
      <c r="G661" s="50" t="s">
        <v>999</v>
      </c>
      <c r="H661" s="289"/>
      <c r="I661" s="50" t="s">
        <v>1136</v>
      </c>
      <c r="J661" s="296">
        <v>5108644142.0921001</v>
      </c>
      <c r="K661" s="50" t="s">
        <v>999</v>
      </c>
      <c r="L661" s="289"/>
      <c r="M661" s="289"/>
      <c r="N661" s="289"/>
    </row>
    <row r="662" spans="2:14" ht="15.75" x14ac:dyDescent="0.3">
      <c r="B662" s="295">
        <f>VLOOKUP(C662,Companies[],3,FALSE)</f>
        <v>109675040</v>
      </c>
      <c r="C662" s="298" t="s">
        <v>2117</v>
      </c>
      <c r="D662" s="289" t="s">
        <v>2493</v>
      </c>
      <c r="E662" s="289" t="s">
        <v>2537</v>
      </c>
      <c r="F662" s="50" t="s">
        <v>999</v>
      </c>
      <c r="G662" s="50" t="s">
        <v>999</v>
      </c>
      <c r="H662" s="289"/>
      <c r="I662" s="50" t="s">
        <v>1136</v>
      </c>
      <c r="J662" s="296">
        <v>778934127.30832005</v>
      </c>
      <c r="K662" s="50" t="s">
        <v>999</v>
      </c>
      <c r="L662" s="289"/>
      <c r="M662" s="289"/>
      <c r="N662" s="289"/>
    </row>
    <row r="663" spans="2:14" ht="15.75" x14ac:dyDescent="0.3">
      <c r="B663" s="295">
        <f>VLOOKUP(C663,Companies[],3,FALSE)</f>
        <v>109675040</v>
      </c>
      <c r="C663" s="298" t="s">
        <v>2117</v>
      </c>
      <c r="D663" s="289" t="s">
        <v>2493</v>
      </c>
      <c r="E663" s="289" t="s">
        <v>2538</v>
      </c>
      <c r="F663" s="50" t="s">
        <v>999</v>
      </c>
      <c r="G663" s="50" t="s">
        <v>999</v>
      </c>
      <c r="H663" s="289"/>
      <c r="I663" s="50" t="s">
        <v>1136</v>
      </c>
      <c r="J663" s="296">
        <v>206921024.35314</v>
      </c>
      <c r="K663" s="50" t="s">
        <v>999</v>
      </c>
      <c r="L663" s="289"/>
      <c r="M663" s="289"/>
      <c r="N663" s="289"/>
    </row>
    <row r="664" spans="2:14" ht="15.75" x14ac:dyDescent="0.3">
      <c r="B664" s="295">
        <f>VLOOKUP(C664,Companies[],3,FALSE)</f>
        <v>109675040</v>
      </c>
      <c r="C664" s="298" t="s">
        <v>2117</v>
      </c>
      <c r="D664" s="289" t="s">
        <v>2493</v>
      </c>
      <c r="E664" s="289" t="s">
        <v>2539</v>
      </c>
      <c r="F664" s="50" t="s">
        <v>999</v>
      </c>
      <c r="G664" s="50" t="s">
        <v>999</v>
      </c>
      <c r="H664" s="289"/>
      <c r="I664" s="50" t="s">
        <v>1136</v>
      </c>
      <c r="J664" s="296">
        <v>24895251.310487501</v>
      </c>
      <c r="K664" s="50" t="s">
        <v>999</v>
      </c>
      <c r="L664" s="289"/>
      <c r="M664" s="289"/>
      <c r="N664" s="289"/>
    </row>
    <row r="665" spans="2:14" ht="15.75" x14ac:dyDescent="0.3">
      <c r="B665" s="295">
        <f>VLOOKUP(C665,Companies[],3,FALSE)</f>
        <v>106379017</v>
      </c>
      <c r="C665" s="298" t="s">
        <v>2118</v>
      </c>
      <c r="D665" s="289" t="s">
        <v>2493</v>
      </c>
      <c r="E665" s="289" t="s">
        <v>2535</v>
      </c>
      <c r="F665" s="50" t="s">
        <v>999</v>
      </c>
      <c r="G665" s="50" t="s">
        <v>999</v>
      </c>
      <c r="H665" s="289"/>
      <c r="I665" s="50" t="s">
        <v>1136</v>
      </c>
      <c r="J665" s="296">
        <v>7217176706.8739405</v>
      </c>
      <c r="K665" s="50" t="s">
        <v>999</v>
      </c>
      <c r="L665" s="289"/>
      <c r="M665" s="289"/>
      <c r="N665" s="289"/>
    </row>
    <row r="666" spans="2:14" ht="15.75" x14ac:dyDescent="0.3">
      <c r="B666" s="295">
        <f>VLOOKUP(C666,Companies[],3,FALSE)</f>
        <v>106379017</v>
      </c>
      <c r="C666" s="298" t="s">
        <v>2118</v>
      </c>
      <c r="D666" s="289" t="s">
        <v>2493</v>
      </c>
      <c r="E666" s="289" t="s">
        <v>2537</v>
      </c>
      <c r="F666" s="50" t="s">
        <v>999</v>
      </c>
      <c r="G666" s="50" t="s">
        <v>999</v>
      </c>
      <c r="H666" s="289"/>
      <c r="I666" s="50" t="s">
        <v>1136</v>
      </c>
      <c r="J666" s="296">
        <v>1659950642.42226</v>
      </c>
      <c r="K666" s="50" t="s">
        <v>999</v>
      </c>
      <c r="L666" s="289"/>
      <c r="M666" s="289"/>
      <c r="N666" s="289"/>
    </row>
    <row r="667" spans="2:14" ht="15.75" x14ac:dyDescent="0.3">
      <c r="B667" s="295">
        <f>VLOOKUP(C667,Companies[],3,FALSE)</f>
        <v>115165925</v>
      </c>
      <c r="C667" s="298" t="s">
        <v>2119</v>
      </c>
      <c r="D667" s="289" t="s">
        <v>2029</v>
      </c>
      <c r="E667" s="289" t="s">
        <v>2497</v>
      </c>
      <c r="F667" s="50" t="s">
        <v>999</v>
      </c>
      <c r="G667" s="50" t="s">
        <v>999</v>
      </c>
      <c r="H667" s="289"/>
      <c r="I667" s="50" t="s">
        <v>1136</v>
      </c>
      <c r="J667" s="296">
        <v>12969969</v>
      </c>
      <c r="K667" s="50" t="s">
        <v>999</v>
      </c>
      <c r="L667" s="289"/>
      <c r="M667" s="289"/>
      <c r="N667" s="289"/>
    </row>
    <row r="668" spans="2:14" ht="15.75" x14ac:dyDescent="0.3">
      <c r="B668" s="295">
        <f>VLOOKUP(C668,Companies[],3,FALSE)</f>
        <v>115165925</v>
      </c>
      <c r="C668" s="298" t="s">
        <v>2119</v>
      </c>
      <c r="D668" s="289" t="s">
        <v>2493</v>
      </c>
      <c r="E668" s="289" t="s">
        <v>2533</v>
      </c>
      <c r="F668" s="50" t="s">
        <v>999</v>
      </c>
      <c r="G668" s="50" t="s">
        <v>999</v>
      </c>
      <c r="H668" s="289"/>
      <c r="I668" s="50" t="s">
        <v>1136</v>
      </c>
      <c r="J668" s="296">
        <v>758654620</v>
      </c>
      <c r="K668" s="50" t="s">
        <v>999</v>
      </c>
      <c r="L668" s="289"/>
      <c r="M668" s="289"/>
      <c r="N668" s="289"/>
    </row>
    <row r="669" spans="2:14" ht="15.75" x14ac:dyDescent="0.3">
      <c r="B669" s="295">
        <f>VLOOKUP(C669,Companies[],3,FALSE)</f>
        <v>115165925</v>
      </c>
      <c r="C669" s="298" t="s">
        <v>2119</v>
      </c>
      <c r="D669" s="289" t="s">
        <v>2493</v>
      </c>
      <c r="E669" s="289" t="s">
        <v>2534</v>
      </c>
      <c r="F669" s="50" t="s">
        <v>999</v>
      </c>
      <c r="G669" s="50" t="s">
        <v>999</v>
      </c>
      <c r="H669" s="289"/>
      <c r="I669" s="50" t="s">
        <v>1136</v>
      </c>
      <c r="J669" s="296">
        <v>144440</v>
      </c>
      <c r="K669" s="50" t="s">
        <v>999</v>
      </c>
      <c r="L669" s="289"/>
      <c r="M669" s="289"/>
      <c r="N669" s="289"/>
    </row>
    <row r="670" spans="2:14" ht="15.75" x14ac:dyDescent="0.3">
      <c r="B670" s="295">
        <f>VLOOKUP(C670,Companies[],3,FALSE)</f>
        <v>115165925</v>
      </c>
      <c r="C670" s="298" t="s">
        <v>2119</v>
      </c>
      <c r="D670" s="289" t="s">
        <v>2493</v>
      </c>
      <c r="E670" s="289" t="s">
        <v>2535</v>
      </c>
      <c r="F670" s="50" t="s">
        <v>999</v>
      </c>
      <c r="G670" s="50" t="s">
        <v>999</v>
      </c>
      <c r="H670" s="289"/>
      <c r="I670" s="50" t="s">
        <v>1136</v>
      </c>
      <c r="J670" s="296">
        <v>2669502685.0370402</v>
      </c>
      <c r="K670" s="50" t="s">
        <v>999</v>
      </c>
      <c r="L670" s="289"/>
      <c r="M670" s="289"/>
      <c r="N670" s="289"/>
    </row>
    <row r="671" spans="2:14" ht="15.75" x14ac:dyDescent="0.3">
      <c r="B671" s="295">
        <f>VLOOKUP(C671,Companies[],3,FALSE)</f>
        <v>115165925</v>
      </c>
      <c r="C671" s="298" t="s">
        <v>2119</v>
      </c>
      <c r="D671" s="289" t="s">
        <v>2493</v>
      </c>
      <c r="E671" s="289" t="s">
        <v>2536</v>
      </c>
      <c r="F671" s="50" t="s">
        <v>999</v>
      </c>
      <c r="G671" s="50" t="s">
        <v>999</v>
      </c>
      <c r="H671" s="289"/>
      <c r="I671" s="50" t="s">
        <v>1136</v>
      </c>
      <c r="J671" s="296">
        <v>4079640227.3357</v>
      </c>
      <c r="K671" s="50" t="s">
        <v>999</v>
      </c>
      <c r="L671" s="289"/>
      <c r="M671" s="289"/>
      <c r="N671" s="289"/>
    </row>
    <row r="672" spans="2:14" ht="15.75" x14ac:dyDescent="0.3">
      <c r="B672" s="295">
        <f>VLOOKUP(C672,Companies[],3,FALSE)</f>
        <v>115165925</v>
      </c>
      <c r="C672" s="298" t="s">
        <v>2119</v>
      </c>
      <c r="D672" s="289" t="s">
        <v>2493</v>
      </c>
      <c r="E672" s="289" t="s">
        <v>2537</v>
      </c>
      <c r="F672" s="50" t="s">
        <v>999</v>
      </c>
      <c r="G672" s="50" t="s">
        <v>999</v>
      </c>
      <c r="H672" s="289"/>
      <c r="I672" s="50" t="s">
        <v>1136</v>
      </c>
      <c r="J672" s="296">
        <v>592315320.22977996</v>
      </c>
      <c r="K672" s="50" t="s">
        <v>999</v>
      </c>
      <c r="L672" s="289"/>
      <c r="M672" s="289"/>
      <c r="N672" s="289"/>
    </row>
    <row r="673" spans="2:14" ht="15.75" x14ac:dyDescent="0.3">
      <c r="B673" s="295">
        <f>VLOOKUP(C673,Companies[],3,FALSE)</f>
        <v>115165925</v>
      </c>
      <c r="C673" s="298" t="s">
        <v>2119</v>
      </c>
      <c r="D673" s="289" t="s">
        <v>2493</v>
      </c>
      <c r="E673" s="289" t="s">
        <v>2538</v>
      </c>
      <c r="F673" s="50" t="s">
        <v>999</v>
      </c>
      <c r="G673" s="50" t="s">
        <v>999</v>
      </c>
      <c r="H673" s="289"/>
      <c r="I673" s="50" t="s">
        <v>1136</v>
      </c>
      <c r="J673" s="296">
        <v>164999533.53557998</v>
      </c>
      <c r="K673" s="50" t="s">
        <v>999</v>
      </c>
      <c r="L673" s="289"/>
      <c r="M673" s="289"/>
      <c r="N673" s="289"/>
    </row>
    <row r="674" spans="2:14" ht="15.75" x14ac:dyDescent="0.3">
      <c r="B674" s="295">
        <f>VLOOKUP(C674,Companies[],3,FALSE)</f>
        <v>115165925</v>
      </c>
      <c r="C674" s="298" t="s">
        <v>2119</v>
      </c>
      <c r="D674" s="289" t="s">
        <v>2493</v>
      </c>
      <c r="E674" s="289" t="s">
        <v>2539</v>
      </c>
      <c r="F674" s="50" t="s">
        <v>999</v>
      </c>
      <c r="G674" s="50" t="s">
        <v>999</v>
      </c>
      <c r="H674" s="289"/>
      <c r="I674" s="50" t="s">
        <v>1136</v>
      </c>
      <c r="J674" s="296">
        <v>63404191.6221525</v>
      </c>
      <c r="K674" s="50" t="s">
        <v>999</v>
      </c>
      <c r="L674" s="289"/>
      <c r="M674" s="289"/>
      <c r="N674" s="289"/>
    </row>
    <row r="675" spans="2:14" ht="15.75" x14ac:dyDescent="0.3">
      <c r="B675" s="295">
        <f>VLOOKUP(C675,Companies[],3,FALSE)</f>
        <v>108440619</v>
      </c>
      <c r="C675" s="298" t="s">
        <v>2120</v>
      </c>
      <c r="D675" s="289" t="s">
        <v>2030</v>
      </c>
      <c r="E675" s="289" t="s">
        <v>2515</v>
      </c>
      <c r="F675" s="50" t="s">
        <v>999</v>
      </c>
      <c r="G675" s="50" t="s">
        <v>999</v>
      </c>
      <c r="H675" s="289"/>
      <c r="I675" s="50" t="s">
        <v>1136</v>
      </c>
      <c r="J675" s="296">
        <v>12092952.250000002</v>
      </c>
      <c r="K675" s="50" t="s">
        <v>999</v>
      </c>
      <c r="L675" s="289"/>
      <c r="M675" s="289"/>
      <c r="N675" s="289"/>
    </row>
    <row r="676" spans="2:14" ht="15.75" x14ac:dyDescent="0.3">
      <c r="B676" s="295">
        <f>VLOOKUP(C676,Companies[],3,FALSE)</f>
        <v>108440619</v>
      </c>
      <c r="C676" s="298" t="s">
        <v>2120</v>
      </c>
      <c r="D676" s="289" t="s">
        <v>2493</v>
      </c>
      <c r="E676" s="289" t="s">
        <v>2533</v>
      </c>
      <c r="F676" s="50" t="s">
        <v>999</v>
      </c>
      <c r="G676" s="50" t="s">
        <v>999</v>
      </c>
      <c r="H676" s="289"/>
      <c r="I676" s="50" t="s">
        <v>1136</v>
      </c>
      <c r="J676" s="296">
        <v>46958810</v>
      </c>
      <c r="K676" s="50" t="s">
        <v>999</v>
      </c>
      <c r="L676" s="289"/>
      <c r="M676" s="289"/>
      <c r="N676" s="289"/>
    </row>
    <row r="677" spans="2:14" ht="15.75" x14ac:dyDescent="0.3">
      <c r="B677" s="295">
        <f>VLOOKUP(C677,Companies[],3,FALSE)</f>
        <v>108440619</v>
      </c>
      <c r="C677" s="298" t="s">
        <v>2120</v>
      </c>
      <c r="D677" s="289" t="s">
        <v>2493</v>
      </c>
      <c r="E677" s="289" t="s">
        <v>2535</v>
      </c>
      <c r="F677" s="50" t="s">
        <v>999</v>
      </c>
      <c r="G677" s="50" t="s">
        <v>999</v>
      </c>
      <c r="H677" s="289"/>
      <c r="I677" s="50" t="s">
        <v>1136</v>
      </c>
      <c r="J677" s="296">
        <v>4982426285.04356</v>
      </c>
      <c r="K677" s="50" t="s">
        <v>999</v>
      </c>
      <c r="L677" s="289"/>
      <c r="M677" s="289"/>
      <c r="N677" s="289"/>
    </row>
    <row r="678" spans="2:14" ht="15.75" x14ac:dyDescent="0.3">
      <c r="B678" s="295">
        <f>VLOOKUP(C678,Companies[],3,FALSE)</f>
        <v>108440619</v>
      </c>
      <c r="C678" s="298" t="s">
        <v>2120</v>
      </c>
      <c r="D678" s="289" t="s">
        <v>2493</v>
      </c>
      <c r="E678" s="289" t="s">
        <v>2536</v>
      </c>
      <c r="F678" s="50" t="s">
        <v>999</v>
      </c>
      <c r="G678" s="50" t="s">
        <v>999</v>
      </c>
      <c r="H678" s="289"/>
      <c r="I678" s="50" t="s">
        <v>1136</v>
      </c>
      <c r="J678" s="296">
        <v>4584670</v>
      </c>
      <c r="K678" s="50" t="s">
        <v>999</v>
      </c>
      <c r="L678" s="289"/>
      <c r="M678" s="289"/>
      <c r="N678" s="289"/>
    </row>
    <row r="679" spans="2:14" ht="15.75" x14ac:dyDescent="0.3">
      <c r="B679" s="295">
        <f>VLOOKUP(C679,Companies[],3,FALSE)</f>
        <v>108440619</v>
      </c>
      <c r="C679" s="298" t="s">
        <v>2120</v>
      </c>
      <c r="D679" s="289" t="s">
        <v>2493</v>
      </c>
      <c r="E679" s="289" t="s">
        <v>2537</v>
      </c>
      <c r="F679" s="50" t="s">
        <v>999</v>
      </c>
      <c r="G679" s="50" t="s">
        <v>999</v>
      </c>
      <c r="H679" s="289"/>
      <c r="I679" s="50" t="s">
        <v>1136</v>
      </c>
      <c r="J679" s="296">
        <v>1143404777.3833802</v>
      </c>
      <c r="K679" s="50" t="s">
        <v>999</v>
      </c>
      <c r="L679" s="289"/>
      <c r="M679" s="289"/>
      <c r="N679" s="289"/>
    </row>
    <row r="680" spans="2:14" ht="15.75" x14ac:dyDescent="0.3">
      <c r="B680" s="295">
        <f>VLOOKUP(C680,Companies[],3,FALSE)</f>
        <v>108440619</v>
      </c>
      <c r="C680" s="298" t="s">
        <v>2120</v>
      </c>
      <c r="D680" s="289" t="s">
        <v>2493</v>
      </c>
      <c r="E680" s="289" t="s">
        <v>2538</v>
      </c>
      <c r="F680" s="50" t="s">
        <v>999</v>
      </c>
      <c r="G680" s="50" t="s">
        <v>999</v>
      </c>
      <c r="H680" s="289"/>
      <c r="I680" s="50" t="s">
        <v>1136</v>
      </c>
      <c r="J680" s="296">
        <v>149802.31</v>
      </c>
      <c r="K680" s="50" t="s">
        <v>999</v>
      </c>
      <c r="L680" s="289"/>
      <c r="M680" s="289"/>
      <c r="N680" s="289"/>
    </row>
    <row r="681" spans="2:14" ht="15.75" x14ac:dyDescent="0.3">
      <c r="B681" s="295">
        <f>VLOOKUP(C681,Companies[],3,FALSE)</f>
        <v>108440619</v>
      </c>
      <c r="C681" s="298" t="s">
        <v>2120</v>
      </c>
      <c r="D681" s="289" t="s">
        <v>2493</v>
      </c>
      <c r="E681" s="289" t="s">
        <v>2539</v>
      </c>
      <c r="F681" s="50" t="s">
        <v>999</v>
      </c>
      <c r="G681" s="50" t="s">
        <v>999</v>
      </c>
      <c r="H681" s="289"/>
      <c r="I681" s="50" t="s">
        <v>1136</v>
      </c>
      <c r="J681" s="296">
        <v>13728247.811759999</v>
      </c>
      <c r="K681" s="50" t="s">
        <v>999</v>
      </c>
      <c r="L681" s="289"/>
      <c r="M681" s="289"/>
      <c r="N681" s="289"/>
    </row>
    <row r="682" spans="2:14" ht="15.75" x14ac:dyDescent="0.3">
      <c r="B682" s="295">
        <f>VLOOKUP(C682,Companies[],3,FALSE)</f>
        <v>103883865</v>
      </c>
      <c r="C682" s="298" t="s">
        <v>2121</v>
      </c>
      <c r="D682" s="289" t="s">
        <v>2493</v>
      </c>
      <c r="E682" s="289" t="s">
        <v>2533</v>
      </c>
      <c r="F682" s="50" t="s">
        <v>999</v>
      </c>
      <c r="G682" s="50" t="s">
        <v>999</v>
      </c>
      <c r="H682" s="289"/>
      <c r="I682" s="50" t="s">
        <v>1136</v>
      </c>
      <c r="J682" s="296">
        <v>802590</v>
      </c>
      <c r="K682" s="50" t="s">
        <v>999</v>
      </c>
      <c r="L682" s="289"/>
      <c r="M682" s="289"/>
      <c r="N682" s="289"/>
    </row>
    <row r="683" spans="2:14" ht="15.75" x14ac:dyDescent="0.3">
      <c r="B683" s="295">
        <f>VLOOKUP(C683,Companies[],3,FALSE)</f>
        <v>103883865</v>
      </c>
      <c r="C683" s="298" t="s">
        <v>2121</v>
      </c>
      <c r="D683" s="289" t="s">
        <v>2493</v>
      </c>
      <c r="E683" s="289" t="s">
        <v>2534</v>
      </c>
      <c r="F683" s="50" t="s">
        <v>999</v>
      </c>
      <c r="G683" s="50" t="s">
        <v>999</v>
      </c>
      <c r="H683" s="289"/>
      <c r="I683" s="50" t="s">
        <v>1136</v>
      </c>
      <c r="J683" s="296">
        <v>4508312.7068999996</v>
      </c>
      <c r="K683" s="50" t="s">
        <v>999</v>
      </c>
      <c r="L683" s="289"/>
      <c r="M683" s="289"/>
      <c r="N683" s="289"/>
    </row>
    <row r="684" spans="2:14" ht="15.75" x14ac:dyDescent="0.3">
      <c r="B684" s="295">
        <f>VLOOKUP(C684,Companies[],3,FALSE)</f>
        <v>103883865</v>
      </c>
      <c r="C684" s="298" t="s">
        <v>2121</v>
      </c>
      <c r="D684" s="289" t="s">
        <v>2493</v>
      </c>
      <c r="E684" s="289" t="s">
        <v>2535</v>
      </c>
      <c r="F684" s="50" t="s">
        <v>999</v>
      </c>
      <c r="G684" s="50" t="s">
        <v>999</v>
      </c>
      <c r="H684" s="289"/>
      <c r="I684" s="50" t="s">
        <v>1136</v>
      </c>
      <c r="J684" s="296">
        <v>281518982.53518003</v>
      </c>
      <c r="K684" s="50" t="s">
        <v>999</v>
      </c>
      <c r="L684" s="289"/>
      <c r="M684" s="289"/>
      <c r="N684" s="289"/>
    </row>
    <row r="685" spans="2:14" ht="15.75" x14ac:dyDescent="0.3">
      <c r="B685" s="295">
        <f>VLOOKUP(C685,Companies[],3,FALSE)</f>
        <v>103883865</v>
      </c>
      <c r="C685" s="298" t="s">
        <v>2121</v>
      </c>
      <c r="D685" s="289" t="s">
        <v>2493</v>
      </c>
      <c r="E685" s="289" t="s">
        <v>2537</v>
      </c>
      <c r="F685" s="50" t="s">
        <v>999</v>
      </c>
      <c r="G685" s="50" t="s">
        <v>999</v>
      </c>
      <c r="H685" s="289"/>
      <c r="I685" s="50" t="s">
        <v>1136</v>
      </c>
      <c r="J685" s="296">
        <v>63057266.89760001</v>
      </c>
      <c r="K685" s="50" t="s">
        <v>999</v>
      </c>
      <c r="L685" s="289"/>
      <c r="M685" s="289"/>
      <c r="N685" s="289"/>
    </row>
    <row r="686" spans="2:14" ht="15.75" x14ac:dyDescent="0.3">
      <c r="B686" s="295">
        <f>VLOOKUP(C686,Companies[],3,FALSE)</f>
        <v>103883865</v>
      </c>
      <c r="C686" s="298" t="s">
        <v>2121</v>
      </c>
      <c r="D686" s="289" t="s">
        <v>2493</v>
      </c>
      <c r="E686" s="289" t="s">
        <v>2539</v>
      </c>
      <c r="F686" s="50" t="s">
        <v>999</v>
      </c>
      <c r="G686" s="50" t="s">
        <v>999</v>
      </c>
      <c r="H686" s="289"/>
      <c r="I686" s="50" t="s">
        <v>1136</v>
      </c>
      <c r="J686" s="296">
        <v>49100.199659999998</v>
      </c>
      <c r="K686" s="50" t="s">
        <v>999</v>
      </c>
      <c r="L686" s="289"/>
      <c r="M686" s="289"/>
      <c r="N686" s="289"/>
    </row>
    <row r="687" spans="2:14" ht="15.75" x14ac:dyDescent="0.3">
      <c r="B687" s="295">
        <f>VLOOKUP(C687,Companies[],3,FALSE)</f>
        <v>173478178</v>
      </c>
      <c r="C687" s="298" t="s">
        <v>2122</v>
      </c>
      <c r="D687" s="289" t="s">
        <v>2493</v>
      </c>
      <c r="E687" s="289" t="s">
        <v>2534</v>
      </c>
      <c r="F687" s="50" t="s">
        <v>999</v>
      </c>
      <c r="G687" s="50" t="s">
        <v>999</v>
      </c>
      <c r="H687" s="289"/>
      <c r="I687" s="50" t="s">
        <v>1136</v>
      </c>
      <c r="J687" s="296">
        <v>3703072.6073999996</v>
      </c>
      <c r="K687" s="50" t="s">
        <v>999</v>
      </c>
      <c r="L687" s="289"/>
      <c r="M687" s="289"/>
      <c r="N687" s="289"/>
    </row>
    <row r="688" spans="2:14" ht="15.75" x14ac:dyDescent="0.3">
      <c r="B688" s="295">
        <f>VLOOKUP(C688,Companies[],3,FALSE)</f>
        <v>173478178</v>
      </c>
      <c r="C688" s="298" t="s">
        <v>2122</v>
      </c>
      <c r="D688" s="289" t="s">
        <v>2493</v>
      </c>
      <c r="E688" s="289" t="s">
        <v>2535</v>
      </c>
      <c r="F688" s="50" t="s">
        <v>999</v>
      </c>
      <c r="G688" s="50" t="s">
        <v>999</v>
      </c>
      <c r="H688" s="289"/>
      <c r="I688" s="50" t="s">
        <v>1136</v>
      </c>
      <c r="J688" s="296">
        <v>999990511.51248002</v>
      </c>
      <c r="K688" s="50" t="s">
        <v>999</v>
      </c>
      <c r="L688" s="289"/>
      <c r="M688" s="289"/>
      <c r="N688" s="289"/>
    </row>
    <row r="689" spans="2:14" ht="15.75" x14ac:dyDescent="0.3">
      <c r="B689" s="295">
        <f>VLOOKUP(C689,Companies[],3,FALSE)</f>
        <v>173478178</v>
      </c>
      <c r="C689" s="298" t="s">
        <v>2122</v>
      </c>
      <c r="D689" s="289" t="s">
        <v>2493</v>
      </c>
      <c r="E689" s="289" t="s">
        <v>2536</v>
      </c>
      <c r="F689" s="50" t="s">
        <v>999</v>
      </c>
      <c r="G689" s="50" t="s">
        <v>999</v>
      </c>
      <c r="H689" s="289"/>
      <c r="I689" s="50" t="s">
        <v>1136</v>
      </c>
      <c r="J689" s="296">
        <v>1583285276.4951918</v>
      </c>
      <c r="K689" s="50" t="s">
        <v>999</v>
      </c>
      <c r="L689" s="289"/>
      <c r="M689" s="289"/>
      <c r="N689" s="289"/>
    </row>
    <row r="690" spans="2:14" ht="15.75" x14ac:dyDescent="0.3">
      <c r="B690" s="295">
        <f>VLOOKUP(C690,Companies[],3,FALSE)</f>
        <v>173478178</v>
      </c>
      <c r="C690" s="298" t="s">
        <v>2122</v>
      </c>
      <c r="D690" s="289" t="s">
        <v>2493</v>
      </c>
      <c r="E690" s="289" t="s">
        <v>2537</v>
      </c>
      <c r="F690" s="50" t="s">
        <v>999</v>
      </c>
      <c r="G690" s="50" t="s">
        <v>999</v>
      </c>
      <c r="H690" s="289"/>
      <c r="I690" s="50" t="s">
        <v>1136</v>
      </c>
      <c r="J690" s="296">
        <v>228392881.26539999</v>
      </c>
      <c r="K690" s="50" t="s">
        <v>999</v>
      </c>
      <c r="L690" s="289"/>
      <c r="M690" s="289"/>
      <c r="N690" s="289"/>
    </row>
    <row r="691" spans="2:14" ht="15.75" x14ac:dyDescent="0.3">
      <c r="B691" s="295">
        <f>VLOOKUP(C691,Companies[],3,FALSE)</f>
        <v>173478178</v>
      </c>
      <c r="C691" s="298" t="s">
        <v>2122</v>
      </c>
      <c r="D691" s="289" t="s">
        <v>2493</v>
      </c>
      <c r="E691" s="289" t="s">
        <v>2538</v>
      </c>
      <c r="F691" s="50" t="s">
        <v>999</v>
      </c>
      <c r="G691" s="50" t="s">
        <v>999</v>
      </c>
      <c r="H691" s="289"/>
      <c r="I691" s="50" t="s">
        <v>1136</v>
      </c>
      <c r="J691" s="296">
        <v>63836095.627580002</v>
      </c>
      <c r="K691" s="50" t="s">
        <v>999</v>
      </c>
      <c r="L691" s="289"/>
      <c r="M691" s="289"/>
      <c r="N691" s="289"/>
    </row>
    <row r="692" spans="2:14" ht="15.75" x14ac:dyDescent="0.3">
      <c r="B692" s="295">
        <f>VLOOKUP(C692,Companies[],3,FALSE)</f>
        <v>173478178</v>
      </c>
      <c r="C692" s="298" t="s">
        <v>2122</v>
      </c>
      <c r="D692" s="289" t="s">
        <v>2493</v>
      </c>
      <c r="E692" s="289" t="s">
        <v>2539</v>
      </c>
      <c r="F692" s="50" t="s">
        <v>999</v>
      </c>
      <c r="G692" s="50" t="s">
        <v>999</v>
      </c>
      <c r="H692" s="289"/>
      <c r="I692" s="50" t="s">
        <v>1136</v>
      </c>
      <c r="J692" s="296">
        <v>54672870.230755001</v>
      </c>
      <c r="K692" s="50" t="s">
        <v>999</v>
      </c>
      <c r="L692" s="289"/>
      <c r="M692" s="289"/>
      <c r="N692" s="289"/>
    </row>
    <row r="693" spans="2:14" ht="15.75" x14ac:dyDescent="0.3">
      <c r="B693" s="295">
        <f>VLOOKUP(C693,Companies[],3,FALSE)</f>
        <v>101178919</v>
      </c>
      <c r="C693" s="298" t="s">
        <v>2123</v>
      </c>
      <c r="D693" s="289" t="s">
        <v>2493</v>
      </c>
      <c r="E693" s="289" t="s">
        <v>2533</v>
      </c>
      <c r="F693" s="50" t="s">
        <v>999</v>
      </c>
      <c r="G693" s="50" t="s">
        <v>999</v>
      </c>
      <c r="H693" s="289"/>
      <c r="I693" s="50" t="s">
        <v>1136</v>
      </c>
      <c r="J693" s="296">
        <v>436266860</v>
      </c>
      <c r="K693" s="50" t="s">
        <v>999</v>
      </c>
      <c r="L693" s="289"/>
      <c r="M693" s="289"/>
      <c r="N693" s="289"/>
    </row>
    <row r="694" spans="2:14" ht="15.75" x14ac:dyDescent="0.3">
      <c r="B694" s="295">
        <f>VLOOKUP(C694,Companies[],3,FALSE)</f>
        <v>101178919</v>
      </c>
      <c r="C694" s="298" t="s">
        <v>2123</v>
      </c>
      <c r="D694" s="289" t="s">
        <v>2493</v>
      </c>
      <c r="E694" s="289" t="s">
        <v>2535</v>
      </c>
      <c r="F694" s="50" t="s">
        <v>999</v>
      </c>
      <c r="G694" s="50" t="s">
        <v>999</v>
      </c>
      <c r="H694" s="289"/>
      <c r="I694" s="50" t="s">
        <v>1136</v>
      </c>
      <c r="J694" s="296">
        <v>1958652406.4872599</v>
      </c>
      <c r="K694" s="50" t="s">
        <v>999</v>
      </c>
      <c r="L694" s="289"/>
      <c r="M694" s="289"/>
      <c r="N694" s="289"/>
    </row>
    <row r="695" spans="2:14" ht="15.75" x14ac:dyDescent="0.3">
      <c r="B695" s="295">
        <f>VLOOKUP(C695,Companies[],3,FALSE)</f>
        <v>101178919</v>
      </c>
      <c r="C695" s="298" t="s">
        <v>2123</v>
      </c>
      <c r="D695" s="289" t="s">
        <v>2493</v>
      </c>
      <c r="E695" s="289" t="s">
        <v>2537</v>
      </c>
      <c r="F695" s="50" t="s">
        <v>999</v>
      </c>
      <c r="G695" s="50" t="s">
        <v>999</v>
      </c>
      <c r="H695" s="289"/>
      <c r="I695" s="50" t="s">
        <v>1136</v>
      </c>
      <c r="J695" s="296">
        <v>448669570.57404</v>
      </c>
      <c r="K695" s="50" t="s">
        <v>999</v>
      </c>
      <c r="L695" s="289"/>
      <c r="M695" s="289"/>
      <c r="N695" s="289"/>
    </row>
    <row r="696" spans="2:14" ht="15.75" x14ac:dyDescent="0.3">
      <c r="B696" s="295">
        <f>VLOOKUP(C696,Companies[],3,FALSE)</f>
        <v>101178919</v>
      </c>
      <c r="C696" s="298" t="s">
        <v>2123</v>
      </c>
      <c r="D696" s="289" t="s">
        <v>2493</v>
      </c>
      <c r="E696" s="289" t="s">
        <v>2539</v>
      </c>
      <c r="F696" s="50" t="s">
        <v>999</v>
      </c>
      <c r="G696" s="50" t="s">
        <v>999</v>
      </c>
      <c r="H696" s="289"/>
      <c r="I696" s="50" t="s">
        <v>1136</v>
      </c>
      <c r="J696" s="296">
        <v>6669764.2662500003</v>
      </c>
      <c r="K696" s="50" t="s">
        <v>999</v>
      </c>
      <c r="L696" s="289"/>
      <c r="M696" s="289"/>
      <c r="N696" s="289"/>
    </row>
    <row r="697" spans="2:14" ht="15.75" x14ac:dyDescent="0.3">
      <c r="B697" s="295">
        <f>VLOOKUP(C697,Companies[],3,FALSE)</f>
        <v>183561383</v>
      </c>
      <c r="C697" s="298" t="s">
        <v>2124</v>
      </c>
      <c r="D697" s="289" t="s">
        <v>2029</v>
      </c>
      <c r="E697" s="289" t="s">
        <v>2497</v>
      </c>
      <c r="F697" s="50" t="s">
        <v>999</v>
      </c>
      <c r="G697" s="50" t="s">
        <v>999</v>
      </c>
      <c r="H697" s="289"/>
      <c r="I697" s="50" t="s">
        <v>1136</v>
      </c>
      <c r="J697" s="296">
        <v>160000000</v>
      </c>
      <c r="K697" s="50" t="s">
        <v>999</v>
      </c>
      <c r="L697" s="289"/>
      <c r="M697" s="289"/>
      <c r="N697" s="289"/>
    </row>
    <row r="698" spans="2:14" ht="15.75" x14ac:dyDescent="0.3">
      <c r="B698" s="295">
        <f>VLOOKUP(C698,Companies[],3,FALSE)</f>
        <v>183561383</v>
      </c>
      <c r="C698" s="298" t="s">
        <v>2124</v>
      </c>
      <c r="D698" s="289" t="s">
        <v>2029</v>
      </c>
      <c r="E698" s="289" t="s">
        <v>2522</v>
      </c>
      <c r="F698" s="50" t="s">
        <v>999</v>
      </c>
      <c r="G698" s="50" t="s">
        <v>999</v>
      </c>
      <c r="H698" s="289"/>
      <c r="I698" s="50" t="s">
        <v>1136</v>
      </c>
      <c r="J698" s="296">
        <v>1679387539.75</v>
      </c>
      <c r="K698" s="50" t="s">
        <v>999</v>
      </c>
      <c r="L698" s="289"/>
      <c r="M698" s="289"/>
      <c r="N698" s="289"/>
    </row>
    <row r="699" spans="2:14" ht="15.75" x14ac:dyDescent="0.3">
      <c r="B699" s="295">
        <f>VLOOKUP(C699,Companies[],3,FALSE)</f>
        <v>183561383</v>
      </c>
      <c r="C699" s="298" t="s">
        <v>2124</v>
      </c>
      <c r="D699" s="289" t="s">
        <v>2493</v>
      </c>
      <c r="E699" s="289" t="s">
        <v>2533</v>
      </c>
      <c r="F699" s="50" t="s">
        <v>999</v>
      </c>
      <c r="G699" s="50" t="s">
        <v>999</v>
      </c>
      <c r="H699" s="289"/>
      <c r="I699" s="50" t="s">
        <v>1136</v>
      </c>
      <c r="J699" s="296">
        <v>112062940</v>
      </c>
      <c r="K699" s="50" t="s">
        <v>999</v>
      </c>
      <c r="L699" s="289"/>
      <c r="M699" s="289"/>
      <c r="N699" s="289"/>
    </row>
    <row r="700" spans="2:14" ht="15.75" x14ac:dyDescent="0.3">
      <c r="B700" s="295">
        <f>VLOOKUP(C700,Companies[],3,FALSE)</f>
        <v>183561383</v>
      </c>
      <c r="C700" s="298" t="s">
        <v>2124</v>
      </c>
      <c r="D700" s="289" t="s">
        <v>2493</v>
      </c>
      <c r="E700" s="289" t="s">
        <v>2534</v>
      </c>
      <c r="F700" s="50" t="s">
        <v>999</v>
      </c>
      <c r="G700" s="50" t="s">
        <v>999</v>
      </c>
      <c r="H700" s="289"/>
      <c r="I700" s="50" t="s">
        <v>1136</v>
      </c>
      <c r="J700" s="296">
        <v>5687849.0098000001</v>
      </c>
      <c r="K700" s="50" t="s">
        <v>999</v>
      </c>
      <c r="L700" s="289"/>
      <c r="M700" s="289"/>
      <c r="N700" s="289"/>
    </row>
    <row r="701" spans="2:14" ht="15.75" x14ac:dyDescent="0.3">
      <c r="B701" s="295">
        <f>VLOOKUP(C701,Companies[],3,FALSE)</f>
        <v>183561383</v>
      </c>
      <c r="C701" s="298" t="s">
        <v>2124</v>
      </c>
      <c r="D701" s="289" t="s">
        <v>2493</v>
      </c>
      <c r="E701" s="289" t="s">
        <v>2535</v>
      </c>
      <c r="F701" s="50" t="s">
        <v>999</v>
      </c>
      <c r="G701" s="50" t="s">
        <v>999</v>
      </c>
      <c r="H701" s="289"/>
      <c r="I701" s="50" t="s">
        <v>1136</v>
      </c>
      <c r="J701" s="296">
        <v>2117217709.8288598</v>
      </c>
      <c r="K701" s="50" t="s">
        <v>999</v>
      </c>
      <c r="L701" s="289"/>
      <c r="M701" s="289"/>
      <c r="N701" s="289"/>
    </row>
    <row r="702" spans="2:14" ht="15.75" x14ac:dyDescent="0.3">
      <c r="B702" s="295">
        <f>VLOOKUP(C702,Companies[],3,FALSE)</f>
        <v>183561383</v>
      </c>
      <c r="C702" s="298" t="s">
        <v>2124</v>
      </c>
      <c r="D702" s="289" t="s">
        <v>2493</v>
      </c>
      <c r="E702" s="289" t="s">
        <v>2536</v>
      </c>
      <c r="F702" s="50" t="s">
        <v>999</v>
      </c>
      <c r="G702" s="50" t="s">
        <v>999</v>
      </c>
      <c r="H702" s="289"/>
      <c r="I702" s="50" t="s">
        <v>1136</v>
      </c>
      <c r="J702" s="296">
        <v>3266489125.2185202</v>
      </c>
      <c r="K702" s="50" t="s">
        <v>999</v>
      </c>
      <c r="L702" s="289"/>
      <c r="M702" s="289"/>
      <c r="N702" s="289"/>
    </row>
    <row r="703" spans="2:14" ht="15.75" x14ac:dyDescent="0.3">
      <c r="B703" s="295">
        <f>VLOOKUP(C703,Companies[],3,FALSE)</f>
        <v>183561383</v>
      </c>
      <c r="C703" s="298" t="s">
        <v>2124</v>
      </c>
      <c r="D703" s="289" t="s">
        <v>2493</v>
      </c>
      <c r="E703" s="289" t="s">
        <v>2537</v>
      </c>
      <c r="F703" s="50" t="s">
        <v>999</v>
      </c>
      <c r="G703" s="50" t="s">
        <v>999</v>
      </c>
      <c r="H703" s="289"/>
      <c r="I703" s="50" t="s">
        <v>1136</v>
      </c>
      <c r="J703" s="296">
        <v>473576810.55400002</v>
      </c>
      <c r="K703" s="50" t="s">
        <v>999</v>
      </c>
      <c r="L703" s="289"/>
      <c r="M703" s="289"/>
      <c r="N703" s="289"/>
    </row>
    <row r="704" spans="2:14" ht="15.75" x14ac:dyDescent="0.3">
      <c r="B704" s="295">
        <f>VLOOKUP(C704,Companies[],3,FALSE)</f>
        <v>183561383</v>
      </c>
      <c r="C704" s="298" t="s">
        <v>2124</v>
      </c>
      <c r="D704" s="289" t="s">
        <v>2493</v>
      </c>
      <c r="E704" s="289" t="s">
        <v>2538</v>
      </c>
      <c r="F704" s="50" t="s">
        <v>999</v>
      </c>
      <c r="G704" s="50" t="s">
        <v>999</v>
      </c>
      <c r="H704" s="289"/>
      <c r="I704" s="50" t="s">
        <v>1136</v>
      </c>
      <c r="J704" s="296">
        <v>130325593.33758</v>
      </c>
      <c r="K704" s="50" t="s">
        <v>999</v>
      </c>
      <c r="L704" s="289"/>
      <c r="M704" s="289"/>
      <c r="N704" s="289"/>
    </row>
    <row r="705" spans="2:14" ht="15.75" x14ac:dyDescent="0.3">
      <c r="B705" s="295">
        <f>VLOOKUP(C705,Companies[],3,FALSE)</f>
        <v>183561383</v>
      </c>
      <c r="C705" s="298" t="s">
        <v>2124</v>
      </c>
      <c r="D705" s="289" t="s">
        <v>2493</v>
      </c>
      <c r="E705" s="289" t="s">
        <v>2539</v>
      </c>
      <c r="F705" s="50" t="s">
        <v>999</v>
      </c>
      <c r="G705" s="50" t="s">
        <v>999</v>
      </c>
      <c r="H705" s="289"/>
      <c r="I705" s="50" t="s">
        <v>1136</v>
      </c>
      <c r="J705" s="296">
        <v>48281870.250199996</v>
      </c>
      <c r="K705" s="50" t="s">
        <v>999</v>
      </c>
      <c r="L705" s="289"/>
      <c r="M705" s="289"/>
      <c r="N705" s="289"/>
    </row>
    <row r="706" spans="2:14" ht="15.75" x14ac:dyDescent="0.3">
      <c r="B706" s="295">
        <f>VLOOKUP(C706,Companies[],3,FALSE)</f>
        <v>108175893</v>
      </c>
      <c r="C706" s="298" t="s">
        <v>2125</v>
      </c>
      <c r="D706" s="289" t="s">
        <v>2029</v>
      </c>
      <c r="E706" s="289" t="s">
        <v>2497</v>
      </c>
      <c r="F706" s="50" t="s">
        <v>999</v>
      </c>
      <c r="G706" s="50" t="s">
        <v>999</v>
      </c>
      <c r="H706" s="289"/>
      <c r="I706" s="50" t="s">
        <v>1136</v>
      </c>
      <c r="J706" s="296">
        <v>235458574</v>
      </c>
      <c r="K706" s="50" t="s">
        <v>999</v>
      </c>
      <c r="L706" s="289"/>
      <c r="M706" s="289"/>
      <c r="N706" s="289"/>
    </row>
    <row r="707" spans="2:14" ht="15.75" x14ac:dyDescent="0.3">
      <c r="B707" s="295">
        <f>VLOOKUP(C707,Companies[],3,FALSE)</f>
        <v>108175893</v>
      </c>
      <c r="C707" s="298" t="s">
        <v>2125</v>
      </c>
      <c r="D707" s="289" t="s">
        <v>2493</v>
      </c>
      <c r="E707" s="289" t="s">
        <v>2533</v>
      </c>
      <c r="F707" s="50" t="s">
        <v>999</v>
      </c>
      <c r="G707" s="50" t="s">
        <v>999</v>
      </c>
      <c r="H707" s="289"/>
      <c r="I707" s="50" t="s">
        <v>1136</v>
      </c>
      <c r="J707" s="296">
        <v>75738000</v>
      </c>
      <c r="K707" s="50" t="s">
        <v>999</v>
      </c>
      <c r="L707" s="289"/>
      <c r="M707" s="289"/>
      <c r="N707" s="289"/>
    </row>
    <row r="708" spans="2:14" ht="15.75" x14ac:dyDescent="0.3">
      <c r="B708" s="295">
        <f>VLOOKUP(C708,Companies[],3,FALSE)</f>
        <v>108175893</v>
      </c>
      <c r="C708" s="298" t="s">
        <v>2125</v>
      </c>
      <c r="D708" s="289" t="s">
        <v>2493</v>
      </c>
      <c r="E708" s="289" t="s">
        <v>2534</v>
      </c>
      <c r="F708" s="50" t="s">
        <v>999</v>
      </c>
      <c r="G708" s="50" t="s">
        <v>999</v>
      </c>
      <c r="H708" s="289"/>
      <c r="I708" s="50" t="s">
        <v>1136</v>
      </c>
      <c r="J708" s="296">
        <v>3374645.8545999997</v>
      </c>
      <c r="K708" s="50" t="s">
        <v>999</v>
      </c>
      <c r="L708" s="289"/>
      <c r="M708" s="289"/>
      <c r="N708" s="289"/>
    </row>
    <row r="709" spans="2:14" ht="15.75" x14ac:dyDescent="0.3">
      <c r="B709" s="295">
        <f>VLOOKUP(C709,Companies[],3,FALSE)</f>
        <v>108175893</v>
      </c>
      <c r="C709" s="298" t="s">
        <v>2125</v>
      </c>
      <c r="D709" s="289" t="s">
        <v>2493</v>
      </c>
      <c r="E709" s="289" t="s">
        <v>2535</v>
      </c>
      <c r="F709" s="50" t="s">
        <v>999</v>
      </c>
      <c r="G709" s="50" t="s">
        <v>999</v>
      </c>
      <c r="H709" s="289"/>
      <c r="I709" s="50" t="s">
        <v>1136</v>
      </c>
      <c r="J709" s="296">
        <v>2503352902.8071599</v>
      </c>
      <c r="K709" s="50" t="s">
        <v>999</v>
      </c>
      <c r="L709" s="289"/>
      <c r="M709" s="289"/>
      <c r="N709" s="289"/>
    </row>
    <row r="710" spans="2:14" ht="15.75" x14ac:dyDescent="0.3">
      <c r="B710" s="295">
        <f>VLOOKUP(C710,Companies[],3,FALSE)</f>
        <v>108175893</v>
      </c>
      <c r="C710" s="298" t="s">
        <v>2125</v>
      </c>
      <c r="D710" s="289" t="s">
        <v>2493</v>
      </c>
      <c r="E710" s="289" t="s">
        <v>2537</v>
      </c>
      <c r="F710" s="50" t="s">
        <v>999</v>
      </c>
      <c r="G710" s="50" t="s">
        <v>999</v>
      </c>
      <c r="H710" s="289"/>
      <c r="I710" s="50" t="s">
        <v>1136</v>
      </c>
      <c r="J710" s="296">
        <v>3466003467.8305998</v>
      </c>
      <c r="K710" s="50" t="s">
        <v>999</v>
      </c>
      <c r="L710" s="289"/>
      <c r="M710" s="289"/>
      <c r="N710" s="289"/>
    </row>
    <row r="711" spans="2:14" ht="15.75" x14ac:dyDescent="0.3">
      <c r="B711" s="295">
        <f>VLOOKUP(C711,Companies[],3,FALSE)</f>
        <v>108175893</v>
      </c>
      <c r="C711" s="298" t="s">
        <v>2125</v>
      </c>
      <c r="D711" s="289" t="s">
        <v>2493</v>
      </c>
      <c r="E711" s="289" t="s">
        <v>2536</v>
      </c>
      <c r="F711" s="50" t="s">
        <v>999</v>
      </c>
      <c r="G711" s="50" t="s">
        <v>999</v>
      </c>
      <c r="H711" s="289"/>
      <c r="I711" s="50" t="s">
        <v>1136</v>
      </c>
      <c r="J711" s="296">
        <v>555468458.60975993</v>
      </c>
      <c r="K711" s="50" t="s">
        <v>999</v>
      </c>
      <c r="L711" s="289"/>
      <c r="M711" s="289"/>
      <c r="N711" s="289"/>
    </row>
    <row r="712" spans="2:14" ht="15.75" x14ac:dyDescent="0.3">
      <c r="B712" s="295">
        <f>VLOOKUP(C712,Companies[],3,FALSE)</f>
        <v>108175893</v>
      </c>
      <c r="C712" s="298" t="s">
        <v>2125</v>
      </c>
      <c r="D712" s="289" t="s">
        <v>2493</v>
      </c>
      <c r="E712" s="289" t="s">
        <v>2538</v>
      </c>
      <c r="F712" s="50" t="s">
        <v>999</v>
      </c>
      <c r="G712" s="50" t="s">
        <v>999</v>
      </c>
      <c r="H712" s="289"/>
      <c r="I712" s="50" t="s">
        <v>1136</v>
      </c>
      <c r="J712" s="296">
        <v>130287105.61610001</v>
      </c>
      <c r="K712" s="50" t="s">
        <v>999</v>
      </c>
      <c r="L712" s="289"/>
      <c r="M712" s="289"/>
      <c r="N712" s="289"/>
    </row>
    <row r="713" spans="2:14" ht="15.75" x14ac:dyDescent="0.3">
      <c r="B713" s="295">
        <f>VLOOKUP(C713,Companies[],3,FALSE)</f>
        <v>108175893</v>
      </c>
      <c r="C713" s="298" t="s">
        <v>2125</v>
      </c>
      <c r="D713" s="289" t="s">
        <v>2493</v>
      </c>
      <c r="E713" s="289" t="s">
        <v>2539</v>
      </c>
      <c r="F713" s="50" t="s">
        <v>999</v>
      </c>
      <c r="G713" s="50" t="s">
        <v>999</v>
      </c>
      <c r="H713" s="289"/>
      <c r="I713" s="50" t="s">
        <v>1136</v>
      </c>
      <c r="J713" s="296">
        <v>42750242.050044999</v>
      </c>
      <c r="K713" s="50" t="s">
        <v>999</v>
      </c>
      <c r="L713" s="289"/>
      <c r="M713" s="289"/>
      <c r="N713" s="289"/>
    </row>
    <row r="714" spans="2:14" ht="15.75" x14ac:dyDescent="0.3">
      <c r="B714" s="295">
        <f>VLOOKUP(C714,Companies[],3,FALSE)</f>
        <v>193310389</v>
      </c>
      <c r="C714" s="298" t="s">
        <v>2126</v>
      </c>
      <c r="D714" s="289" t="s">
        <v>2029</v>
      </c>
      <c r="E714" s="289" t="s">
        <v>2497</v>
      </c>
      <c r="F714" s="50" t="s">
        <v>999</v>
      </c>
      <c r="G714" s="50" t="s">
        <v>999</v>
      </c>
      <c r="H714" s="289"/>
      <c r="I714" s="50" t="s">
        <v>1136</v>
      </c>
      <c r="J714" s="296">
        <v>16271254</v>
      </c>
      <c r="K714" s="50" t="s">
        <v>999</v>
      </c>
      <c r="L714" s="289"/>
      <c r="M714" s="289"/>
      <c r="N714" s="289"/>
    </row>
    <row r="715" spans="2:14" ht="15.75" x14ac:dyDescent="0.3">
      <c r="B715" s="295">
        <f>VLOOKUP(C715,Companies[],3,FALSE)</f>
        <v>193310389</v>
      </c>
      <c r="C715" s="298" t="s">
        <v>2126</v>
      </c>
      <c r="D715" s="289" t="s">
        <v>2493</v>
      </c>
      <c r="E715" s="289" t="s">
        <v>2533</v>
      </c>
      <c r="F715" s="50" t="s">
        <v>999</v>
      </c>
      <c r="G715" s="50" t="s">
        <v>999</v>
      </c>
      <c r="H715" s="289"/>
      <c r="I715" s="50" t="s">
        <v>1136</v>
      </c>
      <c r="J715" s="296">
        <v>783477080</v>
      </c>
      <c r="K715" s="50" t="s">
        <v>999</v>
      </c>
      <c r="L715" s="289"/>
      <c r="M715" s="289"/>
      <c r="N715" s="289"/>
    </row>
    <row r="716" spans="2:14" ht="15.75" x14ac:dyDescent="0.3">
      <c r="B716" s="295">
        <f>VLOOKUP(C716,Companies[],3,FALSE)</f>
        <v>193310389</v>
      </c>
      <c r="C716" s="298" t="s">
        <v>2126</v>
      </c>
      <c r="D716" s="289" t="s">
        <v>2493</v>
      </c>
      <c r="E716" s="289" t="s">
        <v>2534</v>
      </c>
      <c r="F716" s="50" t="s">
        <v>999</v>
      </c>
      <c r="G716" s="50" t="s">
        <v>999</v>
      </c>
      <c r="H716" s="289"/>
      <c r="I716" s="50" t="s">
        <v>1136</v>
      </c>
      <c r="J716" s="296">
        <v>1792086.4345999998</v>
      </c>
      <c r="K716" s="50" t="s">
        <v>999</v>
      </c>
      <c r="L716" s="289"/>
      <c r="M716" s="289"/>
      <c r="N716" s="289"/>
    </row>
    <row r="717" spans="2:14" ht="15.75" x14ac:dyDescent="0.3">
      <c r="B717" s="295">
        <f>VLOOKUP(C717,Companies[],3,FALSE)</f>
        <v>193310389</v>
      </c>
      <c r="C717" s="298" t="s">
        <v>2126</v>
      </c>
      <c r="D717" s="289" t="s">
        <v>2493</v>
      </c>
      <c r="E717" s="289" t="s">
        <v>2535</v>
      </c>
      <c r="F717" s="50" t="s">
        <v>999</v>
      </c>
      <c r="G717" s="50" t="s">
        <v>999</v>
      </c>
      <c r="H717" s="289"/>
      <c r="I717" s="50" t="s">
        <v>1136</v>
      </c>
      <c r="J717" s="296">
        <v>1871770911.8913598</v>
      </c>
      <c r="K717" s="50" t="s">
        <v>999</v>
      </c>
      <c r="L717" s="289"/>
      <c r="M717" s="289"/>
      <c r="N717" s="289"/>
    </row>
    <row r="718" spans="2:14" ht="15.75" x14ac:dyDescent="0.3">
      <c r="B718" s="295">
        <f>VLOOKUP(C718,Companies[],3,FALSE)</f>
        <v>193310389</v>
      </c>
      <c r="C718" s="298" t="s">
        <v>2126</v>
      </c>
      <c r="D718" s="289" t="s">
        <v>2493</v>
      </c>
      <c r="E718" s="289" t="s">
        <v>2537</v>
      </c>
      <c r="F718" s="50" t="s">
        <v>999</v>
      </c>
      <c r="G718" s="50" t="s">
        <v>999</v>
      </c>
      <c r="H718" s="289"/>
      <c r="I718" s="50" t="s">
        <v>1136</v>
      </c>
      <c r="J718" s="296">
        <v>2913299379.72084</v>
      </c>
      <c r="K718" s="50" t="s">
        <v>999</v>
      </c>
      <c r="L718" s="289"/>
      <c r="M718" s="289"/>
      <c r="N718" s="289"/>
    </row>
    <row r="719" spans="2:14" ht="15.75" x14ac:dyDescent="0.3">
      <c r="B719" s="295">
        <f>VLOOKUP(C719,Companies[],3,FALSE)</f>
        <v>193310389</v>
      </c>
      <c r="C719" s="298" t="s">
        <v>2126</v>
      </c>
      <c r="D719" s="289" t="s">
        <v>2493</v>
      </c>
      <c r="E719" s="289" t="s">
        <v>2536</v>
      </c>
      <c r="F719" s="50" t="s">
        <v>999</v>
      </c>
      <c r="G719" s="50" t="s">
        <v>999</v>
      </c>
      <c r="H719" s="289"/>
      <c r="I719" s="50" t="s">
        <v>1136</v>
      </c>
      <c r="J719" s="296">
        <v>426844819.29244</v>
      </c>
      <c r="K719" s="50" t="s">
        <v>999</v>
      </c>
      <c r="L719" s="289"/>
      <c r="M719" s="289"/>
      <c r="N719" s="289"/>
    </row>
    <row r="720" spans="2:14" ht="15.75" x14ac:dyDescent="0.3">
      <c r="B720" s="295">
        <f>VLOOKUP(C720,Companies[],3,FALSE)</f>
        <v>193310389</v>
      </c>
      <c r="C720" s="298" t="s">
        <v>2126</v>
      </c>
      <c r="D720" s="289" t="s">
        <v>2493</v>
      </c>
      <c r="E720" s="289" t="s">
        <v>2538</v>
      </c>
      <c r="F720" s="50" t="s">
        <v>999</v>
      </c>
      <c r="G720" s="50" t="s">
        <v>999</v>
      </c>
      <c r="H720" s="289"/>
      <c r="I720" s="50" t="s">
        <v>1136</v>
      </c>
      <c r="J720" s="296">
        <v>112905815.97958</v>
      </c>
      <c r="K720" s="50" t="s">
        <v>999</v>
      </c>
      <c r="L720" s="289"/>
      <c r="M720" s="289"/>
      <c r="N720" s="289"/>
    </row>
    <row r="721" spans="2:14" ht="15.75" x14ac:dyDescent="0.3">
      <c r="B721" s="295">
        <f>VLOOKUP(C721,Companies[],3,FALSE)</f>
        <v>193310389</v>
      </c>
      <c r="C721" s="298" t="s">
        <v>2126</v>
      </c>
      <c r="D721" s="289" t="s">
        <v>2493</v>
      </c>
      <c r="E721" s="289" t="s">
        <v>2539</v>
      </c>
      <c r="F721" s="50" t="s">
        <v>999</v>
      </c>
      <c r="G721" s="50" t="s">
        <v>999</v>
      </c>
      <c r="H721" s="289"/>
      <c r="I721" s="50" t="s">
        <v>1136</v>
      </c>
      <c r="J721" s="296">
        <v>31700330.856819998</v>
      </c>
      <c r="K721" s="50" t="s">
        <v>999</v>
      </c>
      <c r="L721" s="289"/>
      <c r="M721" s="289"/>
      <c r="N721" s="289"/>
    </row>
    <row r="722" spans="2:14" ht="15.75" x14ac:dyDescent="0.3">
      <c r="B722" s="295">
        <f>VLOOKUP(C722,Companies[],3,FALSE)</f>
        <v>145864046</v>
      </c>
      <c r="C722" s="298" t="s">
        <v>2127</v>
      </c>
      <c r="D722" s="289" t="s">
        <v>2029</v>
      </c>
      <c r="E722" s="289" t="s">
        <v>2497</v>
      </c>
      <c r="F722" s="50" t="s">
        <v>999</v>
      </c>
      <c r="G722" s="50" t="s">
        <v>999</v>
      </c>
      <c r="H722" s="289"/>
      <c r="I722" s="50" t="s">
        <v>1136</v>
      </c>
      <c r="J722" s="296">
        <v>86053202</v>
      </c>
      <c r="K722" s="50" t="s">
        <v>999</v>
      </c>
      <c r="L722" s="289"/>
      <c r="M722" s="289"/>
      <c r="N722" s="289"/>
    </row>
    <row r="723" spans="2:14" ht="15.75" x14ac:dyDescent="0.3">
      <c r="B723" s="295">
        <f>VLOOKUP(C723,Companies[],3,FALSE)</f>
        <v>145864046</v>
      </c>
      <c r="C723" s="298" t="s">
        <v>2127</v>
      </c>
      <c r="D723" s="289" t="s">
        <v>2493</v>
      </c>
      <c r="E723" s="289" t="s">
        <v>2533</v>
      </c>
      <c r="F723" s="50" t="s">
        <v>999</v>
      </c>
      <c r="G723" s="50" t="s">
        <v>999</v>
      </c>
      <c r="H723" s="289"/>
      <c r="I723" s="50" t="s">
        <v>1136</v>
      </c>
      <c r="J723" s="296">
        <v>54859400</v>
      </c>
      <c r="K723" s="50" t="s">
        <v>999</v>
      </c>
      <c r="L723" s="289"/>
      <c r="M723" s="289"/>
      <c r="N723" s="289"/>
    </row>
    <row r="724" spans="2:14" ht="15.75" x14ac:dyDescent="0.3">
      <c r="B724" s="295">
        <f>VLOOKUP(C724,Companies[],3,FALSE)</f>
        <v>145864046</v>
      </c>
      <c r="C724" s="298" t="s">
        <v>2127</v>
      </c>
      <c r="D724" s="289" t="s">
        <v>2493</v>
      </c>
      <c r="E724" s="289" t="s">
        <v>2534</v>
      </c>
      <c r="F724" s="50" t="s">
        <v>999</v>
      </c>
      <c r="G724" s="50" t="s">
        <v>999</v>
      </c>
      <c r="H724" s="289"/>
      <c r="I724" s="50" t="s">
        <v>1136</v>
      </c>
      <c r="J724" s="296">
        <v>244999.95</v>
      </c>
      <c r="K724" s="50" t="s">
        <v>999</v>
      </c>
      <c r="L724" s="289"/>
      <c r="M724" s="289"/>
      <c r="N724" s="289"/>
    </row>
    <row r="725" spans="2:14" ht="15.75" x14ac:dyDescent="0.3">
      <c r="B725" s="295">
        <f>VLOOKUP(C725,Companies[],3,FALSE)</f>
        <v>145864046</v>
      </c>
      <c r="C725" s="298" t="s">
        <v>2127</v>
      </c>
      <c r="D725" s="289" t="s">
        <v>2493</v>
      </c>
      <c r="E725" s="289" t="s">
        <v>2535</v>
      </c>
      <c r="F725" s="50" t="s">
        <v>999</v>
      </c>
      <c r="G725" s="50" t="s">
        <v>999</v>
      </c>
      <c r="H725" s="289"/>
      <c r="I725" s="50" t="s">
        <v>1136</v>
      </c>
      <c r="J725" s="296">
        <v>365006506.09579998</v>
      </c>
      <c r="K725" s="50" t="s">
        <v>999</v>
      </c>
      <c r="L725" s="289"/>
      <c r="M725" s="289"/>
      <c r="N725" s="289"/>
    </row>
    <row r="726" spans="2:14" ht="15.75" x14ac:dyDescent="0.3">
      <c r="B726" s="295">
        <f>VLOOKUP(C726,Companies[],3,FALSE)</f>
        <v>145864046</v>
      </c>
      <c r="C726" s="298" t="s">
        <v>2127</v>
      </c>
      <c r="D726" s="289" t="s">
        <v>2493</v>
      </c>
      <c r="E726" s="289" t="s">
        <v>2536</v>
      </c>
      <c r="F726" s="50" t="s">
        <v>999</v>
      </c>
      <c r="G726" s="50" t="s">
        <v>999</v>
      </c>
      <c r="H726" s="289"/>
      <c r="I726" s="50" t="s">
        <v>1136</v>
      </c>
      <c r="J726" s="296">
        <v>3881232.4694600003</v>
      </c>
      <c r="K726" s="50" t="s">
        <v>999</v>
      </c>
      <c r="L726" s="289"/>
      <c r="M726" s="289"/>
      <c r="N726" s="289"/>
    </row>
    <row r="727" spans="2:14" ht="15.75" x14ac:dyDescent="0.3">
      <c r="B727" s="295">
        <f>VLOOKUP(C727,Companies[],3,FALSE)</f>
        <v>145864046</v>
      </c>
      <c r="C727" s="298" t="s">
        <v>2127</v>
      </c>
      <c r="D727" s="289" t="s">
        <v>2493</v>
      </c>
      <c r="E727" s="289" t="s">
        <v>2537</v>
      </c>
      <c r="F727" s="50" t="s">
        <v>999</v>
      </c>
      <c r="G727" s="50" t="s">
        <v>999</v>
      </c>
      <c r="H727" s="289"/>
      <c r="I727" s="50" t="s">
        <v>1136</v>
      </c>
      <c r="J727" s="296">
        <v>83342111.036300004</v>
      </c>
      <c r="K727" s="50" t="s">
        <v>999</v>
      </c>
      <c r="L727" s="289"/>
      <c r="M727" s="289"/>
      <c r="N727" s="289"/>
    </row>
    <row r="728" spans="2:14" ht="15.75" x14ac:dyDescent="0.3">
      <c r="B728" s="295">
        <f>VLOOKUP(C728,Companies[],3,FALSE)</f>
        <v>145864046</v>
      </c>
      <c r="C728" s="298" t="s">
        <v>2127</v>
      </c>
      <c r="D728" s="289" t="s">
        <v>2493</v>
      </c>
      <c r="E728" s="289" t="s">
        <v>2539</v>
      </c>
      <c r="F728" s="50" t="s">
        <v>999</v>
      </c>
      <c r="G728" s="50" t="s">
        <v>999</v>
      </c>
      <c r="H728" s="289"/>
      <c r="I728" s="50" t="s">
        <v>1136</v>
      </c>
      <c r="J728" s="296">
        <v>3583923.2056700001</v>
      </c>
      <c r="K728" s="50" t="s">
        <v>999</v>
      </c>
      <c r="L728" s="289"/>
      <c r="M728" s="289"/>
      <c r="N728" s="289"/>
    </row>
    <row r="729" spans="2:14" ht="15.75" x14ac:dyDescent="0.3">
      <c r="B729" s="295">
        <f>VLOOKUP(C729,Companies[],3,FALSE)</f>
        <v>101538060</v>
      </c>
      <c r="C729" s="298" t="s">
        <v>2128</v>
      </c>
      <c r="D729" s="289" t="s">
        <v>2493</v>
      </c>
      <c r="E729" s="289" t="s">
        <v>2535</v>
      </c>
      <c r="F729" s="50" t="s">
        <v>999</v>
      </c>
      <c r="G729" s="50" t="s">
        <v>999</v>
      </c>
      <c r="H729" s="289"/>
      <c r="I729" s="50" t="s">
        <v>1136</v>
      </c>
      <c r="J729" s="296">
        <v>2118769853.3522999</v>
      </c>
      <c r="K729" s="50" t="s">
        <v>999</v>
      </c>
      <c r="L729" s="289"/>
      <c r="M729" s="289"/>
      <c r="N729" s="289"/>
    </row>
    <row r="730" spans="2:14" ht="15.75" x14ac:dyDescent="0.3">
      <c r="B730" s="295">
        <f>VLOOKUP(C730,Companies[],3,FALSE)</f>
        <v>101538060</v>
      </c>
      <c r="C730" s="298" t="s">
        <v>2128</v>
      </c>
      <c r="D730" s="289" t="s">
        <v>2493</v>
      </c>
      <c r="E730" s="289" t="s">
        <v>2537</v>
      </c>
      <c r="F730" s="50" t="s">
        <v>999</v>
      </c>
      <c r="G730" s="50" t="s">
        <v>999</v>
      </c>
      <c r="H730" s="289"/>
      <c r="I730" s="50" t="s">
        <v>1136</v>
      </c>
      <c r="J730" s="296">
        <v>476840675.28258008</v>
      </c>
      <c r="K730" s="50" t="s">
        <v>999</v>
      </c>
      <c r="L730" s="289"/>
      <c r="M730" s="289"/>
      <c r="N730" s="289"/>
    </row>
    <row r="731" spans="2:14" ht="15.75" x14ac:dyDescent="0.3">
      <c r="B731" s="295">
        <f>VLOOKUP(C731,Companies[],3,FALSE)</f>
        <v>101538060</v>
      </c>
      <c r="C731" s="298" t="s">
        <v>2128</v>
      </c>
      <c r="D731" s="289" t="s">
        <v>2493</v>
      </c>
      <c r="E731" s="289" t="s">
        <v>2539</v>
      </c>
      <c r="F731" s="50" t="s">
        <v>999</v>
      </c>
      <c r="G731" s="50" t="s">
        <v>999</v>
      </c>
      <c r="H731" s="289"/>
      <c r="I731" s="50" t="s">
        <v>1136</v>
      </c>
      <c r="J731" s="296">
        <v>41660621.780759998</v>
      </c>
      <c r="K731" s="50" t="s">
        <v>999</v>
      </c>
      <c r="L731" s="289"/>
      <c r="M731" s="289"/>
      <c r="N731" s="289"/>
    </row>
    <row r="732" spans="2:14" ht="15.75" x14ac:dyDescent="0.3">
      <c r="B732" s="295">
        <f>VLOOKUP(C732,Companies[],3,FALSE)</f>
        <v>176743174</v>
      </c>
      <c r="C732" s="298" t="s">
        <v>2129</v>
      </c>
      <c r="D732" s="289" t="s">
        <v>2030</v>
      </c>
      <c r="E732" s="289" t="s">
        <v>2515</v>
      </c>
      <c r="F732" s="50" t="s">
        <v>999</v>
      </c>
      <c r="G732" s="50" t="s">
        <v>999</v>
      </c>
      <c r="H732" s="289"/>
      <c r="I732" s="50" t="s">
        <v>1136</v>
      </c>
      <c r="J732" s="296">
        <v>16351252.119999997</v>
      </c>
      <c r="K732" s="50" t="s">
        <v>999</v>
      </c>
      <c r="L732" s="289"/>
      <c r="M732" s="289"/>
      <c r="N732" s="289"/>
    </row>
    <row r="733" spans="2:14" ht="15.75" x14ac:dyDescent="0.3">
      <c r="B733" s="295">
        <f>VLOOKUP(C733,Companies[],3,FALSE)</f>
        <v>176743174</v>
      </c>
      <c r="C733" s="298" t="s">
        <v>2129</v>
      </c>
      <c r="D733" s="289" t="s">
        <v>2029</v>
      </c>
      <c r="E733" s="289" t="s">
        <v>2497</v>
      </c>
      <c r="F733" s="50" t="s">
        <v>999</v>
      </c>
      <c r="G733" s="50" t="s">
        <v>999</v>
      </c>
      <c r="H733" s="289"/>
      <c r="I733" s="50" t="s">
        <v>1136</v>
      </c>
      <c r="J733" s="296">
        <v>248629530</v>
      </c>
      <c r="K733" s="50" t="s">
        <v>999</v>
      </c>
      <c r="L733" s="289"/>
      <c r="M733" s="289"/>
      <c r="N733" s="289"/>
    </row>
    <row r="734" spans="2:14" ht="15.75" x14ac:dyDescent="0.3">
      <c r="B734" s="295">
        <f>VLOOKUP(C734,Companies[],3,FALSE)</f>
        <v>176743174</v>
      </c>
      <c r="C734" s="298" t="s">
        <v>2129</v>
      </c>
      <c r="D734" s="289" t="s">
        <v>2029</v>
      </c>
      <c r="E734" s="289" t="s">
        <v>2519</v>
      </c>
      <c r="F734" s="50" t="s">
        <v>999</v>
      </c>
      <c r="G734" s="50" t="s">
        <v>999</v>
      </c>
      <c r="H734" s="289"/>
      <c r="I734" s="50" t="s">
        <v>1136</v>
      </c>
      <c r="J734" s="296">
        <v>43335376</v>
      </c>
      <c r="K734" s="50" t="s">
        <v>999</v>
      </c>
      <c r="L734" s="289"/>
      <c r="M734" s="289"/>
      <c r="N734" s="289"/>
    </row>
    <row r="735" spans="2:14" ht="15.75" x14ac:dyDescent="0.3">
      <c r="B735" s="295">
        <f>VLOOKUP(C735,Companies[],3,FALSE)</f>
        <v>176743174</v>
      </c>
      <c r="C735" s="298" t="s">
        <v>2129</v>
      </c>
      <c r="D735" s="289" t="s">
        <v>2493</v>
      </c>
      <c r="E735" s="289" t="s">
        <v>2533</v>
      </c>
      <c r="F735" s="50" t="s">
        <v>999</v>
      </c>
      <c r="G735" s="50" t="s">
        <v>999</v>
      </c>
      <c r="H735" s="289"/>
      <c r="I735" s="50" t="s">
        <v>1136</v>
      </c>
      <c r="J735" s="296">
        <v>19876000</v>
      </c>
      <c r="K735" s="50" t="s">
        <v>999</v>
      </c>
      <c r="L735" s="289"/>
      <c r="M735" s="289"/>
      <c r="N735" s="289"/>
    </row>
    <row r="736" spans="2:14" ht="15.75" x14ac:dyDescent="0.3">
      <c r="B736" s="295">
        <f>VLOOKUP(C736,Companies[],3,FALSE)</f>
        <v>176743174</v>
      </c>
      <c r="C736" s="298" t="s">
        <v>2129</v>
      </c>
      <c r="D736" s="289" t="s">
        <v>2493</v>
      </c>
      <c r="E736" s="289" t="s">
        <v>2534</v>
      </c>
      <c r="F736" s="50" t="s">
        <v>999</v>
      </c>
      <c r="G736" s="50" t="s">
        <v>999</v>
      </c>
      <c r="H736" s="289"/>
      <c r="I736" s="50" t="s">
        <v>1136</v>
      </c>
      <c r="J736" s="296">
        <v>1587462</v>
      </c>
      <c r="K736" s="50" t="s">
        <v>999</v>
      </c>
      <c r="L736" s="289"/>
      <c r="M736" s="289"/>
      <c r="N736" s="289"/>
    </row>
    <row r="737" spans="2:14" ht="15.75" x14ac:dyDescent="0.3">
      <c r="B737" s="295">
        <f>VLOOKUP(C737,Companies[],3,FALSE)</f>
        <v>176743174</v>
      </c>
      <c r="C737" s="298" t="s">
        <v>2129</v>
      </c>
      <c r="D737" s="289" t="s">
        <v>2493</v>
      </c>
      <c r="E737" s="289" t="s">
        <v>2535</v>
      </c>
      <c r="F737" s="50" t="s">
        <v>999</v>
      </c>
      <c r="G737" s="50" t="s">
        <v>999</v>
      </c>
      <c r="H737" s="289"/>
      <c r="I737" s="50" t="s">
        <v>1136</v>
      </c>
      <c r="J737" s="296">
        <v>1803021344.6113801</v>
      </c>
      <c r="K737" s="50" t="s">
        <v>999</v>
      </c>
      <c r="L737" s="289"/>
      <c r="M737" s="289"/>
      <c r="N737" s="289"/>
    </row>
    <row r="738" spans="2:14" ht="15.75" x14ac:dyDescent="0.3">
      <c r="B738" s="295">
        <f>VLOOKUP(C738,Companies[],3,FALSE)</f>
        <v>176743174</v>
      </c>
      <c r="C738" s="298" t="s">
        <v>2129</v>
      </c>
      <c r="D738" s="289" t="s">
        <v>2493</v>
      </c>
      <c r="E738" s="289" t="s">
        <v>2536</v>
      </c>
      <c r="F738" s="50" t="s">
        <v>999</v>
      </c>
      <c r="G738" s="50" t="s">
        <v>999</v>
      </c>
      <c r="H738" s="289"/>
      <c r="I738" s="50" t="s">
        <v>1136</v>
      </c>
      <c r="J738" s="296">
        <v>2621169501.0573997</v>
      </c>
      <c r="K738" s="50" t="s">
        <v>999</v>
      </c>
      <c r="L738" s="289"/>
      <c r="M738" s="289"/>
      <c r="N738" s="289"/>
    </row>
    <row r="739" spans="2:14" ht="15.75" x14ac:dyDescent="0.3">
      <c r="B739" s="295">
        <f>VLOOKUP(C739,Companies[],3,FALSE)</f>
        <v>176743174</v>
      </c>
      <c r="C739" s="298" t="s">
        <v>2129</v>
      </c>
      <c r="D739" s="289" t="s">
        <v>2493</v>
      </c>
      <c r="E739" s="289" t="s">
        <v>2537</v>
      </c>
      <c r="F739" s="50" t="s">
        <v>999</v>
      </c>
      <c r="G739" s="50" t="s">
        <v>999</v>
      </c>
      <c r="H739" s="289"/>
      <c r="I739" s="50" t="s">
        <v>1136</v>
      </c>
      <c r="J739" s="296">
        <v>412145228.24256003</v>
      </c>
      <c r="K739" s="50" t="s">
        <v>999</v>
      </c>
      <c r="L739" s="289"/>
      <c r="M739" s="289"/>
      <c r="N739" s="289"/>
    </row>
    <row r="740" spans="2:14" ht="15.75" x14ac:dyDescent="0.3">
      <c r="B740" s="295">
        <f>VLOOKUP(C740,Companies[],3,FALSE)</f>
        <v>176743174</v>
      </c>
      <c r="C740" s="298" t="s">
        <v>2129</v>
      </c>
      <c r="D740" s="289" t="s">
        <v>2493</v>
      </c>
      <c r="E740" s="289" t="s">
        <v>2538</v>
      </c>
      <c r="F740" s="50" t="s">
        <v>999</v>
      </c>
      <c r="G740" s="50" t="s">
        <v>999</v>
      </c>
      <c r="H740" s="289"/>
      <c r="I740" s="50" t="s">
        <v>1136</v>
      </c>
      <c r="J740" s="296">
        <v>108811711.12580001</v>
      </c>
      <c r="K740" s="50" t="s">
        <v>999</v>
      </c>
      <c r="L740" s="289"/>
      <c r="M740" s="289"/>
      <c r="N740" s="289"/>
    </row>
    <row r="741" spans="2:14" ht="15.75" x14ac:dyDescent="0.3">
      <c r="B741" s="295">
        <f>VLOOKUP(C741,Companies[],3,FALSE)</f>
        <v>176743174</v>
      </c>
      <c r="C741" s="298" t="s">
        <v>2129</v>
      </c>
      <c r="D741" s="289" t="s">
        <v>2493</v>
      </c>
      <c r="E741" s="289" t="s">
        <v>2539</v>
      </c>
      <c r="F741" s="50" t="s">
        <v>999</v>
      </c>
      <c r="G741" s="50" t="s">
        <v>999</v>
      </c>
      <c r="H741" s="289"/>
      <c r="I741" s="50" t="s">
        <v>1136</v>
      </c>
      <c r="J741" s="296">
        <v>150613060.36592001</v>
      </c>
      <c r="K741" s="50" t="s">
        <v>999</v>
      </c>
      <c r="L741" s="289"/>
      <c r="M741" s="289"/>
      <c r="N741" s="289"/>
    </row>
    <row r="742" spans="2:14" ht="15.75" x14ac:dyDescent="0.3">
      <c r="B742" s="295">
        <f>VLOOKUP(C742,Companies[],3,FALSE)</f>
        <v>106962162</v>
      </c>
      <c r="C742" s="298" t="s">
        <v>2130</v>
      </c>
      <c r="D742" s="289" t="s">
        <v>2029</v>
      </c>
      <c r="E742" s="289" t="s">
        <v>2497</v>
      </c>
      <c r="F742" s="50" t="s">
        <v>999</v>
      </c>
      <c r="G742" s="50" t="s">
        <v>999</v>
      </c>
      <c r="H742" s="289"/>
      <c r="I742" s="50" t="s">
        <v>1136</v>
      </c>
      <c r="J742" s="296">
        <v>73811459</v>
      </c>
      <c r="K742" s="50" t="s">
        <v>999</v>
      </c>
      <c r="L742" s="289"/>
      <c r="M742" s="289"/>
      <c r="N742" s="289"/>
    </row>
    <row r="743" spans="2:14" ht="15.75" x14ac:dyDescent="0.3">
      <c r="B743" s="295">
        <f>VLOOKUP(C743,Companies[],3,FALSE)</f>
        <v>106962162</v>
      </c>
      <c r="C743" s="298" t="s">
        <v>2130</v>
      </c>
      <c r="D743" s="289" t="s">
        <v>2493</v>
      </c>
      <c r="E743" s="289" t="s">
        <v>2533</v>
      </c>
      <c r="F743" s="50" t="s">
        <v>999</v>
      </c>
      <c r="G743" s="50" t="s">
        <v>999</v>
      </c>
      <c r="H743" s="289"/>
      <c r="I743" s="50" t="s">
        <v>1136</v>
      </c>
      <c r="J743" s="296">
        <v>108169000</v>
      </c>
      <c r="K743" s="50" t="s">
        <v>999</v>
      </c>
      <c r="L743" s="289"/>
      <c r="M743" s="289"/>
      <c r="N743" s="289"/>
    </row>
    <row r="744" spans="2:14" ht="15.75" x14ac:dyDescent="0.3">
      <c r="B744" s="295">
        <f>VLOOKUP(C744,Companies[],3,FALSE)</f>
        <v>106962162</v>
      </c>
      <c r="C744" s="298" t="s">
        <v>2130</v>
      </c>
      <c r="D744" s="289" t="s">
        <v>2493</v>
      </c>
      <c r="E744" s="289" t="s">
        <v>2534</v>
      </c>
      <c r="F744" s="50" t="s">
        <v>999</v>
      </c>
      <c r="G744" s="50" t="s">
        <v>999</v>
      </c>
      <c r="H744" s="289"/>
      <c r="I744" s="50" t="s">
        <v>1136</v>
      </c>
      <c r="J744" s="296">
        <v>3791278.3336999994</v>
      </c>
      <c r="K744" s="50" t="s">
        <v>999</v>
      </c>
      <c r="L744" s="289"/>
      <c r="M744" s="289"/>
      <c r="N744" s="289"/>
    </row>
    <row r="745" spans="2:14" ht="15.75" x14ac:dyDescent="0.3">
      <c r="B745" s="295">
        <f>VLOOKUP(C745,Companies[],3,FALSE)</f>
        <v>106962162</v>
      </c>
      <c r="C745" s="298" t="s">
        <v>2130</v>
      </c>
      <c r="D745" s="289" t="s">
        <v>2493</v>
      </c>
      <c r="E745" s="289" t="s">
        <v>2535</v>
      </c>
      <c r="F745" s="50" t="s">
        <v>999</v>
      </c>
      <c r="G745" s="50" t="s">
        <v>999</v>
      </c>
      <c r="H745" s="289"/>
      <c r="I745" s="50" t="s">
        <v>1136</v>
      </c>
      <c r="J745" s="296">
        <v>2397006366.6152596</v>
      </c>
      <c r="K745" s="50" t="s">
        <v>999</v>
      </c>
      <c r="L745" s="289"/>
      <c r="M745" s="289"/>
      <c r="N745" s="289"/>
    </row>
    <row r="746" spans="2:14" ht="15.75" x14ac:dyDescent="0.3">
      <c r="B746" s="295">
        <f>VLOOKUP(C746,Companies[],3,FALSE)</f>
        <v>106962162</v>
      </c>
      <c r="C746" s="298" t="s">
        <v>2130</v>
      </c>
      <c r="D746" s="289" t="s">
        <v>2493</v>
      </c>
      <c r="E746" s="289" t="s">
        <v>2536</v>
      </c>
      <c r="F746" s="50" t="s">
        <v>999</v>
      </c>
      <c r="G746" s="50" t="s">
        <v>999</v>
      </c>
      <c r="H746" s="289"/>
      <c r="I746" s="50" t="s">
        <v>1136</v>
      </c>
      <c r="J746" s="296">
        <v>2383929247.7932205</v>
      </c>
      <c r="K746" s="50" t="s">
        <v>999</v>
      </c>
      <c r="L746" s="289"/>
      <c r="M746" s="289"/>
      <c r="N746" s="289"/>
    </row>
    <row r="747" spans="2:14" ht="15.75" x14ac:dyDescent="0.3">
      <c r="B747" s="295">
        <f>VLOOKUP(C747,Companies[],3,FALSE)</f>
        <v>106962162</v>
      </c>
      <c r="C747" s="298" t="s">
        <v>2130</v>
      </c>
      <c r="D747" s="289" t="s">
        <v>2493</v>
      </c>
      <c r="E747" s="289" t="s">
        <v>2537</v>
      </c>
      <c r="F747" s="50" t="s">
        <v>999</v>
      </c>
      <c r="G747" s="50" t="s">
        <v>999</v>
      </c>
      <c r="H747" s="289"/>
      <c r="I747" s="50" t="s">
        <v>1136</v>
      </c>
      <c r="J747" s="296">
        <v>546472544.25686002</v>
      </c>
      <c r="K747" s="50" t="s">
        <v>999</v>
      </c>
      <c r="L747" s="289"/>
      <c r="M747" s="289"/>
      <c r="N747" s="289"/>
    </row>
    <row r="748" spans="2:14" ht="15.75" x14ac:dyDescent="0.3">
      <c r="B748" s="295">
        <f>VLOOKUP(C748,Companies[],3,FALSE)</f>
        <v>106962162</v>
      </c>
      <c r="C748" s="298" t="s">
        <v>2130</v>
      </c>
      <c r="D748" s="289" t="s">
        <v>2493</v>
      </c>
      <c r="E748" s="289" t="s">
        <v>2538</v>
      </c>
      <c r="F748" s="50" t="s">
        <v>999</v>
      </c>
      <c r="G748" s="50" t="s">
        <v>999</v>
      </c>
      <c r="H748" s="289"/>
      <c r="I748" s="50" t="s">
        <v>1136</v>
      </c>
      <c r="J748" s="296">
        <v>96428825.074279994</v>
      </c>
      <c r="K748" s="50" t="s">
        <v>999</v>
      </c>
      <c r="L748" s="289"/>
      <c r="M748" s="289"/>
      <c r="N748" s="289"/>
    </row>
    <row r="749" spans="2:14" ht="15.75" x14ac:dyDescent="0.3">
      <c r="B749" s="295">
        <f>VLOOKUP(C749,Companies[],3,FALSE)</f>
        <v>106962162</v>
      </c>
      <c r="C749" s="298" t="s">
        <v>2130</v>
      </c>
      <c r="D749" s="289" t="s">
        <v>2493</v>
      </c>
      <c r="E749" s="289" t="s">
        <v>2539</v>
      </c>
      <c r="F749" s="50" t="s">
        <v>999</v>
      </c>
      <c r="G749" s="50" t="s">
        <v>999</v>
      </c>
      <c r="H749" s="289"/>
      <c r="I749" s="50" t="s">
        <v>1136</v>
      </c>
      <c r="J749" s="296">
        <v>53223940.682939999</v>
      </c>
      <c r="K749" s="50" t="s">
        <v>999</v>
      </c>
      <c r="L749" s="289"/>
      <c r="M749" s="289"/>
      <c r="N749" s="289"/>
    </row>
    <row r="750" spans="2:14" ht="15.75" x14ac:dyDescent="0.3">
      <c r="B750" s="295">
        <f>VLOOKUP(C750,Companies[],3,FALSE)</f>
        <v>147968183</v>
      </c>
      <c r="C750" s="298" t="s">
        <v>2131</v>
      </c>
      <c r="D750" s="289" t="s">
        <v>2030</v>
      </c>
      <c r="E750" s="289" t="s">
        <v>2515</v>
      </c>
      <c r="F750" s="50" t="s">
        <v>999</v>
      </c>
      <c r="G750" s="50" t="s">
        <v>999</v>
      </c>
      <c r="H750" s="289"/>
      <c r="I750" s="50" t="s">
        <v>1136</v>
      </c>
      <c r="J750" s="296">
        <v>5700520.0499999998</v>
      </c>
      <c r="K750" s="50" t="s">
        <v>999</v>
      </c>
      <c r="L750" s="289"/>
      <c r="M750" s="289"/>
      <c r="N750" s="289"/>
    </row>
    <row r="751" spans="2:14" ht="15.75" x14ac:dyDescent="0.3">
      <c r="B751" s="295">
        <f>VLOOKUP(C751,Companies[],3,FALSE)</f>
        <v>147968183</v>
      </c>
      <c r="C751" s="298" t="s">
        <v>2131</v>
      </c>
      <c r="D751" s="289" t="s">
        <v>2029</v>
      </c>
      <c r="E751" s="289" t="s">
        <v>2497</v>
      </c>
      <c r="F751" s="50" t="s">
        <v>999</v>
      </c>
      <c r="G751" s="50" t="s">
        <v>999</v>
      </c>
      <c r="H751" s="289"/>
      <c r="I751" s="50" t="s">
        <v>1136</v>
      </c>
      <c r="J751" s="296">
        <v>182982026</v>
      </c>
      <c r="K751" s="50" t="s">
        <v>999</v>
      </c>
      <c r="L751" s="289"/>
      <c r="M751" s="289"/>
      <c r="N751" s="289"/>
    </row>
    <row r="752" spans="2:14" ht="15.75" x14ac:dyDescent="0.3">
      <c r="B752" s="295">
        <f>VLOOKUP(C752,Companies[],3,FALSE)</f>
        <v>147968183</v>
      </c>
      <c r="C752" s="298" t="s">
        <v>2131</v>
      </c>
      <c r="D752" s="289" t="s">
        <v>2029</v>
      </c>
      <c r="E752" s="289" t="s">
        <v>2519</v>
      </c>
      <c r="F752" s="50" t="s">
        <v>999</v>
      </c>
      <c r="G752" s="50" t="s">
        <v>999</v>
      </c>
      <c r="H752" s="289"/>
      <c r="I752" s="50" t="s">
        <v>1136</v>
      </c>
      <c r="J752" s="296">
        <v>23894577</v>
      </c>
      <c r="K752" s="50" t="s">
        <v>999</v>
      </c>
      <c r="L752" s="289"/>
      <c r="M752" s="289"/>
      <c r="N752" s="289"/>
    </row>
    <row r="753" spans="2:14" ht="15.75" x14ac:dyDescent="0.3">
      <c r="B753" s="295">
        <f>VLOOKUP(C753,Companies[],3,FALSE)</f>
        <v>147968183</v>
      </c>
      <c r="C753" s="298" t="s">
        <v>2131</v>
      </c>
      <c r="D753" s="289" t="s">
        <v>2493</v>
      </c>
      <c r="E753" s="289" t="s">
        <v>2533</v>
      </c>
      <c r="F753" s="50" t="s">
        <v>999</v>
      </c>
      <c r="G753" s="50" t="s">
        <v>999</v>
      </c>
      <c r="H753" s="289"/>
      <c r="I753" s="50" t="s">
        <v>1136</v>
      </c>
      <c r="J753" s="296">
        <v>44666780</v>
      </c>
      <c r="K753" s="50" t="s">
        <v>999</v>
      </c>
      <c r="L753" s="289"/>
      <c r="M753" s="289"/>
      <c r="N753" s="289"/>
    </row>
    <row r="754" spans="2:14" ht="15.75" x14ac:dyDescent="0.3">
      <c r="B754" s="295">
        <f>VLOOKUP(C754,Companies[],3,FALSE)</f>
        <v>147968183</v>
      </c>
      <c r="C754" s="298" t="s">
        <v>2131</v>
      </c>
      <c r="D754" s="289" t="s">
        <v>2493</v>
      </c>
      <c r="E754" s="289" t="s">
        <v>2534</v>
      </c>
      <c r="F754" s="50" t="s">
        <v>999</v>
      </c>
      <c r="G754" s="50" t="s">
        <v>999</v>
      </c>
      <c r="H754" s="289"/>
      <c r="I754" s="50" t="s">
        <v>1136</v>
      </c>
      <c r="J754" s="296">
        <v>4611418.3638000004</v>
      </c>
      <c r="K754" s="50" t="s">
        <v>999</v>
      </c>
      <c r="L754" s="289"/>
      <c r="M754" s="289"/>
      <c r="N754" s="289"/>
    </row>
    <row r="755" spans="2:14" ht="15.75" x14ac:dyDescent="0.3">
      <c r="B755" s="295">
        <f>VLOOKUP(C755,Companies[],3,FALSE)</f>
        <v>147968183</v>
      </c>
      <c r="C755" s="298" t="s">
        <v>2131</v>
      </c>
      <c r="D755" s="289" t="s">
        <v>2493</v>
      </c>
      <c r="E755" s="289" t="s">
        <v>2535</v>
      </c>
      <c r="F755" s="50" t="s">
        <v>999</v>
      </c>
      <c r="G755" s="50" t="s">
        <v>999</v>
      </c>
      <c r="H755" s="289"/>
      <c r="I755" s="50" t="s">
        <v>1136</v>
      </c>
      <c r="J755" s="296">
        <v>1680640971.98562</v>
      </c>
      <c r="K755" s="50" t="s">
        <v>999</v>
      </c>
      <c r="L755" s="289"/>
      <c r="M755" s="289"/>
      <c r="N755" s="289"/>
    </row>
    <row r="756" spans="2:14" ht="15.75" x14ac:dyDescent="0.3">
      <c r="B756" s="295">
        <f>VLOOKUP(C756,Companies[],3,FALSE)</f>
        <v>147968183</v>
      </c>
      <c r="C756" s="298" t="s">
        <v>2131</v>
      </c>
      <c r="D756" s="289" t="s">
        <v>2493</v>
      </c>
      <c r="E756" s="289" t="s">
        <v>2536</v>
      </c>
      <c r="F756" s="50" t="s">
        <v>999</v>
      </c>
      <c r="G756" s="50" t="s">
        <v>999</v>
      </c>
      <c r="H756" s="289"/>
      <c r="I756" s="50" t="s">
        <v>1136</v>
      </c>
      <c r="J756" s="296">
        <v>2416358549.41118</v>
      </c>
      <c r="K756" s="50" t="s">
        <v>999</v>
      </c>
      <c r="L756" s="289"/>
      <c r="M756" s="289"/>
      <c r="N756" s="289"/>
    </row>
    <row r="757" spans="2:14" ht="15.75" x14ac:dyDescent="0.3">
      <c r="B757" s="295">
        <f>VLOOKUP(C757,Companies[],3,FALSE)</f>
        <v>147968183</v>
      </c>
      <c r="C757" s="298" t="s">
        <v>2131</v>
      </c>
      <c r="D757" s="289" t="s">
        <v>2493</v>
      </c>
      <c r="E757" s="289" t="s">
        <v>2537</v>
      </c>
      <c r="F757" s="50" t="s">
        <v>999</v>
      </c>
      <c r="G757" s="50" t="s">
        <v>999</v>
      </c>
      <c r="H757" s="289"/>
      <c r="I757" s="50" t="s">
        <v>1136</v>
      </c>
      <c r="J757" s="296">
        <v>364786881.11844003</v>
      </c>
      <c r="K757" s="50" t="s">
        <v>999</v>
      </c>
      <c r="L757" s="289"/>
      <c r="M757" s="289"/>
      <c r="N757" s="289"/>
    </row>
    <row r="758" spans="2:14" ht="15.75" x14ac:dyDescent="0.3">
      <c r="B758" s="295">
        <f>VLOOKUP(C758,Companies[],3,FALSE)</f>
        <v>147968183</v>
      </c>
      <c r="C758" s="298" t="s">
        <v>2131</v>
      </c>
      <c r="D758" s="289" t="s">
        <v>2493</v>
      </c>
      <c r="E758" s="289" t="s">
        <v>2538</v>
      </c>
      <c r="F758" s="50" t="s">
        <v>999</v>
      </c>
      <c r="G758" s="50" t="s">
        <v>999</v>
      </c>
      <c r="H758" s="289"/>
      <c r="I758" s="50" t="s">
        <v>1136</v>
      </c>
      <c r="J758" s="296">
        <v>96159547.14413999</v>
      </c>
      <c r="K758" s="50" t="s">
        <v>999</v>
      </c>
      <c r="L758" s="289"/>
      <c r="M758" s="289"/>
      <c r="N758" s="289"/>
    </row>
    <row r="759" spans="2:14" ht="15.75" x14ac:dyDescent="0.3">
      <c r="B759" s="295">
        <f>VLOOKUP(C759,Companies[],3,FALSE)</f>
        <v>147968183</v>
      </c>
      <c r="C759" s="298" t="s">
        <v>2131</v>
      </c>
      <c r="D759" s="289" t="s">
        <v>2493</v>
      </c>
      <c r="E759" s="289" t="s">
        <v>2539</v>
      </c>
      <c r="F759" s="50" t="s">
        <v>999</v>
      </c>
      <c r="G759" s="50" t="s">
        <v>999</v>
      </c>
      <c r="H759" s="289"/>
      <c r="I759" s="50" t="s">
        <v>1136</v>
      </c>
      <c r="J759" s="296">
        <v>20732248.405809999</v>
      </c>
      <c r="K759" s="50" t="s">
        <v>999</v>
      </c>
      <c r="L759" s="289"/>
      <c r="M759" s="289"/>
      <c r="N759" s="289"/>
    </row>
    <row r="760" spans="2:14" ht="15.75" x14ac:dyDescent="0.3">
      <c r="B760" s="295">
        <f>VLOOKUP(C760,Companies[],3,FALSE)</f>
        <v>104372880</v>
      </c>
      <c r="C760" s="298" t="s">
        <v>2132</v>
      </c>
      <c r="D760" s="289" t="s">
        <v>2493</v>
      </c>
      <c r="E760" s="289" t="s">
        <v>2533</v>
      </c>
      <c r="F760" s="50" t="s">
        <v>999</v>
      </c>
      <c r="G760" s="50" t="s">
        <v>999</v>
      </c>
      <c r="H760" s="289"/>
      <c r="I760" s="50" t="s">
        <v>1136</v>
      </c>
      <c r="J760" s="296">
        <v>99070830</v>
      </c>
      <c r="K760" s="50" t="s">
        <v>999</v>
      </c>
      <c r="L760" s="289"/>
      <c r="M760" s="289"/>
      <c r="N760" s="289"/>
    </row>
    <row r="761" spans="2:14" ht="15.75" x14ac:dyDescent="0.3">
      <c r="B761" s="295">
        <f>VLOOKUP(C761,Companies[],3,FALSE)</f>
        <v>104372880</v>
      </c>
      <c r="C761" s="298" t="s">
        <v>2132</v>
      </c>
      <c r="D761" s="289" t="s">
        <v>2493</v>
      </c>
      <c r="E761" s="289" t="s">
        <v>2534</v>
      </c>
      <c r="F761" s="50" t="s">
        <v>999</v>
      </c>
      <c r="G761" s="50" t="s">
        <v>999</v>
      </c>
      <c r="H761" s="289"/>
      <c r="I761" s="50" t="s">
        <v>1136</v>
      </c>
      <c r="J761" s="296">
        <v>2423441.4500000002</v>
      </c>
      <c r="K761" s="50" t="s">
        <v>999</v>
      </c>
      <c r="L761" s="289"/>
      <c r="M761" s="289"/>
      <c r="N761" s="289"/>
    </row>
    <row r="762" spans="2:14" ht="15.75" x14ac:dyDescent="0.3">
      <c r="B762" s="295">
        <f>VLOOKUP(C762,Companies[],3,FALSE)</f>
        <v>104372880</v>
      </c>
      <c r="C762" s="298" t="s">
        <v>2132</v>
      </c>
      <c r="D762" s="289" t="s">
        <v>2493</v>
      </c>
      <c r="E762" s="289" t="s">
        <v>2535</v>
      </c>
      <c r="F762" s="50" t="s">
        <v>999</v>
      </c>
      <c r="G762" s="50" t="s">
        <v>999</v>
      </c>
      <c r="H762" s="289"/>
      <c r="I762" s="50" t="s">
        <v>1136</v>
      </c>
      <c r="J762" s="296">
        <v>636858717.18382001</v>
      </c>
      <c r="K762" s="50" t="s">
        <v>999</v>
      </c>
      <c r="L762" s="289"/>
      <c r="M762" s="289"/>
      <c r="N762" s="289"/>
    </row>
    <row r="763" spans="2:14" ht="15.75" x14ac:dyDescent="0.3">
      <c r="B763" s="295">
        <f>VLOOKUP(C763,Companies[],3,FALSE)</f>
        <v>104372880</v>
      </c>
      <c r="C763" s="298" t="s">
        <v>2132</v>
      </c>
      <c r="D763" s="289" t="s">
        <v>2493</v>
      </c>
      <c r="E763" s="289" t="s">
        <v>2536</v>
      </c>
      <c r="F763" s="50" t="s">
        <v>999</v>
      </c>
      <c r="G763" s="50" t="s">
        <v>999</v>
      </c>
      <c r="H763" s="289"/>
      <c r="I763" s="50" t="s">
        <v>1136</v>
      </c>
      <c r="J763" s="296">
        <v>976027477.01169991</v>
      </c>
      <c r="K763" s="50" t="s">
        <v>999</v>
      </c>
      <c r="L763" s="289"/>
      <c r="M763" s="289"/>
      <c r="N763" s="289"/>
    </row>
    <row r="764" spans="2:14" ht="15.75" x14ac:dyDescent="0.3">
      <c r="B764" s="295">
        <f>VLOOKUP(C764,Companies[],3,FALSE)</f>
        <v>104372880</v>
      </c>
      <c r="C764" s="298" t="s">
        <v>2132</v>
      </c>
      <c r="D764" s="289" t="s">
        <v>2493</v>
      </c>
      <c r="E764" s="289" t="s">
        <v>2537</v>
      </c>
      <c r="F764" s="50" t="s">
        <v>999</v>
      </c>
      <c r="G764" s="50" t="s">
        <v>999</v>
      </c>
      <c r="H764" s="289"/>
      <c r="I764" s="50" t="s">
        <v>1136</v>
      </c>
      <c r="J764" s="296">
        <v>141706481.55229998</v>
      </c>
      <c r="K764" s="50" t="s">
        <v>999</v>
      </c>
      <c r="L764" s="289"/>
      <c r="M764" s="289"/>
      <c r="N764" s="289"/>
    </row>
    <row r="765" spans="2:14" ht="15.75" x14ac:dyDescent="0.3">
      <c r="B765" s="295">
        <f>VLOOKUP(C765,Companies[],3,FALSE)</f>
        <v>104372880</v>
      </c>
      <c r="C765" s="298" t="s">
        <v>2132</v>
      </c>
      <c r="D765" s="289" t="s">
        <v>2493</v>
      </c>
      <c r="E765" s="289" t="s">
        <v>2538</v>
      </c>
      <c r="F765" s="50" t="s">
        <v>999</v>
      </c>
      <c r="G765" s="50" t="s">
        <v>999</v>
      </c>
      <c r="H765" s="289"/>
      <c r="I765" s="50" t="s">
        <v>1136</v>
      </c>
      <c r="J765" s="296">
        <v>40943935.949639998</v>
      </c>
      <c r="K765" s="50" t="s">
        <v>999</v>
      </c>
      <c r="L765" s="289"/>
      <c r="M765" s="289"/>
      <c r="N765" s="289"/>
    </row>
    <row r="766" spans="2:14" ht="15.75" x14ac:dyDescent="0.3">
      <c r="B766" s="295">
        <f>VLOOKUP(C766,Companies[],3,FALSE)</f>
        <v>104372880</v>
      </c>
      <c r="C766" s="298" t="s">
        <v>2132</v>
      </c>
      <c r="D766" s="289" t="s">
        <v>2493</v>
      </c>
      <c r="E766" s="289" t="s">
        <v>2539</v>
      </c>
      <c r="F766" s="50" t="s">
        <v>999</v>
      </c>
      <c r="G766" s="50" t="s">
        <v>999</v>
      </c>
      <c r="H766" s="289"/>
      <c r="I766" s="50" t="s">
        <v>1136</v>
      </c>
      <c r="J766" s="296">
        <v>2944911.6941049998</v>
      </c>
      <c r="K766" s="50" t="s">
        <v>999</v>
      </c>
      <c r="L766" s="289"/>
      <c r="M766" s="289"/>
      <c r="N766" s="289"/>
    </row>
    <row r="767" spans="2:14" ht="15.75" x14ac:dyDescent="0.3">
      <c r="B767" s="295">
        <f>VLOOKUP(C767,Companies[],3,FALSE)</f>
        <v>152951604</v>
      </c>
      <c r="C767" s="298" t="s">
        <v>2133</v>
      </c>
      <c r="D767" s="289" t="s">
        <v>2030</v>
      </c>
      <c r="E767" s="289" t="s">
        <v>2515</v>
      </c>
      <c r="F767" s="50" t="s">
        <v>999</v>
      </c>
      <c r="G767" s="50" t="s">
        <v>999</v>
      </c>
      <c r="H767" s="289"/>
      <c r="I767" s="50" t="s">
        <v>1136</v>
      </c>
      <c r="J767" s="296">
        <v>11933044.68</v>
      </c>
      <c r="K767" s="50" t="s">
        <v>999</v>
      </c>
      <c r="L767" s="289"/>
      <c r="M767" s="289"/>
      <c r="N767" s="289"/>
    </row>
    <row r="768" spans="2:14" ht="15.75" x14ac:dyDescent="0.3">
      <c r="B768" s="295">
        <f>VLOOKUP(C768,Companies[],3,FALSE)</f>
        <v>152951604</v>
      </c>
      <c r="C768" s="298" t="s">
        <v>2133</v>
      </c>
      <c r="D768" s="289" t="s">
        <v>2029</v>
      </c>
      <c r="E768" s="289" t="s">
        <v>2497</v>
      </c>
      <c r="F768" s="50" t="s">
        <v>999</v>
      </c>
      <c r="G768" s="50" t="s">
        <v>999</v>
      </c>
      <c r="H768" s="289"/>
      <c r="I768" s="50" t="s">
        <v>1136</v>
      </c>
      <c r="J768" s="296">
        <v>100821237.69</v>
      </c>
      <c r="K768" s="50" t="s">
        <v>999</v>
      </c>
      <c r="L768" s="289"/>
      <c r="M768" s="289"/>
      <c r="N768" s="289"/>
    </row>
    <row r="769" spans="2:14" ht="15.75" x14ac:dyDescent="0.3">
      <c r="B769" s="295">
        <f>VLOOKUP(C769,Companies[],3,FALSE)</f>
        <v>152951604</v>
      </c>
      <c r="C769" s="298" t="s">
        <v>2133</v>
      </c>
      <c r="D769" s="289" t="s">
        <v>2029</v>
      </c>
      <c r="E769" s="289" t="s">
        <v>2519</v>
      </c>
      <c r="F769" s="50" t="s">
        <v>999</v>
      </c>
      <c r="G769" s="50" t="s">
        <v>999</v>
      </c>
      <c r="H769" s="289"/>
      <c r="I769" s="50" t="s">
        <v>1136</v>
      </c>
      <c r="J769" s="296">
        <v>51125550</v>
      </c>
      <c r="K769" s="50" t="s">
        <v>999</v>
      </c>
      <c r="L769" s="289"/>
      <c r="M769" s="289"/>
      <c r="N769" s="289"/>
    </row>
    <row r="770" spans="2:14" ht="15.75" x14ac:dyDescent="0.3">
      <c r="B770" s="295">
        <f>VLOOKUP(C770,Companies[],3,FALSE)</f>
        <v>152951604</v>
      </c>
      <c r="C770" s="298" t="s">
        <v>2133</v>
      </c>
      <c r="D770" s="289" t="s">
        <v>2493</v>
      </c>
      <c r="E770" s="289" t="s">
        <v>2533</v>
      </c>
      <c r="F770" s="50" t="s">
        <v>999</v>
      </c>
      <c r="G770" s="50" t="s">
        <v>999</v>
      </c>
      <c r="H770" s="289"/>
      <c r="I770" s="50" t="s">
        <v>1136</v>
      </c>
      <c r="J770" s="296">
        <v>339088860</v>
      </c>
      <c r="K770" s="50" t="s">
        <v>999</v>
      </c>
      <c r="L770" s="289"/>
      <c r="M770" s="289"/>
      <c r="N770" s="289"/>
    </row>
    <row r="771" spans="2:14" ht="15.75" x14ac:dyDescent="0.3">
      <c r="B771" s="295">
        <f>VLOOKUP(C771,Companies[],3,FALSE)</f>
        <v>152951604</v>
      </c>
      <c r="C771" s="298" t="s">
        <v>2133</v>
      </c>
      <c r="D771" s="289" t="s">
        <v>2493</v>
      </c>
      <c r="E771" s="289" t="s">
        <v>2535</v>
      </c>
      <c r="F771" s="50" t="s">
        <v>999</v>
      </c>
      <c r="G771" s="50" t="s">
        <v>999</v>
      </c>
      <c r="H771" s="289"/>
      <c r="I771" s="50" t="s">
        <v>1136</v>
      </c>
      <c r="J771" s="296">
        <v>407027758.21208996</v>
      </c>
      <c r="K771" s="50" t="s">
        <v>999</v>
      </c>
      <c r="L771" s="289"/>
      <c r="M771" s="289"/>
      <c r="N771" s="289"/>
    </row>
    <row r="772" spans="2:14" ht="15.75" x14ac:dyDescent="0.3">
      <c r="B772" s="295">
        <f>VLOOKUP(C772,Companies[],3,FALSE)</f>
        <v>152951604</v>
      </c>
      <c r="C772" s="298" t="s">
        <v>2133</v>
      </c>
      <c r="D772" s="289" t="s">
        <v>2493</v>
      </c>
      <c r="E772" s="289" t="s">
        <v>2537</v>
      </c>
      <c r="F772" s="50" t="s">
        <v>999</v>
      </c>
      <c r="G772" s="50" t="s">
        <v>999</v>
      </c>
      <c r="H772" s="289"/>
      <c r="I772" s="50" t="s">
        <v>1136</v>
      </c>
      <c r="J772" s="296">
        <v>93616391.681920007</v>
      </c>
      <c r="K772" s="50" t="s">
        <v>999</v>
      </c>
      <c r="L772" s="289"/>
      <c r="M772" s="289"/>
      <c r="N772" s="289"/>
    </row>
    <row r="773" spans="2:14" ht="15.75" x14ac:dyDescent="0.3">
      <c r="B773" s="295">
        <f>VLOOKUP(C773,Companies[],3,FALSE)</f>
        <v>152951604</v>
      </c>
      <c r="C773" s="298" t="s">
        <v>2133</v>
      </c>
      <c r="D773" s="289" t="s">
        <v>2493</v>
      </c>
      <c r="E773" s="289" t="s">
        <v>2539</v>
      </c>
      <c r="F773" s="50" t="s">
        <v>999</v>
      </c>
      <c r="G773" s="50" t="s">
        <v>999</v>
      </c>
      <c r="H773" s="289"/>
      <c r="I773" s="50" t="s">
        <v>1136</v>
      </c>
      <c r="J773" s="296">
        <v>45449692.261579998</v>
      </c>
      <c r="K773" s="50" t="s">
        <v>999</v>
      </c>
      <c r="L773" s="289"/>
      <c r="M773" s="289"/>
      <c r="N773" s="289"/>
    </row>
    <row r="774" spans="2:14" ht="15.75" x14ac:dyDescent="0.3">
      <c r="B774" s="295">
        <f>VLOOKUP(C774,Companies[],3,FALSE)</f>
        <v>1952818234</v>
      </c>
      <c r="C774" s="298" t="s">
        <v>2134</v>
      </c>
      <c r="D774" s="289" t="s">
        <v>2030</v>
      </c>
      <c r="E774" s="289" t="s">
        <v>2515</v>
      </c>
      <c r="F774" s="50" t="s">
        <v>999</v>
      </c>
      <c r="G774" s="50" t="s">
        <v>999</v>
      </c>
      <c r="H774" s="289"/>
      <c r="I774" s="50" t="s">
        <v>1136</v>
      </c>
      <c r="J774" s="296">
        <v>737856.41999999993</v>
      </c>
      <c r="K774" s="50" t="s">
        <v>999</v>
      </c>
      <c r="L774" s="289"/>
      <c r="M774" s="289"/>
      <c r="N774" s="289"/>
    </row>
    <row r="775" spans="2:14" ht="15.75" x14ac:dyDescent="0.3">
      <c r="B775" s="295">
        <f>VLOOKUP(C775,Companies[],3,FALSE)</f>
        <v>1952818234</v>
      </c>
      <c r="C775" s="298" t="s">
        <v>2134</v>
      </c>
      <c r="D775" s="289" t="s">
        <v>2029</v>
      </c>
      <c r="E775" s="289" t="s">
        <v>2497</v>
      </c>
      <c r="F775" s="50" t="s">
        <v>999</v>
      </c>
      <c r="G775" s="50" t="s">
        <v>999</v>
      </c>
      <c r="H775" s="289"/>
      <c r="I775" s="50" t="s">
        <v>1136</v>
      </c>
      <c r="J775" s="296">
        <v>45515294</v>
      </c>
      <c r="K775" s="50" t="s">
        <v>999</v>
      </c>
      <c r="L775" s="289"/>
      <c r="M775" s="289"/>
      <c r="N775" s="289"/>
    </row>
    <row r="776" spans="2:14" ht="15.75" x14ac:dyDescent="0.3">
      <c r="B776" s="295">
        <f>VLOOKUP(C776,Companies[],3,FALSE)</f>
        <v>1952818234</v>
      </c>
      <c r="C776" s="298" t="s">
        <v>2134</v>
      </c>
      <c r="D776" s="289" t="s">
        <v>2029</v>
      </c>
      <c r="E776" s="289" t="s">
        <v>2519</v>
      </c>
      <c r="F776" s="50" t="s">
        <v>999</v>
      </c>
      <c r="G776" s="50" t="s">
        <v>999</v>
      </c>
      <c r="H776" s="289"/>
      <c r="I776" s="50" t="s">
        <v>1136</v>
      </c>
      <c r="J776" s="296">
        <v>3060078.1</v>
      </c>
      <c r="K776" s="50" t="s">
        <v>999</v>
      </c>
      <c r="L776" s="289"/>
      <c r="M776" s="289"/>
      <c r="N776" s="289"/>
    </row>
    <row r="777" spans="2:14" ht="15.75" x14ac:dyDescent="0.3">
      <c r="B777" s="295">
        <f>VLOOKUP(C777,Companies[],3,FALSE)</f>
        <v>1952818234</v>
      </c>
      <c r="C777" s="298" t="s">
        <v>2134</v>
      </c>
      <c r="D777" s="289" t="s">
        <v>2493</v>
      </c>
      <c r="E777" s="289" t="s">
        <v>2533</v>
      </c>
      <c r="F777" s="50" t="s">
        <v>999</v>
      </c>
      <c r="G777" s="50" t="s">
        <v>999</v>
      </c>
      <c r="H777" s="289"/>
      <c r="I777" s="50" t="s">
        <v>1136</v>
      </c>
      <c r="J777" s="296">
        <v>104244190</v>
      </c>
      <c r="K777" s="50" t="s">
        <v>999</v>
      </c>
      <c r="L777" s="289"/>
      <c r="M777" s="289"/>
      <c r="N777" s="289"/>
    </row>
    <row r="778" spans="2:14" ht="15.75" x14ac:dyDescent="0.3">
      <c r="B778" s="295">
        <f>VLOOKUP(C778,Companies[],3,FALSE)</f>
        <v>1952818234</v>
      </c>
      <c r="C778" s="298" t="s">
        <v>2134</v>
      </c>
      <c r="D778" s="289" t="s">
        <v>2493</v>
      </c>
      <c r="E778" s="289" t="s">
        <v>2535</v>
      </c>
      <c r="F778" s="50" t="s">
        <v>999</v>
      </c>
      <c r="G778" s="50" t="s">
        <v>999</v>
      </c>
      <c r="H778" s="289"/>
      <c r="I778" s="50" t="s">
        <v>1136</v>
      </c>
      <c r="J778" s="296">
        <v>237503239.56378001</v>
      </c>
      <c r="K778" s="50" t="s">
        <v>999</v>
      </c>
      <c r="L778" s="289"/>
      <c r="M778" s="289"/>
      <c r="N778" s="289"/>
    </row>
    <row r="779" spans="2:14" ht="15.75" x14ac:dyDescent="0.3">
      <c r="B779" s="295">
        <f>VLOOKUP(C779,Companies[],3,FALSE)</f>
        <v>1952818234</v>
      </c>
      <c r="C779" s="298" t="s">
        <v>2134</v>
      </c>
      <c r="D779" s="289" t="s">
        <v>2493</v>
      </c>
      <c r="E779" s="289" t="s">
        <v>2537</v>
      </c>
      <c r="F779" s="50" t="s">
        <v>999</v>
      </c>
      <c r="G779" s="50" t="s">
        <v>999</v>
      </c>
      <c r="H779" s="289"/>
      <c r="I779" s="50" t="s">
        <v>1136</v>
      </c>
      <c r="J779" s="296">
        <v>54625756.817260005</v>
      </c>
      <c r="K779" s="50" t="s">
        <v>999</v>
      </c>
      <c r="L779" s="289"/>
      <c r="M779" s="289"/>
      <c r="N779" s="289"/>
    </row>
    <row r="780" spans="2:14" ht="15.75" x14ac:dyDescent="0.3">
      <c r="B780" s="295">
        <f>VLOOKUP(C780,Companies[],3,FALSE)</f>
        <v>1952818234</v>
      </c>
      <c r="C780" s="298" t="s">
        <v>2134</v>
      </c>
      <c r="D780" s="289" t="s">
        <v>2493</v>
      </c>
      <c r="E780" s="289" t="s">
        <v>2539</v>
      </c>
      <c r="F780" s="50" t="s">
        <v>999</v>
      </c>
      <c r="G780" s="50" t="s">
        <v>999</v>
      </c>
      <c r="H780" s="289"/>
      <c r="I780" s="50" t="s">
        <v>1136</v>
      </c>
      <c r="J780" s="296">
        <v>991136.63846000005</v>
      </c>
      <c r="K780" s="50" t="s">
        <v>999</v>
      </c>
      <c r="L780" s="289"/>
      <c r="M780" s="289"/>
      <c r="N780" s="289"/>
    </row>
    <row r="781" spans="2:14" ht="15.75" x14ac:dyDescent="0.3">
      <c r="B781" s="295">
        <f>VLOOKUP(C781,Companies[],3,FALSE)</f>
        <v>104323286</v>
      </c>
      <c r="C781" s="298" t="s">
        <v>2135</v>
      </c>
      <c r="D781" s="289" t="s">
        <v>2493</v>
      </c>
      <c r="E781" s="289" t="s">
        <v>2533</v>
      </c>
      <c r="F781" s="50" t="s">
        <v>999</v>
      </c>
      <c r="G781" s="50" t="s">
        <v>999</v>
      </c>
      <c r="H781" s="289"/>
      <c r="I781" s="50" t="s">
        <v>1136</v>
      </c>
      <c r="J781" s="296">
        <v>60524300</v>
      </c>
      <c r="K781" s="50" t="s">
        <v>999</v>
      </c>
      <c r="L781" s="289"/>
      <c r="M781" s="289"/>
      <c r="N781" s="289"/>
    </row>
    <row r="782" spans="2:14" ht="15.75" x14ac:dyDescent="0.3">
      <c r="B782" s="295">
        <f>VLOOKUP(C782,Companies[],3,FALSE)</f>
        <v>104323286</v>
      </c>
      <c r="C782" s="298" t="s">
        <v>2135</v>
      </c>
      <c r="D782" s="289" t="s">
        <v>2493</v>
      </c>
      <c r="E782" s="289" t="s">
        <v>2535</v>
      </c>
      <c r="F782" s="50" t="s">
        <v>999</v>
      </c>
      <c r="G782" s="50" t="s">
        <v>999</v>
      </c>
      <c r="H782" s="289"/>
      <c r="I782" s="50" t="s">
        <v>1136</v>
      </c>
      <c r="J782" s="296">
        <v>1977921447.8290398</v>
      </c>
      <c r="K782" s="50" t="s">
        <v>999</v>
      </c>
      <c r="L782" s="289"/>
      <c r="M782" s="289"/>
      <c r="N782" s="289"/>
    </row>
    <row r="783" spans="2:14" ht="15.75" x14ac:dyDescent="0.3">
      <c r="B783" s="295">
        <f>VLOOKUP(C783,Companies[],3,FALSE)</f>
        <v>104323286</v>
      </c>
      <c r="C783" s="298" t="s">
        <v>2135</v>
      </c>
      <c r="D783" s="289" t="s">
        <v>2493</v>
      </c>
      <c r="E783" s="289" t="s">
        <v>2536</v>
      </c>
      <c r="F783" s="50" t="s">
        <v>999</v>
      </c>
      <c r="G783" s="50" t="s">
        <v>999</v>
      </c>
      <c r="H783" s="289"/>
      <c r="I783" s="50" t="s">
        <v>1136</v>
      </c>
      <c r="J783" s="296">
        <v>3151369756.9626799</v>
      </c>
      <c r="K783" s="50" t="s">
        <v>999</v>
      </c>
      <c r="L783" s="289"/>
      <c r="M783" s="289"/>
      <c r="N783" s="289"/>
    </row>
    <row r="784" spans="2:14" ht="15.75" x14ac:dyDescent="0.3">
      <c r="B784" s="295">
        <f>VLOOKUP(C784,Companies[],3,FALSE)</f>
        <v>104323286</v>
      </c>
      <c r="C784" s="298" t="s">
        <v>2135</v>
      </c>
      <c r="D784" s="289" t="s">
        <v>2493</v>
      </c>
      <c r="E784" s="289" t="s">
        <v>2537</v>
      </c>
      <c r="F784" s="50" t="s">
        <v>999</v>
      </c>
      <c r="G784" s="50" t="s">
        <v>999</v>
      </c>
      <c r="H784" s="289"/>
      <c r="I784" s="50" t="s">
        <v>1136</v>
      </c>
      <c r="J784" s="296">
        <v>454922135.32994002</v>
      </c>
      <c r="K784" s="50" t="s">
        <v>999</v>
      </c>
      <c r="L784" s="289"/>
      <c r="M784" s="289"/>
      <c r="N784" s="289"/>
    </row>
    <row r="785" spans="2:14" ht="15.75" x14ac:dyDescent="0.3">
      <c r="B785" s="295">
        <f>VLOOKUP(C785,Companies[],3,FALSE)</f>
        <v>104323286</v>
      </c>
      <c r="C785" s="298" t="s">
        <v>2135</v>
      </c>
      <c r="D785" s="289" t="s">
        <v>2493</v>
      </c>
      <c r="E785" s="289" t="s">
        <v>2538</v>
      </c>
      <c r="F785" s="50" t="s">
        <v>999</v>
      </c>
      <c r="G785" s="50" t="s">
        <v>999</v>
      </c>
      <c r="H785" s="289"/>
      <c r="I785" s="50" t="s">
        <v>1136</v>
      </c>
      <c r="J785" s="296">
        <v>125755599.36496</v>
      </c>
      <c r="K785" s="50" t="s">
        <v>999</v>
      </c>
      <c r="L785" s="289"/>
      <c r="M785" s="289"/>
      <c r="N785" s="289"/>
    </row>
    <row r="786" spans="2:14" ht="15.75" x14ac:dyDescent="0.3">
      <c r="B786" s="295">
        <f>VLOOKUP(C786,Companies[],3,FALSE)</f>
        <v>104323286</v>
      </c>
      <c r="C786" s="298" t="s">
        <v>2135</v>
      </c>
      <c r="D786" s="289" t="s">
        <v>2493</v>
      </c>
      <c r="E786" s="289" t="s">
        <v>2539</v>
      </c>
      <c r="F786" s="50" t="s">
        <v>999</v>
      </c>
      <c r="G786" s="50" t="s">
        <v>999</v>
      </c>
      <c r="H786" s="289"/>
      <c r="I786" s="50" t="s">
        <v>1136</v>
      </c>
      <c r="J786" s="296">
        <v>407092.35677499999</v>
      </c>
      <c r="K786" s="50" t="s">
        <v>999</v>
      </c>
      <c r="L786" s="289"/>
      <c r="M786" s="289"/>
      <c r="N786" s="289"/>
    </row>
    <row r="787" spans="2:14" ht="15.75" x14ac:dyDescent="0.3">
      <c r="B787" s="295">
        <f>VLOOKUP(C787,Companies[],3,FALSE)</f>
        <v>100226448</v>
      </c>
      <c r="C787" s="298" t="s">
        <v>2136</v>
      </c>
      <c r="D787" s="289" t="s">
        <v>2493</v>
      </c>
      <c r="E787" s="289" t="s">
        <v>2533</v>
      </c>
      <c r="F787" s="50" t="s">
        <v>999</v>
      </c>
      <c r="G787" s="50" t="s">
        <v>999</v>
      </c>
      <c r="H787" s="289"/>
      <c r="I787" s="50" t="s">
        <v>1136</v>
      </c>
      <c r="J787" s="296">
        <v>181797270</v>
      </c>
      <c r="K787" s="50" t="s">
        <v>999</v>
      </c>
      <c r="L787" s="289"/>
      <c r="M787" s="289"/>
      <c r="N787" s="289"/>
    </row>
    <row r="788" spans="2:14" ht="15.75" x14ac:dyDescent="0.3">
      <c r="B788" s="295">
        <f>VLOOKUP(C788,Companies[],3,FALSE)</f>
        <v>100226448</v>
      </c>
      <c r="C788" s="298" t="s">
        <v>2136</v>
      </c>
      <c r="D788" s="289" t="s">
        <v>2493</v>
      </c>
      <c r="E788" s="289" t="s">
        <v>2535</v>
      </c>
      <c r="F788" s="50" t="s">
        <v>999</v>
      </c>
      <c r="G788" s="50" t="s">
        <v>999</v>
      </c>
      <c r="H788" s="289"/>
      <c r="I788" s="50" t="s">
        <v>1136</v>
      </c>
      <c r="J788" s="296">
        <v>4186717344.0025997</v>
      </c>
      <c r="K788" s="50" t="s">
        <v>999</v>
      </c>
      <c r="L788" s="289"/>
      <c r="M788" s="289"/>
      <c r="N788" s="289"/>
    </row>
    <row r="789" spans="2:14" ht="15.75" x14ac:dyDescent="0.3">
      <c r="B789" s="295">
        <f>VLOOKUP(C789,Companies[],3,FALSE)</f>
        <v>100226448</v>
      </c>
      <c r="C789" s="298" t="s">
        <v>2136</v>
      </c>
      <c r="D789" s="289" t="s">
        <v>2493</v>
      </c>
      <c r="E789" s="289" t="s">
        <v>2537</v>
      </c>
      <c r="F789" s="50" t="s">
        <v>999</v>
      </c>
      <c r="G789" s="50" t="s">
        <v>999</v>
      </c>
      <c r="H789" s="289"/>
      <c r="I789" s="50" t="s">
        <v>1136</v>
      </c>
      <c r="J789" s="296">
        <v>962945014.57445991</v>
      </c>
      <c r="K789" s="50" t="s">
        <v>999</v>
      </c>
      <c r="L789" s="289"/>
      <c r="M789" s="289"/>
      <c r="N789" s="289"/>
    </row>
    <row r="790" spans="2:14" ht="15.75" x14ac:dyDescent="0.3">
      <c r="B790" s="295">
        <f>VLOOKUP(C790,Companies[],3,FALSE)</f>
        <v>100226448</v>
      </c>
      <c r="C790" s="298" t="s">
        <v>2136</v>
      </c>
      <c r="D790" s="289" t="s">
        <v>2493</v>
      </c>
      <c r="E790" s="289" t="s">
        <v>2539</v>
      </c>
      <c r="F790" s="50" t="s">
        <v>999</v>
      </c>
      <c r="G790" s="50" t="s">
        <v>999</v>
      </c>
      <c r="H790" s="289"/>
      <c r="I790" s="50" t="s">
        <v>1136</v>
      </c>
      <c r="J790" s="296">
        <v>94872285.237000003</v>
      </c>
      <c r="K790" s="50" t="s">
        <v>999</v>
      </c>
      <c r="L790" s="289"/>
      <c r="M790" s="289"/>
      <c r="N790" s="289"/>
    </row>
    <row r="791" spans="2:14" ht="15.75" x14ac:dyDescent="0.3">
      <c r="B791" s="295" t="str">
        <f>VLOOKUP(C791,Companies[],3,FALSE)</f>
        <v>2393,2012-2013</v>
      </c>
      <c r="C791" s="298" t="s">
        <v>2137</v>
      </c>
      <c r="D791" s="289" t="s">
        <v>2493</v>
      </c>
      <c r="E791" s="289" t="s">
        <v>2533</v>
      </c>
      <c r="F791" s="50" t="s">
        <v>999</v>
      </c>
      <c r="G791" s="50" t="s">
        <v>999</v>
      </c>
      <c r="H791" s="289"/>
      <c r="I791" s="50" t="s">
        <v>1136</v>
      </c>
      <c r="J791" s="296">
        <v>37738300</v>
      </c>
      <c r="K791" s="50" t="s">
        <v>999</v>
      </c>
      <c r="L791" s="289"/>
      <c r="M791" s="289"/>
      <c r="N791" s="289"/>
    </row>
    <row r="792" spans="2:14" ht="15.75" x14ac:dyDescent="0.3">
      <c r="B792" s="295" t="str">
        <f>VLOOKUP(C792,Companies[],3,FALSE)</f>
        <v>2393,2012-2013</v>
      </c>
      <c r="C792" s="298" t="s">
        <v>2137</v>
      </c>
      <c r="D792" s="289" t="s">
        <v>2493</v>
      </c>
      <c r="E792" s="289" t="s">
        <v>2534</v>
      </c>
      <c r="F792" s="50" t="s">
        <v>999</v>
      </c>
      <c r="G792" s="50" t="s">
        <v>999</v>
      </c>
      <c r="H792" s="289"/>
      <c r="I792" s="50" t="s">
        <v>1136</v>
      </c>
      <c r="J792" s="296">
        <v>313325</v>
      </c>
      <c r="K792" s="50" t="s">
        <v>999</v>
      </c>
      <c r="L792" s="289"/>
      <c r="M792" s="289"/>
      <c r="N792" s="289"/>
    </row>
    <row r="793" spans="2:14" ht="15.75" x14ac:dyDescent="0.3">
      <c r="B793" s="295" t="str">
        <f>VLOOKUP(C793,Companies[],3,FALSE)</f>
        <v>2393,2012-2013</v>
      </c>
      <c r="C793" s="298" t="s">
        <v>2137</v>
      </c>
      <c r="D793" s="289" t="s">
        <v>2493</v>
      </c>
      <c r="E793" s="289" t="s">
        <v>2535</v>
      </c>
      <c r="F793" s="50" t="s">
        <v>999</v>
      </c>
      <c r="G793" s="50" t="s">
        <v>999</v>
      </c>
      <c r="H793" s="289"/>
      <c r="I793" s="50" t="s">
        <v>1136</v>
      </c>
      <c r="J793" s="296">
        <v>41716156.248060003</v>
      </c>
      <c r="K793" s="50" t="s">
        <v>999</v>
      </c>
      <c r="L793" s="289"/>
      <c r="M793" s="289"/>
      <c r="N793" s="289"/>
    </row>
    <row r="794" spans="2:14" ht="15.75" x14ac:dyDescent="0.3">
      <c r="B794" s="295" t="str">
        <f>VLOOKUP(C794,Companies[],3,FALSE)</f>
        <v>2393,2012-2013</v>
      </c>
      <c r="C794" s="298" t="s">
        <v>2137</v>
      </c>
      <c r="D794" s="289" t="s">
        <v>2493</v>
      </c>
      <c r="E794" s="289" t="s">
        <v>2537</v>
      </c>
      <c r="F794" s="50" t="s">
        <v>999</v>
      </c>
      <c r="G794" s="50" t="s">
        <v>999</v>
      </c>
      <c r="H794" s="289"/>
      <c r="I794" s="50" t="s">
        <v>1136</v>
      </c>
      <c r="J794" s="296">
        <v>9542497.7993000001</v>
      </c>
      <c r="K794" s="50" t="s">
        <v>999</v>
      </c>
      <c r="L794" s="289"/>
      <c r="M794" s="289"/>
      <c r="N794" s="289"/>
    </row>
    <row r="795" spans="2:14" ht="15.75" x14ac:dyDescent="0.3">
      <c r="B795" s="295">
        <f>VLOOKUP(C795,Companies[],3,FALSE)</f>
        <v>101493539</v>
      </c>
      <c r="C795" s="298" t="s">
        <v>2138</v>
      </c>
      <c r="D795" s="289" t="s">
        <v>2030</v>
      </c>
      <c r="E795" s="289" t="s">
        <v>2515</v>
      </c>
      <c r="F795" s="50" t="s">
        <v>999</v>
      </c>
      <c r="G795" s="50" t="s">
        <v>999</v>
      </c>
      <c r="H795" s="289"/>
      <c r="I795" s="50" t="s">
        <v>1136</v>
      </c>
      <c r="J795" s="296">
        <v>14195561.920000002</v>
      </c>
      <c r="K795" s="50" t="s">
        <v>999</v>
      </c>
      <c r="L795" s="289"/>
      <c r="M795" s="289"/>
      <c r="N795" s="289"/>
    </row>
    <row r="796" spans="2:14" ht="15.75" x14ac:dyDescent="0.3">
      <c r="B796" s="295">
        <f>VLOOKUP(C796,Companies[],3,FALSE)</f>
        <v>101493539</v>
      </c>
      <c r="C796" s="298" t="s">
        <v>2138</v>
      </c>
      <c r="D796" s="289" t="s">
        <v>2029</v>
      </c>
      <c r="E796" s="289" t="s">
        <v>2497</v>
      </c>
      <c r="F796" s="50" t="s">
        <v>999</v>
      </c>
      <c r="G796" s="50" t="s">
        <v>999</v>
      </c>
      <c r="H796" s="289"/>
      <c r="I796" s="50" t="s">
        <v>1136</v>
      </c>
      <c r="J796" s="296">
        <v>7484445</v>
      </c>
      <c r="K796" s="50" t="s">
        <v>999</v>
      </c>
      <c r="L796" s="289"/>
      <c r="M796" s="289"/>
      <c r="N796" s="289"/>
    </row>
    <row r="797" spans="2:14" ht="15.75" x14ac:dyDescent="0.3">
      <c r="B797" s="295">
        <f>VLOOKUP(C797,Companies[],3,FALSE)</f>
        <v>101493539</v>
      </c>
      <c r="C797" s="298" t="s">
        <v>2138</v>
      </c>
      <c r="D797" s="289" t="s">
        <v>2029</v>
      </c>
      <c r="E797" s="289" t="s">
        <v>2519</v>
      </c>
      <c r="F797" s="50" t="s">
        <v>999</v>
      </c>
      <c r="G797" s="50" t="s">
        <v>999</v>
      </c>
      <c r="H797" s="289"/>
      <c r="I797" s="50" t="s">
        <v>1136</v>
      </c>
      <c r="J797" s="296">
        <v>19271025</v>
      </c>
      <c r="K797" s="50" t="s">
        <v>999</v>
      </c>
      <c r="L797" s="289"/>
      <c r="M797" s="289"/>
      <c r="N797" s="289"/>
    </row>
    <row r="798" spans="2:14" ht="15.75" x14ac:dyDescent="0.3">
      <c r="B798" s="295">
        <f>VLOOKUP(C798,Companies[],3,FALSE)</f>
        <v>101493539</v>
      </c>
      <c r="C798" s="298" t="s">
        <v>2138</v>
      </c>
      <c r="D798" s="289" t="s">
        <v>2493</v>
      </c>
      <c r="E798" s="289" t="s">
        <v>2535</v>
      </c>
      <c r="F798" s="50" t="s">
        <v>999</v>
      </c>
      <c r="G798" s="50" t="s">
        <v>999</v>
      </c>
      <c r="H798" s="289"/>
      <c r="I798" s="50" t="s">
        <v>1136</v>
      </c>
      <c r="J798" s="296">
        <v>511275838.33191997</v>
      </c>
      <c r="K798" s="50" t="s">
        <v>999</v>
      </c>
      <c r="L798" s="289"/>
      <c r="M798" s="289"/>
      <c r="N798" s="289"/>
    </row>
    <row r="799" spans="2:14" ht="15.75" x14ac:dyDescent="0.3">
      <c r="B799" s="295">
        <f>VLOOKUP(C799,Companies[],3,FALSE)</f>
        <v>101493539</v>
      </c>
      <c r="C799" s="298" t="s">
        <v>2138</v>
      </c>
      <c r="D799" s="289" t="s">
        <v>2493</v>
      </c>
      <c r="E799" s="289" t="s">
        <v>2537</v>
      </c>
      <c r="F799" s="50" t="s">
        <v>999</v>
      </c>
      <c r="G799" s="50" t="s">
        <v>999</v>
      </c>
      <c r="H799" s="289"/>
      <c r="I799" s="50" t="s">
        <v>1136</v>
      </c>
      <c r="J799" s="296">
        <v>116389782.69902001</v>
      </c>
      <c r="K799" s="50" t="s">
        <v>999</v>
      </c>
      <c r="L799" s="289"/>
      <c r="M799" s="289"/>
      <c r="N799" s="289"/>
    </row>
    <row r="800" spans="2:14" ht="15.75" x14ac:dyDescent="0.3">
      <c r="B800" s="295">
        <f>VLOOKUP(C800,Companies[],3,FALSE)</f>
        <v>101493539</v>
      </c>
      <c r="C800" s="298" t="s">
        <v>2138</v>
      </c>
      <c r="D800" s="289" t="s">
        <v>2493</v>
      </c>
      <c r="E800" s="289" t="s">
        <v>2539</v>
      </c>
      <c r="F800" s="50" t="s">
        <v>999</v>
      </c>
      <c r="G800" s="50" t="s">
        <v>999</v>
      </c>
      <c r="H800" s="289"/>
      <c r="I800" s="50" t="s">
        <v>1136</v>
      </c>
      <c r="J800" s="296">
        <v>11810468.37606</v>
      </c>
      <c r="K800" s="50" t="s">
        <v>999</v>
      </c>
      <c r="L800" s="289"/>
      <c r="M800" s="289"/>
      <c r="N800" s="289"/>
    </row>
    <row r="801" spans="2:14" ht="15.75" x14ac:dyDescent="0.3">
      <c r="B801" s="295">
        <f>VLOOKUP(C801,Companies[],3,FALSE)</f>
        <v>162307657</v>
      </c>
      <c r="C801" s="298" t="s">
        <v>2139</v>
      </c>
      <c r="D801" s="289" t="s">
        <v>2029</v>
      </c>
      <c r="E801" s="289" t="s">
        <v>2497</v>
      </c>
      <c r="F801" s="50" t="s">
        <v>999</v>
      </c>
      <c r="G801" s="50" t="s">
        <v>999</v>
      </c>
      <c r="H801" s="289"/>
      <c r="I801" s="50" t="s">
        <v>1136</v>
      </c>
      <c r="J801" s="296">
        <v>1000000</v>
      </c>
      <c r="K801" s="50" t="s">
        <v>999</v>
      </c>
      <c r="L801" s="289"/>
      <c r="M801" s="289"/>
      <c r="N801" s="289"/>
    </row>
    <row r="802" spans="2:14" ht="15.75" x14ac:dyDescent="0.3">
      <c r="B802" s="295">
        <f>VLOOKUP(C802,Companies[],3,FALSE)</f>
        <v>162307657</v>
      </c>
      <c r="C802" s="298" t="s">
        <v>2139</v>
      </c>
      <c r="D802" s="289" t="s">
        <v>2029</v>
      </c>
      <c r="E802" s="289" t="s">
        <v>2519</v>
      </c>
      <c r="F802" s="50" t="s">
        <v>999</v>
      </c>
      <c r="G802" s="50" t="s">
        <v>999</v>
      </c>
      <c r="H802" s="289"/>
      <c r="I802" s="50" t="s">
        <v>1136</v>
      </c>
      <c r="J802" s="296">
        <v>2000000</v>
      </c>
      <c r="K802" s="50" t="s">
        <v>999</v>
      </c>
      <c r="L802" s="289"/>
      <c r="M802" s="289"/>
      <c r="N802" s="289"/>
    </row>
    <row r="803" spans="2:14" ht="15.75" x14ac:dyDescent="0.3">
      <c r="B803" s="295">
        <f>VLOOKUP(C803,Companies[],3,FALSE)</f>
        <v>162307657</v>
      </c>
      <c r="C803" s="298" t="s">
        <v>2139</v>
      </c>
      <c r="D803" s="289" t="s">
        <v>2493</v>
      </c>
      <c r="E803" s="289" t="s">
        <v>2533</v>
      </c>
      <c r="F803" s="50" t="s">
        <v>999</v>
      </c>
      <c r="G803" s="50" t="s">
        <v>999</v>
      </c>
      <c r="H803" s="289"/>
      <c r="I803" s="50" t="s">
        <v>1136</v>
      </c>
      <c r="J803" s="296">
        <v>136267920</v>
      </c>
      <c r="K803" s="50" t="s">
        <v>999</v>
      </c>
      <c r="L803" s="289"/>
      <c r="M803" s="289"/>
      <c r="N803" s="289"/>
    </row>
    <row r="804" spans="2:14" ht="15.75" x14ac:dyDescent="0.3">
      <c r="B804" s="295">
        <f>VLOOKUP(C804,Companies[],3,FALSE)</f>
        <v>162307657</v>
      </c>
      <c r="C804" s="298" t="s">
        <v>2139</v>
      </c>
      <c r="D804" s="289" t="s">
        <v>2493</v>
      </c>
      <c r="E804" s="289" t="s">
        <v>2534</v>
      </c>
      <c r="F804" s="50" t="s">
        <v>999</v>
      </c>
      <c r="G804" s="50" t="s">
        <v>999</v>
      </c>
      <c r="H804" s="289"/>
      <c r="I804" s="50" t="s">
        <v>1136</v>
      </c>
      <c r="J804" s="296">
        <v>577895.73259999999</v>
      </c>
      <c r="K804" s="50" t="s">
        <v>999</v>
      </c>
      <c r="L804" s="289"/>
      <c r="M804" s="289"/>
      <c r="N804" s="289"/>
    </row>
    <row r="805" spans="2:14" ht="15.75" x14ac:dyDescent="0.3">
      <c r="B805" s="295">
        <f>VLOOKUP(C805,Companies[],3,FALSE)</f>
        <v>162307657</v>
      </c>
      <c r="C805" s="298" t="s">
        <v>2139</v>
      </c>
      <c r="D805" s="289" t="s">
        <v>2493</v>
      </c>
      <c r="E805" s="289" t="s">
        <v>2535</v>
      </c>
      <c r="F805" s="50" t="s">
        <v>999</v>
      </c>
      <c r="G805" s="50" t="s">
        <v>999</v>
      </c>
      <c r="H805" s="289"/>
      <c r="I805" s="50" t="s">
        <v>1136</v>
      </c>
      <c r="J805" s="296">
        <v>1769836038.6306</v>
      </c>
      <c r="K805" s="50" t="s">
        <v>999</v>
      </c>
      <c r="L805" s="289"/>
      <c r="M805" s="289"/>
      <c r="N805" s="289"/>
    </row>
    <row r="806" spans="2:14" ht="15.75" x14ac:dyDescent="0.3">
      <c r="B806" s="295">
        <f>VLOOKUP(C806,Companies[],3,FALSE)</f>
        <v>162307657</v>
      </c>
      <c r="C806" s="298" t="s">
        <v>2139</v>
      </c>
      <c r="D806" s="289" t="s">
        <v>2493</v>
      </c>
      <c r="E806" s="289" t="s">
        <v>2536</v>
      </c>
      <c r="F806" s="50" t="s">
        <v>999</v>
      </c>
      <c r="G806" s="50" t="s">
        <v>999</v>
      </c>
      <c r="H806" s="289"/>
      <c r="I806" s="50" t="s">
        <v>1136</v>
      </c>
      <c r="J806" s="296">
        <v>2722300827.8250599</v>
      </c>
      <c r="K806" s="50" t="s">
        <v>999</v>
      </c>
      <c r="L806" s="289"/>
      <c r="M806" s="289"/>
      <c r="N806" s="289"/>
    </row>
    <row r="807" spans="2:14" ht="15.75" x14ac:dyDescent="0.3">
      <c r="B807" s="295">
        <f>VLOOKUP(C807,Companies[],3,FALSE)</f>
        <v>162307657</v>
      </c>
      <c r="C807" s="298" t="s">
        <v>2139</v>
      </c>
      <c r="D807" s="289" t="s">
        <v>2493</v>
      </c>
      <c r="E807" s="289" t="s">
        <v>2537</v>
      </c>
      <c r="F807" s="50" t="s">
        <v>999</v>
      </c>
      <c r="G807" s="50" t="s">
        <v>999</v>
      </c>
      <c r="H807" s="289"/>
      <c r="I807" s="50" t="s">
        <v>1136</v>
      </c>
      <c r="J807" s="296">
        <v>395076825.05996001</v>
      </c>
      <c r="K807" s="50" t="s">
        <v>999</v>
      </c>
      <c r="L807" s="289"/>
      <c r="M807" s="289"/>
      <c r="N807" s="289"/>
    </row>
    <row r="808" spans="2:14" ht="15.75" x14ac:dyDescent="0.3">
      <c r="B808" s="295">
        <f>VLOOKUP(C808,Companies[],3,FALSE)</f>
        <v>162307657</v>
      </c>
      <c r="C808" s="298" t="s">
        <v>2139</v>
      </c>
      <c r="D808" s="289" t="s">
        <v>2493</v>
      </c>
      <c r="E808" s="289" t="s">
        <v>2538</v>
      </c>
      <c r="F808" s="50" t="s">
        <v>999</v>
      </c>
      <c r="G808" s="50" t="s">
        <v>999</v>
      </c>
      <c r="H808" s="289"/>
      <c r="I808" s="50" t="s">
        <v>1136</v>
      </c>
      <c r="J808" s="296">
        <v>108846480.74375999</v>
      </c>
      <c r="K808" s="50" t="s">
        <v>999</v>
      </c>
      <c r="L808" s="289"/>
      <c r="M808" s="289"/>
      <c r="N808" s="289"/>
    </row>
    <row r="809" spans="2:14" ht="15.75" x14ac:dyDescent="0.3">
      <c r="B809" s="295">
        <f>VLOOKUP(C809,Companies[],3,FALSE)</f>
        <v>162307657</v>
      </c>
      <c r="C809" s="298" t="s">
        <v>2139</v>
      </c>
      <c r="D809" s="289" t="s">
        <v>2493</v>
      </c>
      <c r="E809" s="289" t="s">
        <v>2539</v>
      </c>
      <c r="F809" s="50" t="s">
        <v>999</v>
      </c>
      <c r="G809" s="50" t="s">
        <v>999</v>
      </c>
      <c r="H809" s="289"/>
      <c r="I809" s="50" t="s">
        <v>1136</v>
      </c>
      <c r="J809" s="296">
        <v>70560104.090299994</v>
      </c>
      <c r="K809" s="50" t="s">
        <v>999</v>
      </c>
      <c r="L809" s="289"/>
      <c r="M809" s="289"/>
      <c r="N809" s="289"/>
    </row>
    <row r="810" spans="2:14" ht="15.75" x14ac:dyDescent="0.3">
      <c r="B810" s="295">
        <f>VLOOKUP(C810,Companies[],3,FALSE)</f>
        <v>111033986</v>
      </c>
      <c r="C810" s="298" t="s">
        <v>2140</v>
      </c>
      <c r="D810" s="289" t="s">
        <v>2029</v>
      </c>
      <c r="E810" s="289" t="s">
        <v>2497</v>
      </c>
      <c r="F810" s="50" t="s">
        <v>999</v>
      </c>
      <c r="G810" s="50" t="s">
        <v>999</v>
      </c>
      <c r="H810" s="289"/>
      <c r="I810" s="50" t="s">
        <v>1136</v>
      </c>
      <c r="J810" s="296">
        <v>145476829</v>
      </c>
      <c r="K810" s="50" t="s">
        <v>999</v>
      </c>
      <c r="L810" s="289"/>
      <c r="M810" s="289"/>
      <c r="N810" s="289"/>
    </row>
    <row r="811" spans="2:14" ht="15.75" x14ac:dyDescent="0.3">
      <c r="B811" s="295">
        <f>VLOOKUP(C811,Companies[],3,FALSE)</f>
        <v>111033986</v>
      </c>
      <c r="C811" s="298" t="s">
        <v>2140</v>
      </c>
      <c r="D811" s="289" t="s">
        <v>2493</v>
      </c>
      <c r="E811" s="289" t="s">
        <v>2533</v>
      </c>
      <c r="F811" s="50" t="s">
        <v>999</v>
      </c>
      <c r="G811" s="50" t="s">
        <v>999</v>
      </c>
      <c r="H811" s="289"/>
      <c r="I811" s="50" t="s">
        <v>1136</v>
      </c>
      <c r="J811" s="296">
        <v>22098340</v>
      </c>
      <c r="K811" s="50" t="s">
        <v>999</v>
      </c>
      <c r="L811" s="289"/>
      <c r="M811" s="289"/>
      <c r="N811" s="289"/>
    </row>
    <row r="812" spans="2:14" ht="15.75" x14ac:dyDescent="0.3">
      <c r="B812" s="295">
        <f>VLOOKUP(C812,Companies[],3,FALSE)</f>
        <v>111033986</v>
      </c>
      <c r="C812" s="298" t="s">
        <v>2140</v>
      </c>
      <c r="D812" s="289" t="s">
        <v>2493</v>
      </c>
      <c r="E812" s="289" t="s">
        <v>2535</v>
      </c>
      <c r="F812" s="50" t="s">
        <v>999</v>
      </c>
      <c r="G812" s="50" t="s">
        <v>999</v>
      </c>
      <c r="H812" s="289"/>
      <c r="I812" s="50" t="s">
        <v>1136</v>
      </c>
      <c r="J812" s="296">
        <v>31216535.376660001</v>
      </c>
      <c r="K812" s="50" t="s">
        <v>999</v>
      </c>
      <c r="L812" s="289"/>
      <c r="M812" s="289"/>
      <c r="N812" s="289"/>
    </row>
    <row r="813" spans="2:14" ht="15.75" x14ac:dyDescent="0.3">
      <c r="B813" s="295">
        <f>VLOOKUP(C813,Companies[],3,FALSE)</f>
        <v>111033986</v>
      </c>
      <c r="C813" s="298" t="s">
        <v>2140</v>
      </c>
      <c r="D813" s="289" t="s">
        <v>2493</v>
      </c>
      <c r="E813" s="289" t="s">
        <v>2537</v>
      </c>
      <c r="F813" s="50" t="s">
        <v>999</v>
      </c>
      <c r="G813" s="50" t="s">
        <v>999</v>
      </c>
      <c r="H813" s="289"/>
      <c r="I813" s="50" t="s">
        <v>1136</v>
      </c>
      <c r="J813" s="296">
        <v>6549185.6033399999</v>
      </c>
      <c r="K813" s="50" t="s">
        <v>999</v>
      </c>
      <c r="L813" s="289"/>
      <c r="M813" s="289"/>
      <c r="N813" s="289"/>
    </row>
    <row r="814" spans="2:14" ht="15.75" x14ac:dyDescent="0.3">
      <c r="B814" s="295">
        <f>VLOOKUP(C814,Companies[],3,FALSE)</f>
        <v>111033986</v>
      </c>
      <c r="C814" s="298" t="s">
        <v>2140</v>
      </c>
      <c r="D814" s="289" t="s">
        <v>2493</v>
      </c>
      <c r="E814" s="289" t="s">
        <v>2539</v>
      </c>
      <c r="F814" s="50" t="s">
        <v>999</v>
      </c>
      <c r="G814" s="50" t="s">
        <v>999</v>
      </c>
      <c r="H814" s="289"/>
      <c r="I814" s="50" t="s">
        <v>1136</v>
      </c>
      <c r="J814" s="296">
        <v>64403.333339999997</v>
      </c>
      <c r="K814" s="50" t="s">
        <v>999</v>
      </c>
      <c r="L814" s="289"/>
      <c r="M814" s="289"/>
      <c r="N814" s="289"/>
    </row>
    <row r="815" spans="2:14" ht="15.75" x14ac:dyDescent="0.3">
      <c r="B815" s="295">
        <f>VLOOKUP(C815,Companies[],3,FALSE)</f>
        <v>1275806086</v>
      </c>
      <c r="C815" s="298" t="s">
        <v>2141</v>
      </c>
      <c r="D815" s="289" t="s">
        <v>2029</v>
      </c>
      <c r="E815" s="289" t="s">
        <v>2497</v>
      </c>
      <c r="F815" s="50" t="s">
        <v>999</v>
      </c>
      <c r="G815" s="50" t="s">
        <v>999</v>
      </c>
      <c r="H815" s="289"/>
      <c r="I815" s="50" t="s">
        <v>1136</v>
      </c>
      <c r="J815" s="296">
        <v>142800000</v>
      </c>
      <c r="K815" s="50" t="s">
        <v>999</v>
      </c>
      <c r="L815" s="289"/>
      <c r="M815" s="289"/>
      <c r="N815" s="289"/>
    </row>
    <row r="816" spans="2:14" ht="15.75" x14ac:dyDescent="0.3">
      <c r="B816" s="295">
        <f>VLOOKUP(C816,Companies[],3,FALSE)</f>
        <v>1275806086</v>
      </c>
      <c r="C816" s="298" t="s">
        <v>2141</v>
      </c>
      <c r="D816" s="289" t="s">
        <v>2493</v>
      </c>
      <c r="E816" s="289" t="s">
        <v>2533</v>
      </c>
      <c r="F816" s="50" t="s">
        <v>999</v>
      </c>
      <c r="G816" s="50" t="s">
        <v>999</v>
      </c>
      <c r="H816" s="289"/>
      <c r="I816" s="50" t="s">
        <v>1136</v>
      </c>
      <c r="J816" s="296">
        <v>715133270</v>
      </c>
      <c r="K816" s="50" t="s">
        <v>999</v>
      </c>
      <c r="L816" s="289"/>
      <c r="M816" s="289"/>
      <c r="N816" s="289"/>
    </row>
    <row r="817" spans="2:14" ht="15.75" x14ac:dyDescent="0.3">
      <c r="B817" s="295">
        <f>VLOOKUP(C817,Companies[],3,FALSE)</f>
        <v>1275806086</v>
      </c>
      <c r="C817" s="298" t="s">
        <v>2141</v>
      </c>
      <c r="D817" s="289" t="s">
        <v>2493</v>
      </c>
      <c r="E817" s="289" t="s">
        <v>2534</v>
      </c>
      <c r="F817" s="50" t="s">
        <v>999</v>
      </c>
      <c r="G817" s="50" t="s">
        <v>999</v>
      </c>
      <c r="H817" s="289"/>
      <c r="I817" s="50" t="s">
        <v>1136</v>
      </c>
      <c r="J817" s="296">
        <v>764000</v>
      </c>
      <c r="K817" s="50" t="s">
        <v>999</v>
      </c>
      <c r="L817" s="289"/>
      <c r="M817" s="289"/>
      <c r="N817" s="289"/>
    </row>
    <row r="818" spans="2:14" ht="15.75" x14ac:dyDescent="0.3">
      <c r="B818" s="295">
        <f>VLOOKUP(C818,Companies[],3,FALSE)</f>
        <v>1275806086</v>
      </c>
      <c r="C818" s="298" t="s">
        <v>2141</v>
      </c>
      <c r="D818" s="289" t="s">
        <v>2493</v>
      </c>
      <c r="E818" s="289" t="s">
        <v>2535</v>
      </c>
      <c r="F818" s="50" t="s">
        <v>999</v>
      </c>
      <c r="G818" s="50" t="s">
        <v>999</v>
      </c>
      <c r="H818" s="289"/>
      <c r="I818" s="50" t="s">
        <v>1136</v>
      </c>
      <c r="J818" s="296">
        <v>1659918085.52268</v>
      </c>
      <c r="K818" s="50" t="s">
        <v>999</v>
      </c>
      <c r="L818" s="289"/>
      <c r="M818" s="289"/>
      <c r="N818" s="289"/>
    </row>
    <row r="819" spans="2:14" ht="15.75" x14ac:dyDescent="0.3">
      <c r="B819" s="295">
        <f>VLOOKUP(C819,Companies[],3,FALSE)</f>
        <v>1275806086</v>
      </c>
      <c r="C819" s="298" t="s">
        <v>2141</v>
      </c>
      <c r="D819" s="289" t="s">
        <v>2493</v>
      </c>
      <c r="E819" s="289" t="s">
        <v>2536</v>
      </c>
      <c r="F819" s="50" t="s">
        <v>999</v>
      </c>
      <c r="G819" s="50" t="s">
        <v>999</v>
      </c>
      <c r="H819" s="289"/>
      <c r="I819" s="50" t="s">
        <v>1136</v>
      </c>
      <c r="J819" s="296">
        <v>2564700443.7987795</v>
      </c>
      <c r="K819" s="50" t="s">
        <v>999</v>
      </c>
      <c r="L819" s="289"/>
      <c r="M819" s="289"/>
      <c r="N819" s="289"/>
    </row>
    <row r="820" spans="2:14" ht="15.75" x14ac:dyDescent="0.3">
      <c r="B820" s="295">
        <f>VLOOKUP(C820,Companies[],3,FALSE)</f>
        <v>1275806086</v>
      </c>
      <c r="C820" s="298" t="s">
        <v>2141</v>
      </c>
      <c r="D820" s="289" t="s">
        <v>2493</v>
      </c>
      <c r="E820" s="289" t="s">
        <v>2537</v>
      </c>
      <c r="F820" s="50" t="s">
        <v>999</v>
      </c>
      <c r="G820" s="50" t="s">
        <v>999</v>
      </c>
      <c r="H820" s="289"/>
      <c r="I820" s="50" t="s">
        <v>1136</v>
      </c>
      <c r="J820" s="296">
        <v>371681800.8355</v>
      </c>
      <c r="K820" s="50" t="s">
        <v>999</v>
      </c>
      <c r="L820" s="289"/>
      <c r="M820" s="289"/>
      <c r="N820" s="289"/>
    </row>
    <row r="821" spans="2:14" ht="15.75" x14ac:dyDescent="0.3">
      <c r="B821" s="295">
        <f>VLOOKUP(C821,Companies[],3,FALSE)</f>
        <v>1275806086</v>
      </c>
      <c r="C821" s="298" t="s">
        <v>2141</v>
      </c>
      <c r="D821" s="289" t="s">
        <v>2493</v>
      </c>
      <c r="E821" s="289" t="s">
        <v>2538</v>
      </c>
      <c r="F821" s="50" t="s">
        <v>999</v>
      </c>
      <c r="G821" s="50" t="s">
        <v>999</v>
      </c>
      <c r="H821" s="289"/>
      <c r="I821" s="50" t="s">
        <v>1136</v>
      </c>
      <c r="J821" s="296">
        <v>98992049.518339992</v>
      </c>
      <c r="K821" s="50" t="s">
        <v>999</v>
      </c>
      <c r="L821" s="289"/>
      <c r="M821" s="289"/>
      <c r="N821" s="289"/>
    </row>
    <row r="822" spans="2:14" ht="15.75" x14ac:dyDescent="0.3">
      <c r="B822" s="295">
        <f>VLOOKUP(C822,Companies[],3,FALSE)</f>
        <v>1275806086</v>
      </c>
      <c r="C822" s="298" t="s">
        <v>2141</v>
      </c>
      <c r="D822" s="289" t="s">
        <v>2493</v>
      </c>
      <c r="E822" s="289" t="s">
        <v>2539</v>
      </c>
      <c r="F822" s="50" t="s">
        <v>999</v>
      </c>
      <c r="G822" s="50" t="s">
        <v>999</v>
      </c>
      <c r="H822" s="289"/>
      <c r="I822" s="50" t="s">
        <v>1136</v>
      </c>
      <c r="J822" s="296">
        <v>64227119.011800006</v>
      </c>
      <c r="K822" s="50" t="s">
        <v>999</v>
      </c>
      <c r="L822" s="289"/>
      <c r="M822" s="289"/>
      <c r="N822" s="289"/>
    </row>
    <row r="823" spans="2:14" ht="15.75" x14ac:dyDescent="0.3">
      <c r="B823" s="295" t="str">
        <f>VLOOKUP(C823,Companies[],3,FALSE)</f>
        <v>174 , 2000 - 2001 (102870808)</v>
      </c>
      <c r="C823" s="298" t="s">
        <v>2143</v>
      </c>
      <c r="D823" s="289" t="s">
        <v>2029</v>
      </c>
      <c r="E823" s="289" t="s">
        <v>2497</v>
      </c>
      <c r="F823" s="50" t="s">
        <v>999</v>
      </c>
      <c r="G823" s="50" t="s">
        <v>999</v>
      </c>
      <c r="H823" s="289"/>
      <c r="I823" s="50" t="s">
        <v>1136</v>
      </c>
      <c r="J823" s="296">
        <v>318651160</v>
      </c>
      <c r="K823" s="50" t="s">
        <v>999</v>
      </c>
      <c r="L823" s="289"/>
      <c r="M823" s="289"/>
      <c r="N823" s="289"/>
    </row>
    <row r="824" spans="2:14" ht="15.75" x14ac:dyDescent="0.3">
      <c r="B824" s="295" t="str">
        <f>VLOOKUP(C824,Companies[],3,FALSE)</f>
        <v>174 , 2000 - 2001 (102870808)</v>
      </c>
      <c r="C824" s="298" t="s">
        <v>2143</v>
      </c>
      <c r="D824" s="289" t="s">
        <v>2493</v>
      </c>
      <c r="E824" s="289" t="s">
        <v>2533</v>
      </c>
      <c r="F824" s="50" t="s">
        <v>999</v>
      </c>
      <c r="G824" s="50" t="s">
        <v>999</v>
      </c>
      <c r="H824" s="289"/>
      <c r="I824" s="50" t="s">
        <v>1136</v>
      </c>
      <c r="J824" s="296">
        <v>64902060</v>
      </c>
      <c r="K824" s="50" t="s">
        <v>999</v>
      </c>
      <c r="L824" s="289"/>
      <c r="M824" s="289"/>
      <c r="N824" s="289"/>
    </row>
    <row r="825" spans="2:14" ht="15.75" x14ac:dyDescent="0.3">
      <c r="B825" s="295" t="str">
        <f>VLOOKUP(C825,Companies[],3,FALSE)</f>
        <v>174 , 2000 - 2001 (102870808)</v>
      </c>
      <c r="C825" s="298" t="s">
        <v>2143</v>
      </c>
      <c r="D825" s="289" t="s">
        <v>2493</v>
      </c>
      <c r="E825" s="289" t="s">
        <v>2535</v>
      </c>
      <c r="F825" s="50" t="s">
        <v>999</v>
      </c>
      <c r="G825" s="50" t="s">
        <v>999</v>
      </c>
      <c r="H825" s="289"/>
      <c r="I825" s="50" t="s">
        <v>1136</v>
      </c>
      <c r="J825" s="296">
        <v>2226988573.7533398</v>
      </c>
      <c r="K825" s="50" t="s">
        <v>999</v>
      </c>
      <c r="L825" s="289"/>
      <c r="M825" s="289"/>
      <c r="N825" s="289"/>
    </row>
    <row r="826" spans="2:14" ht="15.75" x14ac:dyDescent="0.3">
      <c r="B826" s="295" t="str">
        <f>VLOOKUP(C826,Companies[],3,FALSE)</f>
        <v>174 , 2000 - 2001 (102870808)</v>
      </c>
      <c r="C826" s="298" t="s">
        <v>2143</v>
      </c>
      <c r="D826" s="289" t="s">
        <v>2493</v>
      </c>
      <c r="E826" s="289" t="s">
        <v>2537</v>
      </c>
      <c r="F826" s="50" t="s">
        <v>999</v>
      </c>
      <c r="G826" s="50" t="s">
        <v>999</v>
      </c>
      <c r="H826" s="289"/>
      <c r="I826" s="50" t="s">
        <v>1136</v>
      </c>
      <c r="J826" s="296">
        <v>512207448.05486006</v>
      </c>
      <c r="K826" s="50" t="s">
        <v>999</v>
      </c>
      <c r="L826" s="289"/>
      <c r="M826" s="289"/>
      <c r="N826" s="289"/>
    </row>
    <row r="827" spans="2:14" ht="15.75" x14ac:dyDescent="0.3">
      <c r="B827" s="295" t="str">
        <f>VLOOKUP(C827,Companies[],3,FALSE)</f>
        <v>174 , 2000 - 2001 (102870808)</v>
      </c>
      <c r="C827" s="298" t="s">
        <v>2143</v>
      </c>
      <c r="D827" s="289" t="s">
        <v>2493</v>
      </c>
      <c r="E827" s="289" t="s">
        <v>2539</v>
      </c>
      <c r="F827" s="50" t="s">
        <v>999</v>
      </c>
      <c r="G827" s="50" t="s">
        <v>999</v>
      </c>
      <c r="H827" s="289"/>
      <c r="I827" s="50" t="s">
        <v>1136</v>
      </c>
      <c r="J827" s="296">
        <v>2342873.764</v>
      </c>
      <c r="K827" s="50" t="s">
        <v>999</v>
      </c>
      <c r="L827" s="289"/>
      <c r="M827" s="289"/>
      <c r="N827" s="289"/>
    </row>
    <row r="828" spans="2:14" ht="15.75" x14ac:dyDescent="0.3">
      <c r="B828" s="295">
        <f>VLOOKUP(C828,Companies[],3,FALSE)</f>
        <v>112486801</v>
      </c>
      <c r="C828" s="298" t="s">
        <v>2144</v>
      </c>
      <c r="D828" s="289" t="s">
        <v>2493</v>
      </c>
      <c r="E828" s="289" t="s">
        <v>2533</v>
      </c>
      <c r="F828" s="50" t="s">
        <v>999</v>
      </c>
      <c r="G828" s="50" t="s">
        <v>999</v>
      </c>
      <c r="H828" s="289"/>
      <c r="I828" s="50" t="s">
        <v>1136</v>
      </c>
      <c r="J828" s="296">
        <v>142475900</v>
      </c>
      <c r="K828" s="50" t="s">
        <v>999</v>
      </c>
      <c r="L828" s="289"/>
      <c r="M828" s="289"/>
      <c r="N828" s="289"/>
    </row>
    <row r="829" spans="2:14" ht="15.75" x14ac:dyDescent="0.3">
      <c r="B829" s="295">
        <f>VLOOKUP(C829,Companies[],3,FALSE)</f>
        <v>112486801</v>
      </c>
      <c r="C829" s="298" t="s">
        <v>2144</v>
      </c>
      <c r="D829" s="289" t="s">
        <v>2493</v>
      </c>
      <c r="E829" s="289" t="s">
        <v>2535</v>
      </c>
      <c r="F829" s="50" t="s">
        <v>999</v>
      </c>
      <c r="G829" s="50" t="s">
        <v>999</v>
      </c>
      <c r="H829" s="289"/>
      <c r="I829" s="50" t="s">
        <v>1136</v>
      </c>
      <c r="J829" s="296">
        <v>1240078445.3915401</v>
      </c>
      <c r="K829" s="50" t="s">
        <v>999</v>
      </c>
      <c r="L829" s="289"/>
      <c r="M829" s="289"/>
      <c r="N829" s="289"/>
    </row>
    <row r="830" spans="2:14" ht="15.75" x14ac:dyDescent="0.3">
      <c r="B830" s="295">
        <f>VLOOKUP(C830,Companies[],3,FALSE)</f>
        <v>112486801</v>
      </c>
      <c r="C830" s="298" t="s">
        <v>2144</v>
      </c>
      <c r="D830" s="289" t="s">
        <v>2493</v>
      </c>
      <c r="E830" s="289" t="s">
        <v>2536</v>
      </c>
      <c r="F830" s="50" t="s">
        <v>999</v>
      </c>
      <c r="G830" s="50" t="s">
        <v>999</v>
      </c>
      <c r="H830" s="289"/>
      <c r="I830" s="50" t="s">
        <v>1136</v>
      </c>
      <c r="J830" s="296">
        <v>399696531.74754202</v>
      </c>
      <c r="K830" s="50" t="s">
        <v>999</v>
      </c>
      <c r="L830" s="289"/>
      <c r="M830" s="289"/>
      <c r="N830" s="289"/>
    </row>
    <row r="831" spans="2:14" ht="15.75" x14ac:dyDescent="0.3">
      <c r="B831" s="295">
        <f>VLOOKUP(C831,Companies[],3,FALSE)</f>
        <v>112486801</v>
      </c>
      <c r="C831" s="298" t="s">
        <v>2144</v>
      </c>
      <c r="D831" s="289" t="s">
        <v>2493</v>
      </c>
      <c r="E831" s="289" t="s">
        <v>2537</v>
      </c>
      <c r="F831" s="50" t="s">
        <v>999</v>
      </c>
      <c r="G831" s="50" t="s">
        <v>999</v>
      </c>
      <c r="H831" s="289"/>
      <c r="I831" s="50" t="s">
        <v>1136</v>
      </c>
      <c r="J831" s="296">
        <v>283278261.32756001</v>
      </c>
      <c r="K831" s="50" t="s">
        <v>999</v>
      </c>
      <c r="L831" s="289"/>
      <c r="M831" s="289"/>
      <c r="N831" s="289"/>
    </row>
    <row r="832" spans="2:14" ht="15.75" x14ac:dyDescent="0.3">
      <c r="B832" s="295">
        <f>VLOOKUP(C832,Companies[],3,FALSE)</f>
        <v>112486801</v>
      </c>
      <c r="C832" s="298" t="s">
        <v>2144</v>
      </c>
      <c r="D832" s="289" t="s">
        <v>2493</v>
      </c>
      <c r="E832" s="289" t="s">
        <v>2538</v>
      </c>
      <c r="F832" s="50" t="s">
        <v>999</v>
      </c>
      <c r="G832" s="50" t="s">
        <v>999</v>
      </c>
      <c r="H832" s="289"/>
      <c r="I832" s="50" t="s">
        <v>1136</v>
      </c>
      <c r="J832" s="296">
        <v>13054055.36358</v>
      </c>
      <c r="K832" s="50" t="s">
        <v>999</v>
      </c>
      <c r="L832" s="289"/>
      <c r="M832" s="289"/>
      <c r="N832" s="289"/>
    </row>
    <row r="833" spans="2:14" ht="15.75" x14ac:dyDescent="0.3">
      <c r="B833" s="295">
        <f>VLOOKUP(C833,Companies[],3,FALSE)</f>
        <v>112486801</v>
      </c>
      <c r="C833" s="298" t="s">
        <v>2144</v>
      </c>
      <c r="D833" s="289" t="s">
        <v>2493</v>
      </c>
      <c r="E833" s="289" t="s">
        <v>2539</v>
      </c>
      <c r="F833" s="50" t="s">
        <v>999</v>
      </c>
      <c r="G833" s="50" t="s">
        <v>999</v>
      </c>
      <c r="H833" s="289"/>
      <c r="I833" s="50" t="s">
        <v>1136</v>
      </c>
      <c r="J833" s="296">
        <v>15709960.56752</v>
      </c>
      <c r="K833" s="50" t="s">
        <v>999</v>
      </c>
      <c r="L833" s="289"/>
      <c r="M833" s="289"/>
      <c r="N833" s="289"/>
    </row>
    <row r="834" spans="2:14" ht="15.75" x14ac:dyDescent="0.3">
      <c r="B834" s="295">
        <f>VLOOKUP(C834,Companies[],3,FALSE)</f>
        <v>100798247</v>
      </c>
      <c r="C834" s="298" t="s">
        <v>2145</v>
      </c>
      <c r="D834" s="289" t="s">
        <v>2493</v>
      </c>
      <c r="E834" s="289" t="s">
        <v>2533</v>
      </c>
      <c r="F834" s="50" t="s">
        <v>999</v>
      </c>
      <c r="G834" s="50" t="s">
        <v>999</v>
      </c>
      <c r="H834" s="289"/>
      <c r="I834" s="50" t="s">
        <v>1136</v>
      </c>
      <c r="J834" s="296">
        <v>154024100</v>
      </c>
      <c r="K834" s="50" t="s">
        <v>999</v>
      </c>
      <c r="L834" s="289"/>
      <c r="M834" s="289"/>
      <c r="N834" s="289"/>
    </row>
    <row r="835" spans="2:14" ht="15.75" x14ac:dyDescent="0.3">
      <c r="B835" s="295">
        <f>VLOOKUP(C835,Companies[],3,FALSE)</f>
        <v>100798247</v>
      </c>
      <c r="C835" s="298" t="s">
        <v>2145</v>
      </c>
      <c r="D835" s="289" t="s">
        <v>2493</v>
      </c>
      <c r="E835" s="289" t="s">
        <v>2535</v>
      </c>
      <c r="F835" s="50" t="s">
        <v>999</v>
      </c>
      <c r="G835" s="50" t="s">
        <v>999</v>
      </c>
      <c r="H835" s="289"/>
      <c r="I835" s="50" t="s">
        <v>1136</v>
      </c>
      <c r="J835" s="296">
        <v>952432487.05272007</v>
      </c>
      <c r="K835" s="50" t="s">
        <v>999</v>
      </c>
      <c r="L835" s="289"/>
      <c r="M835" s="289"/>
      <c r="N835" s="289"/>
    </row>
    <row r="836" spans="2:14" ht="15.75" x14ac:dyDescent="0.3">
      <c r="B836" s="295">
        <f>VLOOKUP(C836,Companies[],3,FALSE)</f>
        <v>100798247</v>
      </c>
      <c r="C836" s="298" t="s">
        <v>2145</v>
      </c>
      <c r="D836" s="289" t="s">
        <v>2493</v>
      </c>
      <c r="E836" s="289" t="s">
        <v>2536</v>
      </c>
      <c r="F836" s="50" t="s">
        <v>999</v>
      </c>
      <c r="G836" s="50" t="s">
        <v>999</v>
      </c>
      <c r="H836" s="289"/>
      <c r="I836" s="50" t="s">
        <v>1136</v>
      </c>
      <c r="J836" s="296">
        <v>1517426678.7221401</v>
      </c>
      <c r="K836" s="50" t="s">
        <v>999</v>
      </c>
      <c r="L836" s="289"/>
      <c r="M836" s="289"/>
      <c r="N836" s="289"/>
    </row>
    <row r="837" spans="2:14" ht="15.75" x14ac:dyDescent="0.3">
      <c r="B837" s="295">
        <f>VLOOKUP(C837,Companies[],3,FALSE)</f>
        <v>100798247</v>
      </c>
      <c r="C837" s="298" t="s">
        <v>2145</v>
      </c>
      <c r="D837" s="289" t="s">
        <v>2493</v>
      </c>
      <c r="E837" s="289" t="s">
        <v>2537</v>
      </c>
      <c r="F837" s="50" t="s">
        <v>999</v>
      </c>
      <c r="G837" s="50" t="s">
        <v>999</v>
      </c>
      <c r="H837" s="289"/>
      <c r="I837" s="50" t="s">
        <v>1136</v>
      </c>
      <c r="J837" s="296">
        <v>219059541.90287998</v>
      </c>
      <c r="K837" s="50" t="s">
        <v>999</v>
      </c>
      <c r="L837" s="289"/>
      <c r="M837" s="289"/>
      <c r="N837" s="289"/>
    </row>
    <row r="838" spans="2:14" ht="15.75" x14ac:dyDescent="0.3">
      <c r="B838" s="295">
        <f>VLOOKUP(C838,Companies[],3,FALSE)</f>
        <v>100798247</v>
      </c>
      <c r="C838" s="298" t="s">
        <v>2145</v>
      </c>
      <c r="D838" s="289" t="s">
        <v>2493</v>
      </c>
      <c r="E838" s="289" t="s">
        <v>2538</v>
      </c>
      <c r="F838" s="50" t="s">
        <v>999</v>
      </c>
      <c r="G838" s="50" t="s">
        <v>999</v>
      </c>
      <c r="H838" s="289"/>
      <c r="I838" s="50" t="s">
        <v>1136</v>
      </c>
      <c r="J838" s="296">
        <v>60791820.589559995</v>
      </c>
      <c r="K838" s="50" t="s">
        <v>999</v>
      </c>
      <c r="L838" s="289"/>
      <c r="M838" s="289"/>
      <c r="N838" s="289"/>
    </row>
    <row r="839" spans="2:14" ht="15.75" x14ac:dyDescent="0.3">
      <c r="B839" s="295">
        <f>VLOOKUP(C839,Companies[],3,FALSE)</f>
        <v>100798247</v>
      </c>
      <c r="C839" s="298" t="s">
        <v>2145</v>
      </c>
      <c r="D839" s="289" t="s">
        <v>2493</v>
      </c>
      <c r="E839" s="289" t="s">
        <v>2539</v>
      </c>
      <c r="F839" s="50" t="s">
        <v>999</v>
      </c>
      <c r="G839" s="50" t="s">
        <v>999</v>
      </c>
      <c r="H839" s="289"/>
      <c r="I839" s="50" t="s">
        <v>1136</v>
      </c>
      <c r="J839" s="296">
        <v>557856.56000000006</v>
      </c>
      <c r="K839" s="50" t="s">
        <v>999</v>
      </c>
      <c r="L839" s="289"/>
      <c r="M839" s="289"/>
      <c r="N839" s="289"/>
    </row>
    <row r="840" spans="2:14" ht="15.75" x14ac:dyDescent="0.3">
      <c r="B840" s="295">
        <f>VLOOKUP(C840,Companies[],3,FALSE)</f>
        <v>102449940</v>
      </c>
      <c r="C840" s="298" t="s">
        <v>2146</v>
      </c>
      <c r="D840" s="289" t="s">
        <v>2493</v>
      </c>
      <c r="E840" s="289" t="s">
        <v>2535</v>
      </c>
      <c r="F840" s="50" t="s">
        <v>999</v>
      </c>
      <c r="G840" s="50" t="s">
        <v>999</v>
      </c>
      <c r="H840" s="289"/>
      <c r="I840" s="50" t="s">
        <v>1136</v>
      </c>
      <c r="J840" s="296">
        <v>806110.09</v>
      </c>
      <c r="K840" s="50" t="s">
        <v>999</v>
      </c>
      <c r="L840" s="289"/>
      <c r="M840" s="289"/>
      <c r="N840" s="289"/>
    </row>
    <row r="841" spans="2:14" ht="15.75" x14ac:dyDescent="0.3">
      <c r="B841" s="295">
        <f>VLOOKUP(C841,Companies[],3,FALSE)</f>
        <v>102449940</v>
      </c>
      <c r="C841" s="298" t="s">
        <v>2146</v>
      </c>
      <c r="D841" s="289" t="s">
        <v>2493</v>
      </c>
      <c r="E841" s="289" t="s">
        <v>2537</v>
      </c>
      <c r="F841" s="50" t="s">
        <v>999</v>
      </c>
      <c r="G841" s="50" t="s">
        <v>999</v>
      </c>
      <c r="H841" s="289"/>
      <c r="I841" s="50" t="s">
        <v>1136</v>
      </c>
      <c r="J841" s="296">
        <v>185412.12</v>
      </c>
      <c r="K841" s="50" t="s">
        <v>999</v>
      </c>
      <c r="L841" s="289"/>
      <c r="M841" s="289"/>
      <c r="N841" s="289"/>
    </row>
    <row r="842" spans="2:14" ht="15.75" x14ac:dyDescent="0.3">
      <c r="B842" s="295">
        <f>VLOOKUP(C842,Companies[],3,FALSE)</f>
        <v>121174545</v>
      </c>
      <c r="C842" s="298" t="s">
        <v>2148</v>
      </c>
      <c r="D842" s="289" t="s">
        <v>2029</v>
      </c>
      <c r="E842" s="289" t="s">
        <v>2497</v>
      </c>
      <c r="F842" s="50" t="s">
        <v>999</v>
      </c>
      <c r="G842" s="50" t="s">
        <v>999</v>
      </c>
      <c r="H842" s="289"/>
      <c r="I842" s="50" t="s">
        <v>1136</v>
      </c>
      <c r="J842" s="296">
        <v>125652066</v>
      </c>
      <c r="K842" s="50" t="s">
        <v>999</v>
      </c>
      <c r="L842" s="289"/>
      <c r="M842" s="289"/>
      <c r="N842" s="289"/>
    </row>
    <row r="843" spans="2:14" ht="15.75" x14ac:dyDescent="0.3">
      <c r="B843" s="295">
        <f>VLOOKUP(C843,Companies[],3,FALSE)</f>
        <v>121174545</v>
      </c>
      <c r="C843" s="298" t="s">
        <v>2148</v>
      </c>
      <c r="D843" s="289" t="s">
        <v>2029</v>
      </c>
      <c r="E843" s="289" t="s">
        <v>2519</v>
      </c>
      <c r="F843" s="50" t="s">
        <v>999</v>
      </c>
      <c r="G843" s="50" t="s">
        <v>999</v>
      </c>
      <c r="H843" s="289"/>
      <c r="I843" s="50" t="s">
        <v>1136</v>
      </c>
      <c r="J843" s="296">
        <v>8198618</v>
      </c>
      <c r="K843" s="50" t="s">
        <v>999</v>
      </c>
      <c r="L843" s="289"/>
      <c r="M843" s="289"/>
      <c r="N843" s="289"/>
    </row>
    <row r="844" spans="2:14" ht="15.75" x14ac:dyDescent="0.3">
      <c r="B844" s="295">
        <f>VLOOKUP(C844,Companies[],3,FALSE)</f>
        <v>121174545</v>
      </c>
      <c r="C844" s="298" t="s">
        <v>2148</v>
      </c>
      <c r="D844" s="289" t="s">
        <v>2493</v>
      </c>
      <c r="E844" s="289" t="s">
        <v>2533</v>
      </c>
      <c r="F844" s="50" t="s">
        <v>999</v>
      </c>
      <c r="G844" s="50" t="s">
        <v>999</v>
      </c>
      <c r="H844" s="289"/>
      <c r="I844" s="50" t="s">
        <v>1136</v>
      </c>
      <c r="J844" s="296">
        <v>236951100</v>
      </c>
      <c r="K844" s="50" t="s">
        <v>999</v>
      </c>
      <c r="L844" s="289"/>
      <c r="M844" s="289"/>
      <c r="N844" s="289"/>
    </row>
    <row r="845" spans="2:14" ht="15.75" x14ac:dyDescent="0.3">
      <c r="B845" s="295">
        <f>VLOOKUP(C845,Companies[],3,FALSE)</f>
        <v>121174545</v>
      </c>
      <c r="C845" s="298" t="s">
        <v>2148</v>
      </c>
      <c r="D845" s="289" t="s">
        <v>2493</v>
      </c>
      <c r="E845" s="289" t="s">
        <v>2534</v>
      </c>
      <c r="F845" s="50" t="s">
        <v>999</v>
      </c>
      <c r="G845" s="50" t="s">
        <v>999</v>
      </c>
      <c r="H845" s="289"/>
      <c r="I845" s="50" t="s">
        <v>1136</v>
      </c>
      <c r="J845" s="296">
        <v>9283185.0757999979</v>
      </c>
      <c r="K845" s="50" t="s">
        <v>999</v>
      </c>
      <c r="L845" s="289"/>
      <c r="M845" s="289"/>
      <c r="N845" s="289"/>
    </row>
    <row r="846" spans="2:14" ht="15.75" x14ac:dyDescent="0.3">
      <c r="B846" s="295">
        <f>VLOOKUP(C846,Companies[],3,FALSE)</f>
        <v>121174545</v>
      </c>
      <c r="C846" s="298" t="s">
        <v>2148</v>
      </c>
      <c r="D846" s="289" t="s">
        <v>2493</v>
      </c>
      <c r="E846" s="289" t="s">
        <v>2535</v>
      </c>
      <c r="F846" s="50" t="s">
        <v>999</v>
      </c>
      <c r="G846" s="50" t="s">
        <v>999</v>
      </c>
      <c r="H846" s="289"/>
      <c r="I846" s="50" t="s">
        <v>1136</v>
      </c>
      <c r="J846" s="296">
        <v>1322292924.17362</v>
      </c>
      <c r="K846" s="50" t="s">
        <v>999</v>
      </c>
      <c r="L846" s="289"/>
      <c r="M846" s="289"/>
      <c r="N846" s="289"/>
    </row>
    <row r="847" spans="2:14" ht="15.75" x14ac:dyDescent="0.3">
      <c r="B847" s="295">
        <f>VLOOKUP(C847,Companies[],3,FALSE)</f>
        <v>121174545</v>
      </c>
      <c r="C847" s="298" t="s">
        <v>2148</v>
      </c>
      <c r="D847" s="289" t="s">
        <v>2493</v>
      </c>
      <c r="E847" s="289" t="s">
        <v>2536</v>
      </c>
      <c r="F847" s="50" t="s">
        <v>999</v>
      </c>
      <c r="G847" s="50" t="s">
        <v>999</v>
      </c>
      <c r="H847" s="289"/>
      <c r="I847" s="50" t="s">
        <v>1136</v>
      </c>
      <c r="J847" s="296">
        <v>473318175.58046001</v>
      </c>
      <c r="K847" s="50" t="s">
        <v>999</v>
      </c>
      <c r="L847" s="289"/>
      <c r="M847" s="289"/>
      <c r="N847" s="289"/>
    </row>
    <row r="848" spans="2:14" ht="15.75" x14ac:dyDescent="0.3">
      <c r="B848" s="295">
        <f>VLOOKUP(C848,Companies[],3,FALSE)</f>
        <v>121174545</v>
      </c>
      <c r="C848" s="298" t="s">
        <v>2148</v>
      </c>
      <c r="D848" s="289" t="s">
        <v>2493</v>
      </c>
      <c r="E848" s="289" t="s">
        <v>2537</v>
      </c>
      <c r="F848" s="50" t="s">
        <v>999</v>
      </c>
      <c r="G848" s="50" t="s">
        <v>999</v>
      </c>
      <c r="H848" s="289"/>
      <c r="I848" s="50" t="s">
        <v>1136</v>
      </c>
      <c r="J848" s="296">
        <v>300172720.71257997</v>
      </c>
      <c r="K848" s="50" t="s">
        <v>999</v>
      </c>
      <c r="L848" s="289"/>
      <c r="M848" s="289"/>
      <c r="N848" s="289"/>
    </row>
    <row r="849" spans="2:14" ht="15.75" x14ac:dyDescent="0.3">
      <c r="B849" s="295">
        <f>VLOOKUP(C849,Companies[],3,FALSE)</f>
        <v>121174545</v>
      </c>
      <c r="C849" s="298" t="s">
        <v>2148</v>
      </c>
      <c r="D849" s="289" t="s">
        <v>2493</v>
      </c>
      <c r="E849" s="289" t="s">
        <v>2538</v>
      </c>
      <c r="F849" s="50" t="s">
        <v>999</v>
      </c>
      <c r="G849" s="50" t="s">
        <v>999</v>
      </c>
      <c r="H849" s="289"/>
      <c r="I849" s="50" t="s">
        <v>1136</v>
      </c>
      <c r="J849" s="296">
        <v>16403746.1314</v>
      </c>
      <c r="K849" s="50" t="s">
        <v>999</v>
      </c>
      <c r="L849" s="289"/>
      <c r="M849" s="289"/>
      <c r="N849" s="289"/>
    </row>
    <row r="850" spans="2:14" ht="15.75" x14ac:dyDescent="0.3">
      <c r="B850" s="295">
        <f>VLOOKUP(C850,Companies[],3,FALSE)</f>
        <v>121174545</v>
      </c>
      <c r="C850" s="298" t="s">
        <v>2148</v>
      </c>
      <c r="D850" s="289" t="s">
        <v>2493</v>
      </c>
      <c r="E850" s="289" t="s">
        <v>2539</v>
      </c>
      <c r="F850" s="50" t="s">
        <v>999</v>
      </c>
      <c r="G850" s="50" t="s">
        <v>999</v>
      </c>
      <c r="H850" s="289"/>
      <c r="I850" s="50" t="s">
        <v>1136</v>
      </c>
      <c r="J850" s="296">
        <v>10902542.833840001</v>
      </c>
      <c r="K850" s="50" t="s">
        <v>999</v>
      </c>
      <c r="L850" s="289"/>
      <c r="M850" s="289"/>
      <c r="N850" s="289"/>
    </row>
    <row r="851" spans="2:14" ht="15.75" x14ac:dyDescent="0.3">
      <c r="B851" s="295">
        <f>VLOOKUP(C851,Companies[],3,FALSE)</f>
        <v>1005814935</v>
      </c>
      <c r="C851" s="298" t="s">
        <v>2149</v>
      </c>
      <c r="D851" s="289" t="s">
        <v>2030</v>
      </c>
      <c r="E851" s="289" t="s">
        <v>2515</v>
      </c>
      <c r="F851" s="50" t="s">
        <v>999</v>
      </c>
      <c r="G851" s="50" t="s">
        <v>999</v>
      </c>
      <c r="H851" s="289"/>
      <c r="I851" s="50" t="s">
        <v>1136</v>
      </c>
      <c r="J851" s="296">
        <v>15126304</v>
      </c>
      <c r="K851" s="50" t="s">
        <v>999</v>
      </c>
      <c r="L851" s="289"/>
      <c r="M851" s="289"/>
      <c r="N851" s="289"/>
    </row>
    <row r="852" spans="2:14" ht="15.75" x14ac:dyDescent="0.3">
      <c r="B852" s="295">
        <f>VLOOKUP(C852,Companies[],3,FALSE)</f>
        <v>1005814935</v>
      </c>
      <c r="C852" s="298" t="s">
        <v>2149</v>
      </c>
      <c r="D852" s="289" t="s">
        <v>2029</v>
      </c>
      <c r="E852" s="289" t="s">
        <v>2497</v>
      </c>
      <c r="F852" s="50" t="s">
        <v>999</v>
      </c>
      <c r="G852" s="50" t="s">
        <v>999</v>
      </c>
      <c r="H852" s="289"/>
      <c r="I852" s="50" t="s">
        <v>1136</v>
      </c>
      <c r="J852" s="296">
        <v>138133107</v>
      </c>
      <c r="K852" s="50" t="s">
        <v>999</v>
      </c>
      <c r="L852" s="289"/>
      <c r="M852" s="289"/>
      <c r="N852" s="289"/>
    </row>
    <row r="853" spans="2:14" ht="15.75" x14ac:dyDescent="0.3">
      <c r="B853" s="295">
        <f>VLOOKUP(C853,Companies[],3,FALSE)</f>
        <v>1005814935</v>
      </c>
      <c r="C853" s="298" t="s">
        <v>2149</v>
      </c>
      <c r="D853" s="289" t="s">
        <v>2029</v>
      </c>
      <c r="E853" s="289" t="s">
        <v>2519</v>
      </c>
      <c r="F853" s="50" t="s">
        <v>999</v>
      </c>
      <c r="G853" s="50" t="s">
        <v>999</v>
      </c>
      <c r="H853" s="289"/>
      <c r="I853" s="50" t="s">
        <v>1136</v>
      </c>
      <c r="J853" s="296">
        <v>59771648</v>
      </c>
      <c r="K853" s="50" t="s">
        <v>999</v>
      </c>
      <c r="L853" s="289"/>
      <c r="M853" s="289"/>
      <c r="N853" s="289"/>
    </row>
    <row r="854" spans="2:14" ht="15.75" x14ac:dyDescent="0.3">
      <c r="B854" s="295">
        <f>VLOOKUP(C854,Companies[],3,FALSE)</f>
        <v>1005814935</v>
      </c>
      <c r="C854" s="298" t="s">
        <v>2149</v>
      </c>
      <c r="D854" s="289" t="s">
        <v>2493</v>
      </c>
      <c r="E854" s="289" t="s">
        <v>2533</v>
      </c>
      <c r="F854" s="50" t="s">
        <v>999</v>
      </c>
      <c r="G854" s="50" t="s">
        <v>999</v>
      </c>
      <c r="H854" s="289"/>
      <c r="I854" s="50" t="s">
        <v>1136</v>
      </c>
      <c r="J854" s="296">
        <v>770436170</v>
      </c>
      <c r="K854" s="50" t="s">
        <v>999</v>
      </c>
      <c r="L854" s="289"/>
      <c r="M854" s="289"/>
      <c r="N854" s="289"/>
    </row>
    <row r="855" spans="2:14" ht="15.75" x14ac:dyDescent="0.3">
      <c r="B855" s="295">
        <f>VLOOKUP(C855,Companies[],3,FALSE)</f>
        <v>1005814935</v>
      </c>
      <c r="C855" s="298" t="s">
        <v>2149</v>
      </c>
      <c r="D855" s="289" t="s">
        <v>2493</v>
      </c>
      <c r="E855" s="289" t="s">
        <v>2534</v>
      </c>
      <c r="F855" s="50" t="s">
        <v>999</v>
      </c>
      <c r="G855" s="50" t="s">
        <v>999</v>
      </c>
      <c r="H855" s="289"/>
      <c r="I855" s="50" t="s">
        <v>1136</v>
      </c>
      <c r="J855" s="296">
        <v>256950</v>
      </c>
      <c r="K855" s="50" t="s">
        <v>999</v>
      </c>
      <c r="L855" s="289"/>
      <c r="M855" s="289"/>
      <c r="N855" s="289"/>
    </row>
    <row r="856" spans="2:14" ht="15.75" x14ac:dyDescent="0.3">
      <c r="B856" s="295">
        <f>VLOOKUP(C856,Companies[],3,FALSE)</f>
        <v>1005814935</v>
      </c>
      <c r="C856" s="298" t="s">
        <v>2149</v>
      </c>
      <c r="D856" s="289" t="s">
        <v>2493</v>
      </c>
      <c r="E856" s="289" t="s">
        <v>2535</v>
      </c>
      <c r="F856" s="50" t="s">
        <v>999</v>
      </c>
      <c r="G856" s="50" t="s">
        <v>999</v>
      </c>
      <c r="H856" s="289"/>
      <c r="I856" s="50" t="s">
        <v>1136</v>
      </c>
      <c r="J856" s="296">
        <v>1095267336.0562201</v>
      </c>
      <c r="K856" s="50" t="s">
        <v>999</v>
      </c>
      <c r="L856" s="289"/>
      <c r="M856" s="289"/>
      <c r="N856" s="289"/>
    </row>
    <row r="857" spans="2:14" ht="15.75" x14ac:dyDescent="0.3">
      <c r="B857" s="295">
        <f>VLOOKUP(C857,Companies[],3,FALSE)</f>
        <v>1005814935</v>
      </c>
      <c r="C857" s="298" t="s">
        <v>2149</v>
      </c>
      <c r="D857" s="289" t="s">
        <v>2493</v>
      </c>
      <c r="E857" s="289" t="s">
        <v>2536</v>
      </c>
      <c r="F857" s="50" t="s">
        <v>999</v>
      </c>
      <c r="G857" s="50" t="s">
        <v>999</v>
      </c>
      <c r="H857" s="289"/>
      <c r="I857" s="50" t="s">
        <v>1136</v>
      </c>
      <c r="J857" s="296">
        <v>1167720650.1321199</v>
      </c>
      <c r="K857" s="50" t="s">
        <v>999</v>
      </c>
      <c r="L857" s="289"/>
      <c r="M857" s="289"/>
      <c r="N857" s="289"/>
    </row>
    <row r="858" spans="2:14" ht="15.75" x14ac:dyDescent="0.3">
      <c r="B858" s="295">
        <f>VLOOKUP(C858,Companies[],3,FALSE)</f>
        <v>1005814935</v>
      </c>
      <c r="C858" s="298" t="s">
        <v>2149</v>
      </c>
      <c r="D858" s="289" t="s">
        <v>2493</v>
      </c>
      <c r="E858" s="289" t="s">
        <v>2537</v>
      </c>
      <c r="F858" s="50" t="s">
        <v>999</v>
      </c>
      <c r="G858" s="50" t="s">
        <v>999</v>
      </c>
      <c r="H858" s="289"/>
      <c r="I858" s="50" t="s">
        <v>1136</v>
      </c>
      <c r="J858" s="296">
        <v>248043824.62312001</v>
      </c>
      <c r="K858" s="50" t="s">
        <v>999</v>
      </c>
      <c r="L858" s="289"/>
      <c r="M858" s="289"/>
      <c r="N858" s="289"/>
    </row>
    <row r="859" spans="2:14" ht="15.75" x14ac:dyDescent="0.3">
      <c r="B859" s="295">
        <f>VLOOKUP(C859,Companies[],3,FALSE)</f>
        <v>1005814935</v>
      </c>
      <c r="C859" s="298" t="s">
        <v>2149</v>
      </c>
      <c r="D859" s="289" t="s">
        <v>2493</v>
      </c>
      <c r="E859" s="289" t="s">
        <v>2538</v>
      </c>
      <c r="F859" s="50" t="s">
        <v>999</v>
      </c>
      <c r="G859" s="50" t="s">
        <v>999</v>
      </c>
      <c r="H859" s="289"/>
      <c r="I859" s="50" t="s">
        <v>1136</v>
      </c>
      <c r="J859" s="296">
        <v>46721887.793399997</v>
      </c>
      <c r="K859" s="50" t="s">
        <v>999</v>
      </c>
      <c r="L859" s="289"/>
      <c r="M859" s="289"/>
      <c r="N859" s="289"/>
    </row>
    <row r="860" spans="2:14" ht="15.75" x14ac:dyDescent="0.3">
      <c r="B860" s="295">
        <f>VLOOKUP(C860,Companies[],3,FALSE)</f>
        <v>1005814935</v>
      </c>
      <c r="C860" s="298" t="s">
        <v>2149</v>
      </c>
      <c r="D860" s="289" t="s">
        <v>2493</v>
      </c>
      <c r="E860" s="289" t="s">
        <v>2539</v>
      </c>
      <c r="F860" s="50" t="s">
        <v>999</v>
      </c>
      <c r="G860" s="50" t="s">
        <v>999</v>
      </c>
      <c r="H860" s="289"/>
      <c r="I860" s="50" t="s">
        <v>1136</v>
      </c>
      <c r="J860" s="296">
        <v>17656815.963539999</v>
      </c>
      <c r="K860" s="50" t="s">
        <v>999</v>
      </c>
      <c r="L860" s="289"/>
      <c r="M860" s="289"/>
      <c r="N860" s="289"/>
    </row>
    <row r="861" spans="2:14" ht="15.75" x14ac:dyDescent="0.3">
      <c r="B861" s="295">
        <f>VLOOKUP(C861,Companies[],3,FALSE)</f>
        <v>161540552</v>
      </c>
      <c r="C861" s="298" t="s">
        <v>2151</v>
      </c>
      <c r="D861" s="289" t="s">
        <v>2030</v>
      </c>
      <c r="E861" s="289" t="s">
        <v>2515</v>
      </c>
      <c r="F861" s="50" t="s">
        <v>999</v>
      </c>
      <c r="G861" s="50" t="s">
        <v>999</v>
      </c>
      <c r="H861" s="289"/>
      <c r="I861" s="50" t="s">
        <v>1136</v>
      </c>
      <c r="J861" s="296">
        <v>2055551</v>
      </c>
      <c r="K861" s="50" t="s">
        <v>999</v>
      </c>
      <c r="L861" s="289"/>
      <c r="M861" s="289"/>
      <c r="N861" s="289"/>
    </row>
    <row r="862" spans="2:14" ht="15.75" x14ac:dyDescent="0.3">
      <c r="B862" s="295">
        <f>VLOOKUP(C862,Companies[],3,FALSE)</f>
        <v>161540552</v>
      </c>
      <c r="C862" s="298" t="s">
        <v>2151</v>
      </c>
      <c r="D862" s="289" t="s">
        <v>2029</v>
      </c>
      <c r="E862" s="289" t="s">
        <v>2497</v>
      </c>
      <c r="F862" s="50" t="s">
        <v>999</v>
      </c>
      <c r="G862" s="50" t="s">
        <v>999</v>
      </c>
      <c r="H862" s="289"/>
      <c r="I862" s="50" t="s">
        <v>1136</v>
      </c>
      <c r="J862" s="296">
        <v>19112575</v>
      </c>
      <c r="K862" s="50" t="s">
        <v>999</v>
      </c>
      <c r="L862" s="289"/>
      <c r="M862" s="289"/>
      <c r="N862" s="289"/>
    </row>
    <row r="863" spans="2:14" ht="15.75" x14ac:dyDescent="0.3">
      <c r="B863" s="295">
        <f>VLOOKUP(C863,Companies[],3,FALSE)</f>
        <v>161540552</v>
      </c>
      <c r="C863" s="298" t="s">
        <v>2151</v>
      </c>
      <c r="D863" s="289" t="s">
        <v>2029</v>
      </c>
      <c r="E863" s="289" t="s">
        <v>2519</v>
      </c>
      <c r="F863" s="50" t="s">
        <v>999</v>
      </c>
      <c r="G863" s="50" t="s">
        <v>999</v>
      </c>
      <c r="H863" s="289"/>
      <c r="I863" s="50" t="s">
        <v>1136</v>
      </c>
      <c r="J863" s="296">
        <v>17554245</v>
      </c>
      <c r="K863" s="50" t="s">
        <v>999</v>
      </c>
      <c r="L863" s="289"/>
      <c r="M863" s="289"/>
      <c r="N863" s="289"/>
    </row>
    <row r="864" spans="2:14" ht="15.75" x14ac:dyDescent="0.3">
      <c r="B864" s="295">
        <f>VLOOKUP(C864,Companies[],3,FALSE)</f>
        <v>161540552</v>
      </c>
      <c r="C864" s="298" t="s">
        <v>2151</v>
      </c>
      <c r="D864" s="289" t="s">
        <v>2493</v>
      </c>
      <c r="E864" s="289" t="s">
        <v>2533</v>
      </c>
      <c r="F864" s="50" t="s">
        <v>999</v>
      </c>
      <c r="G864" s="50" t="s">
        <v>999</v>
      </c>
      <c r="H864" s="289"/>
      <c r="I864" s="50" t="s">
        <v>1136</v>
      </c>
      <c r="J864" s="296">
        <v>25689040</v>
      </c>
      <c r="K864" s="50" t="s">
        <v>999</v>
      </c>
      <c r="L864" s="289"/>
      <c r="M864" s="289"/>
      <c r="N864" s="289"/>
    </row>
    <row r="865" spans="2:14" ht="15.75" x14ac:dyDescent="0.3">
      <c r="B865" s="295">
        <f>VLOOKUP(C865,Companies[],3,FALSE)</f>
        <v>161540552</v>
      </c>
      <c r="C865" s="298" t="s">
        <v>2151</v>
      </c>
      <c r="D865" s="289" t="s">
        <v>2493</v>
      </c>
      <c r="E865" s="289" t="s">
        <v>2534</v>
      </c>
      <c r="F865" s="50" t="s">
        <v>999</v>
      </c>
      <c r="G865" s="50" t="s">
        <v>999</v>
      </c>
      <c r="H865" s="289"/>
      <c r="I865" s="50" t="s">
        <v>1136</v>
      </c>
      <c r="J865" s="296">
        <v>403100</v>
      </c>
      <c r="K865" s="50" t="s">
        <v>999</v>
      </c>
      <c r="L865" s="289"/>
      <c r="M865" s="289"/>
      <c r="N865" s="289"/>
    </row>
    <row r="866" spans="2:14" ht="15.75" x14ac:dyDescent="0.3">
      <c r="B866" s="295">
        <f>VLOOKUP(C866,Companies[],3,FALSE)</f>
        <v>161540552</v>
      </c>
      <c r="C866" s="298" t="s">
        <v>2151</v>
      </c>
      <c r="D866" s="289" t="s">
        <v>2493</v>
      </c>
      <c r="E866" s="289" t="s">
        <v>2535</v>
      </c>
      <c r="F866" s="50" t="s">
        <v>999</v>
      </c>
      <c r="G866" s="50" t="s">
        <v>999</v>
      </c>
      <c r="H866" s="289"/>
      <c r="I866" s="50" t="s">
        <v>1136</v>
      </c>
      <c r="J866" s="296">
        <v>123954345.58818001</v>
      </c>
      <c r="K866" s="50" t="s">
        <v>999</v>
      </c>
      <c r="L866" s="289"/>
      <c r="M866" s="289"/>
      <c r="N866" s="289"/>
    </row>
    <row r="867" spans="2:14" ht="15.75" x14ac:dyDescent="0.3">
      <c r="B867" s="295">
        <f>VLOOKUP(C867,Companies[],3,FALSE)</f>
        <v>161540552</v>
      </c>
      <c r="C867" s="298" t="s">
        <v>2151</v>
      </c>
      <c r="D867" s="289" t="s">
        <v>2493</v>
      </c>
      <c r="E867" s="289" t="s">
        <v>2536</v>
      </c>
      <c r="F867" s="50" t="s">
        <v>999</v>
      </c>
      <c r="G867" s="50" t="s">
        <v>999</v>
      </c>
      <c r="H867" s="289"/>
      <c r="I867" s="50" t="s">
        <v>1136</v>
      </c>
      <c r="J867" s="296">
        <v>24000066.640000001</v>
      </c>
      <c r="K867" s="50" t="s">
        <v>999</v>
      </c>
      <c r="L867" s="289"/>
      <c r="M867" s="289"/>
      <c r="N867" s="289"/>
    </row>
    <row r="868" spans="2:14" ht="15.75" x14ac:dyDescent="0.3">
      <c r="B868" s="295">
        <f>VLOOKUP(C868,Companies[],3,FALSE)</f>
        <v>161540552</v>
      </c>
      <c r="C868" s="298" t="s">
        <v>2151</v>
      </c>
      <c r="D868" s="289" t="s">
        <v>2493</v>
      </c>
      <c r="E868" s="289" t="s">
        <v>2537</v>
      </c>
      <c r="F868" s="50" t="s">
        <v>999</v>
      </c>
      <c r="G868" s="50" t="s">
        <v>999</v>
      </c>
      <c r="H868" s="289"/>
      <c r="I868" s="50" t="s">
        <v>1136</v>
      </c>
      <c r="J868" s="296">
        <v>26880239.284120001</v>
      </c>
      <c r="K868" s="50" t="s">
        <v>999</v>
      </c>
      <c r="L868" s="289"/>
      <c r="M868" s="289"/>
      <c r="N868" s="289"/>
    </row>
    <row r="869" spans="2:14" ht="15.75" x14ac:dyDescent="0.3">
      <c r="B869" s="295" t="str">
        <f>VLOOKUP(C869,Companies[],3,FALSE)</f>
        <v>1259,1995-1996</v>
      </c>
      <c r="C869" s="298" t="s">
        <v>2152</v>
      </c>
      <c r="D869" s="289" t="s">
        <v>2493</v>
      </c>
      <c r="E869" s="289" t="s">
        <v>2533</v>
      </c>
      <c r="F869" s="50" t="s">
        <v>999</v>
      </c>
      <c r="G869" s="50" t="s">
        <v>999</v>
      </c>
      <c r="H869" s="289"/>
      <c r="I869" s="50" t="s">
        <v>1136</v>
      </c>
      <c r="J869" s="296">
        <v>9389300</v>
      </c>
      <c r="K869" s="50" t="s">
        <v>999</v>
      </c>
      <c r="L869" s="289"/>
      <c r="M869" s="289"/>
      <c r="N869" s="289"/>
    </row>
    <row r="870" spans="2:14" ht="15.75" x14ac:dyDescent="0.3">
      <c r="B870" s="295" t="str">
        <f>VLOOKUP(C870,Companies[],3,FALSE)</f>
        <v>1259,1995-1996</v>
      </c>
      <c r="C870" s="298" t="s">
        <v>2152</v>
      </c>
      <c r="D870" s="289" t="s">
        <v>2493</v>
      </c>
      <c r="E870" s="289" t="s">
        <v>2534</v>
      </c>
      <c r="F870" s="50" t="s">
        <v>999</v>
      </c>
      <c r="G870" s="50" t="s">
        <v>999</v>
      </c>
      <c r="H870" s="289"/>
      <c r="I870" s="50" t="s">
        <v>1136</v>
      </c>
      <c r="J870" s="296">
        <v>1355171.8</v>
      </c>
      <c r="K870" s="50" t="s">
        <v>999</v>
      </c>
      <c r="L870" s="289"/>
      <c r="M870" s="289"/>
      <c r="N870" s="289"/>
    </row>
    <row r="871" spans="2:14" ht="15.75" x14ac:dyDescent="0.3">
      <c r="B871" s="295" t="str">
        <f>VLOOKUP(C871,Companies[],3,FALSE)</f>
        <v>1259,1995-1996</v>
      </c>
      <c r="C871" s="298" t="s">
        <v>2152</v>
      </c>
      <c r="D871" s="289" t="s">
        <v>2493</v>
      </c>
      <c r="E871" s="289" t="s">
        <v>2535</v>
      </c>
      <c r="F871" s="50" t="s">
        <v>999</v>
      </c>
      <c r="G871" s="50" t="s">
        <v>999</v>
      </c>
      <c r="H871" s="289"/>
      <c r="I871" s="50" t="s">
        <v>1136</v>
      </c>
      <c r="J871" s="296">
        <v>710079087.15454006</v>
      </c>
      <c r="K871" s="50" t="s">
        <v>999</v>
      </c>
      <c r="L871" s="289"/>
      <c r="M871" s="289"/>
      <c r="N871" s="289"/>
    </row>
    <row r="872" spans="2:14" ht="15.75" x14ac:dyDescent="0.3">
      <c r="B872" s="295" t="str">
        <f>VLOOKUP(C872,Companies[],3,FALSE)</f>
        <v>1259,1995-1996</v>
      </c>
      <c r="C872" s="298" t="s">
        <v>2152</v>
      </c>
      <c r="D872" s="289" t="s">
        <v>2493</v>
      </c>
      <c r="E872" s="289" t="s">
        <v>2536</v>
      </c>
      <c r="F872" s="50" t="s">
        <v>999</v>
      </c>
      <c r="G872" s="50" t="s">
        <v>999</v>
      </c>
      <c r="H872" s="289"/>
      <c r="I872" s="50" t="s">
        <v>1136</v>
      </c>
      <c r="J872" s="296">
        <v>605248549.51932001</v>
      </c>
      <c r="K872" s="50" t="s">
        <v>999</v>
      </c>
      <c r="L872" s="289"/>
      <c r="M872" s="289"/>
      <c r="N872" s="289"/>
    </row>
    <row r="873" spans="2:14" ht="15.75" x14ac:dyDescent="0.3">
      <c r="B873" s="295" t="str">
        <f>VLOOKUP(C873,Companies[],3,FALSE)</f>
        <v>1259,1995-1996</v>
      </c>
      <c r="C873" s="298" t="s">
        <v>2152</v>
      </c>
      <c r="D873" s="289" t="s">
        <v>2493</v>
      </c>
      <c r="E873" s="289" t="s">
        <v>2537</v>
      </c>
      <c r="F873" s="50" t="s">
        <v>999</v>
      </c>
      <c r="G873" s="50" t="s">
        <v>999</v>
      </c>
      <c r="H873" s="289"/>
      <c r="I873" s="50" t="s">
        <v>1136</v>
      </c>
      <c r="J873" s="296">
        <v>163092614.24106002</v>
      </c>
      <c r="K873" s="50" t="s">
        <v>999</v>
      </c>
      <c r="L873" s="289"/>
      <c r="M873" s="289"/>
      <c r="N873" s="289"/>
    </row>
    <row r="874" spans="2:14" ht="15.75" x14ac:dyDescent="0.3">
      <c r="B874" s="295" t="str">
        <f>VLOOKUP(C874,Companies[],3,FALSE)</f>
        <v>1259,1995-1996</v>
      </c>
      <c r="C874" s="298" t="s">
        <v>2152</v>
      </c>
      <c r="D874" s="289" t="s">
        <v>2493</v>
      </c>
      <c r="E874" s="289" t="s">
        <v>2538</v>
      </c>
      <c r="F874" s="50" t="s">
        <v>999</v>
      </c>
      <c r="G874" s="50" t="s">
        <v>999</v>
      </c>
      <c r="H874" s="289"/>
      <c r="I874" s="50" t="s">
        <v>1136</v>
      </c>
      <c r="J874" s="296">
        <v>22690805.190200001</v>
      </c>
      <c r="K874" s="50" t="s">
        <v>999</v>
      </c>
      <c r="L874" s="289"/>
      <c r="M874" s="289"/>
      <c r="N874" s="289"/>
    </row>
    <row r="875" spans="2:14" ht="15.75" x14ac:dyDescent="0.3">
      <c r="B875" s="295" t="str">
        <f>VLOOKUP(C875,Companies[],3,FALSE)</f>
        <v>1259,1995-1996</v>
      </c>
      <c r="C875" s="298" t="s">
        <v>2152</v>
      </c>
      <c r="D875" s="289" t="s">
        <v>2493</v>
      </c>
      <c r="E875" s="289" t="s">
        <v>2539</v>
      </c>
      <c r="F875" s="50" t="s">
        <v>999</v>
      </c>
      <c r="G875" s="50" t="s">
        <v>999</v>
      </c>
      <c r="H875" s="289"/>
      <c r="I875" s="50" t="s">
        <v>1136</v>
      </c>
      <c r="J875" s="296">
        <v>8867501.6181999985</v>
      </c>
      <c r="K875" s="50" t="s">
        <v>999</v>
      </c>
      <c r="L875" s="289"/>
      <c r="M875" s="289"/>
      <c r="N875" s="289"/>
    </row>
    <row r="876" spans="2:14" ht="15.75" x14ac:dyDescent="0.3">
      <c r="B876" s="295" t="str">
        <f>VLOOKUP(C876,Companies[],3,FALSE)</f>
        <v>2389,2012-2013</v>
      </c>
      <c r="C876" s="298" t="s">
        <v>2153</v>
      </c>
      <c r="D876" s="289" t="s">
        <v>2029</v>
      </c>
      <c r="E876" s="289" t="s">
        <v>2497</v>
      </c>
      <c r="F876" s="50" t="s">
        <v>999</v>
      </c>
      <c r="G876" s="50" t="s">
        <v>999</v>
      </c>
      <c r="H876" s="289"/>
      <c r="I876" s="50" t="s">
        <v>1136</v>
      </c>
      <c r="J876" s="296">
        <v>11113455</v>
      </c>
      <c r="K876" s="50" t="s">
        <v>999</v>
      </c>
      <c r="L876" s="289"/>
      <c r="M876" s="289"/>
      <c r="N876" s="289"/>
    </row>
    <row r="877" spans="2:14" ht="15.75" x14ac:dyDescent="0.3">
      <c r="B877" s="295" t="str">
        <f>VLOOKUP(C877,Companies[],3,FALSE)</f>
        <v>2389,2012-2013</v>
      </c>
      <c r="C877" s="298" t="s">
        <v>2153</v>
      </c>
      <c r="D877" s="289" t="s">
        <v>2493</v>
      </c>
      <c r="E877" s="289" t="s">
        <v>2533</v>
      </c>
      <c r="F877" s="50" t="s">
        <v>999</v>
      </c>
      <c r="G877" s="50" t="s">
        <v>999</v>
      </c>
      <c r="H877" s="289"/>
      <c r="I877" s="50" t="s">
        <v>1136</v>
      </c>
      <c r="J877" s="296">
        <v>11372540</v>
      </c>
      <c r="K877" s="50" t="s">
        <v>999</v>
      </c>
      <c r="L877" s="289"/>
      <c r="M877" s="289"/>
      <c r="N877" s="289"/>
    </row>
    <row r="878" spans="2:14" ht="15.75" x14ac:dyDescent="0.3">
      <c r="B878" s="295" t="str">
        <f>VLOOKUP(C878,Companies[],3,FALSE)</f>
        <v>2389,2012-2013</v>
      </c>
      <c r="C878" s="298" t="s">
        <v>2153</v>
      </c>
      <c r="D878" s="289" t="s">
        <v>2493</v>
      </c>
      <c r="E878" s="289" t="s">
        <v>2535</v>
      </c>
      <c r="F878" s="50" t="s">
        <v>999</v>
      </c>
      <c r="G878" s="50" t="s">
        <v>999</v>
      </c>
      <c r="H878" s="289"/>
      <c r="I878" s="50" t="s">
        <v>1136</v>
      </c>
      <c r="J878" s="296">
        <v>19348959.747759998</v>
      </c>
      <c r="K878" s="50" t="s">
        <v>999</v>
      </c>
      <c r="L878" s="289"/>
      <c r="M878" s="289"/>
      <c r="N878" s="289"/>
    </row>
    <row r="879" spans="2:14" ht="15.75" x14ac:dyDescent="0.3">
      <c r="B879" s="295" t="str">
        <f>VLOOKUP(C879,Companies[],3,FALSE)</f>
        <v>2389,2012-2013</v>
      </c>
      <c r="C879" s="298" t="s">
        <v>2153</v>
      </c>
      <c r="D879" s="289" t="s">
        <v>2493</v>
      </c>
      <c r="E879" s="289" t="s">
        <v>2537</v>
      </c>
      <c r="F879" s="50" t="s">
        <v>999</v>
      </c>
      <c r="G879" s="50" t="s">
        <v>999</v>
      </c>
      <c r="H879" s="289"/>
      <c r="I879" s="50" t="s">
        <v>1136</v>
      </c>
      <c r="J879" s="296">
        <v>4450292.7319999998</v>
      </c>
      <c r="K879" s="50" t="s">
        <v>999</v>
      </c>
      <c r="L879" s="289"/>
      <c r="M879" s="289"/>
      <c r="N879" s="289"/>
    </row>
    <row r="880" spans="2:14" ht="15.75" x14ac:dyDescent="0.3">
      <c r="B880" s="295">
        <f>VLOOKUP(C880,Companies[],3,FALSE)</f>
        <v>105919638</v>
      </c>
      <c r="C880" s="298" t="s">
        <v>2154</v>
      </c>
      <c r="D880" s="289" t="s">
        <v>2029</v>
      </c>
      <c r="E880" s="289" t="s">
        <v>2497</v>
      </c>
      <c r="F880" s="50" t="s">
        <v>999</v>
      </c>
      <c r="G880" s="50" t="s">
        <v>999</v>
      </c>
      <c r="H880" s="289"/>
      <c r="I880" s="50" t="s">
        <v>1136</v>
      </c>
      <c r="J880" s="296">
        <v>8911829</v>
      </c>
      <c r="K880" s="50" t="s">
        <v>999</v>
      </c>
      <c r="L880" s="289"/>
      <c r="M880" s="289"/>
      <c r="N880" s="289"/>
    </row>
    <row r="881" spans="2:14" ht="15.75" x14ac:dyDescent="0.3">
      <c r="B881" s="295">
        <f>VLOOKUP(C881,Companies[],3,FALSE)</f>
        <v>105919638</v>
      </c>
      <c r="C881" s="298" t="s">
        <v>2154</v>
      </c>
      <c r="D881" s="289" t="s">
        <v>2493</v>
      </c>
      <c r="E881" s="289" t="s">
        <v>2533</v>
      </c>
      <c r="F881" s="50" t="s">
        <v>999</v>
      </c>
      <c r="G881" s="50" t="s">
        <v>999</v>
      </c>
      <c r="H881" s="289"/>
      <c r="I881" s="50" t="s">
        <v>1136</v>
      </c>
      <c r="J881" s="296">
        <v>1363260</v>
      </c>
      <c r="K881" s="50" t="s">
        <v>999</v>
      </c>
      <c r="L881" s="289"/>
      <c r="M881" s="289"/>
      <c r="N881" s="289"/>
    </row>
    <row r="882" spans="2:14" ht="15.75" x14ac:dyDescent="0.3">
      <c r="B882" s="295">
        <f>VLOOKUP(C882,Companies[],3,FALSE)</f>
        <v>105919638</v>
      </c>
      <c r="C882" s="298" t="s">
        <v>2154</v>
      </c>
      <c r="D882" s="289" t="s">
        <v>2493</v>
      </c>
      <c r="E882" s="289" t="s">
        <v>2535</v>
      </c>
      <c r="F882" s="50" t="s">
        <v>999</v>
      </c>
      <c r="G882" s="50" t="s">
        <v>999</v>
      </c>
      <c r="H882" s="289"/>
      <c r="I882" s="50" t="s">
        <v>1136</v>
      </c>
      <c r="J882" s="296">
        <v>13626016.35928</v>
      </c>
      <c r="K882" s="50" t="s">
        <v>999</v>
      </c>
      <c r="L882" s="289"/>
      <c r="M882" s="289"/>
      <c r="N882" s="289"/>
    </row>
    <row r="883" spans="2:14" ht="15.75" x14ac:dyDescent="0.3">
      <c r="B883" s="295">
        <f>VLOOKUP(C883,Companies[],3,FALSE)</f>
        <v>105919638</v>
      </c>
      <c r="C883" s="298" t="s">
        <v>2154</v>
      </c>
      <c r="D883" s="289" t="s">
        <v>2493</v>
      </c>
      <c r="E883" s="289" t="s">
        <v>2537</v>
      </c>
      <c r="F883" s="50" t="s">
        <v>999</v>
      </c>
      <c r="G883" s="50" t="s">
        <v>999</v>
      </c>
      <c r="H883" s="289"/>
      <c r="I883" s="50" t="s">
        <v>1136</v>
      </c>
      <c r="J883" s="296">
        <v>3133981.70768</v>
      </c>
      <c r="K883" s="50" t="s">
        <v>999</v>
      </c>
      <c r="L883" s="289"/>
      <c r="M883" s="289"/>
      <c r="N883" s="289"/>
    </row>
    <row r="884" spans="2:14" ht="15.75" x14ac:dyDescent="0.3">
      <c r="B884" s="295">
        <f>VLOOKUP(C884,Companies[],3,FALSE)</f>
        <v>137474379</v>
      </c>
      <c r="C884" s="298" t="s">
        <v>2155</v>
      </c>
      <c r="D884" s="289" t="s">
        <v>2030</v>
      </c>
      <c r="E884" s="289" t="s">
        <v>2515</v>
      </c>
      <c r="F884" s="50" t="s">
        <v>999</v>
      </c>
      <c r="G884" s="50" t="s">
        <v>999</v>
      </c>
      <c r="H884" s="289"/>
      <c r="I884" s="50" t="s">
        <v>1136</v>
      </c>
      <c r="J884" s="296">
        <v>5730398</v>
      </c>
      <c r="K884" s="50" t="s">
        <v>999</v>
      </c>
      <c r="L884" s="289"/>
      <c r="M884" s="289"/>
      <c r="N884" s="289"/>
    </row>
    <row r="885" spans="2:14" ht="15.75" x14ac:dyDescent="0.3">
      <c r="B885" s="295">
        <f>VLOOKUP(C885,Companies[],3,FALSE)</f>
        <v>137474379</v>
      </c>
      <c r="C885" s="298" t="s">
        <v>2155</v>
      </c>
      <c r="D885" s="289" t="s">
        <v>2029</v>
      </c>
      <c r="E885" s="289" t="s">
        <v>2497</v>
      </c>
      <c r="F885" s="50" t="s">
        <v>999</v>
      </c>
      <c r="G885" s="50" t="s">
        <v>999</v>
      </c>
      <c r="H885" s="289"/>
      <c r="I885" s="50" t="s">
        <v>1136</v>
      </c>
      <c r="J885" s="296">
        <v>85445591</v>
      </c>
      <c r="K885" s="50" t="s">
        <v>999</v>
      </c>
      <c r="L885" s="289"/>
      <c r="M885" s="289"/>
      <c r="N885" s="289"/>
    </row>
    <row r="886" spans="2:14" ht="15.75" x14ac:dyDescent="0.3">
      <c r="B886" s="295">
        <f>VLOOKUP(C886,Companies[],3,FALSE)</f>
        <v>137474379</v>
      </c>
      <c r="C886" s="298" t="s">
        <v>2155</v>
      </c>
      <c r="D886" s="289" t="s">
        <v>2029</v>
      </c>
      <c r="E886" s="289" t="s">
        <v>2519</v>
      </c>
      <c r="F886" s="50" t="s">
        <v>999</v>
      </c>
      <c r="G886" s="50" t="s">
        <v>999</v>
      </c>
      <c r="H886" s="289"/>
      <c r="I886" s="50" t="s">
        <v>1136</v>
      </c>
      <c r="J886" s="296">
        <v>7411281</v>
      </c>
      <c r="K886" s="50" t="s">
        <v>999</v>
      </c>
      <c r="L886" s="289"/>
      <c r="M886" s="289"/>
      <c r="N886" s="289"/>
    </row>
    <row r="887" spans="2:14" ht="15.75" x14ac:dyDescent="0.3">
      <c r="B887" s="295">
        <f>VLOOKUP(C887,Companies[],3,FALSE)</f>
        <v>137474379</v>
      </c>
      <c r="C887" s="298" t="s">
        <v>2155</v>
      </c>
      <c r="D887" s="289" t="s">
        <v>2029</v>
      </c>
      <c r="E887" s="289" t="s">
        <v>2522</v>
      </c>
      <c r="F887" s="50" t="s">
        <v>999</v>
      </c>
      <c r="G887" s="50" t="s">
        <v>999</v>
      </c>
      <c r="H887" s="289"/>
      <c r="I887" s="50" t="s">
        <v>1136</v>
      </c>
      <c r="J887" s="296">
        <v>833843371.54999995</v>
      </c>
      <c r="K887" s="50" t="s">
        <v>999</v>
      </c>
      <c r="L887" s="289"/>
      <c r="M887" s="289"/>
      <c r="N887" s="289"/>
    </row>
    <row r="888" spans="2:14" ht="15.75" x14ac:dyDescent="0.3">
      <c r="B888" s="295">
        <f>VLOOKUP(C888,Companies[],3,FALSE)</f>
        <v>137474379</v>
      </c>
      <c r="C888" s="298" t="s">
        <v>2155</v>
      </c>
      <c r="D888" s="289" t="s">
        <v>2493</v>
      </c>
      <c r="E888" s="289" t="s">
        <v>2533</v>
      </c>
      <c r="F888" s="50" t="s">
        <v>999</v>
      </c>
      <c r="G888" s="50" t="s">
        <v>999</v>
      </c>
      <c r="H888" s="289"/>
      <c r="I888" s="50" t="s">
        <v>1136</v>
      </c>
      <c r="J888" s="296">
        <v>165014160</v>
      </c>
      <c r="K888" s="50" t="s">
        <v>999</v>
      </c>
      <c r="L888" s="289"/>
      <c r="M888" s="289"/>
      <c r="N888" s="289"/>
    </row>
    <row r="889" spans="2:14" ht="15.75" x14ac:dyDescent="0.3">
      <c r="B889" s="295">
        <f>VLOOKUP(C889,Companies[],3,FALSE)</f>
        <v>137474379</v>
      </c>
      <c r="C889" s="298" t="s">
        <v>2155</v>
      </c>
      <c r="D889" s="289" t="s">
        <v>2493</v>
      </c>
      <c r="E889" s="289" t="s">
        <v>2534</v>
      </c>
      <c r="F889" s="50" t="s">
        <v>999</v>
      </c>
      <c r="G889" s="50" t="s">
        <v>999</v>
      </c>
      <c r="H889" s="289"/>
      <c r="I889" s="50" t="s">
        <v>1136</v>
      </c>
      <c r="J889" s="296">
        <v>958903.89870000002</v>
      </c>
      <c r="K889" s="50" t="s">
        <v>999</v>
      </c>
      <c r="L889" s="289"/>
      <c r="M889" s="289"/>
      <c r="N889" s="289"/>
    </row>
    <row r="890" spans="2:14" ht="15.75" x14ac:dyDescent="0.3">
      <c r="B890" s="295">
        <f>VLOOKUP(C890,Companies[],3,FALSE)</f>
        <v>137474379</v>
      </c>
      <c r="C890" s="298" t="s">
        <v>2155</v>
      </c>
      <c r="D890" s="289" t="s">
        <v>2493</v>
      </c>
      <c r="E890" s="289" t="s">
        <v>2535</v>
      </c>
      <c r="F890" s="50" t="s">
        <v>999</v>
      </c>
      <c r="G890" s="50" t="s">
        <v>999</v>
      </c>
      <c r="H890" s="289"/>
      <c r="I890" s="50" t="s">
        <v>1136</v>
      </c>
      <c r="J890" s="296">
        <v>826398621.33150005</v>
      </c>
      <c r="K890" s="50" t="s">
        <v>999</v>
      </c>
      <c r="L890" s="289"/>
      <c r="M890" s="289"/>
      <c r="N890" s="289"/>
    </row>
    <row r="891" spans="2:14" ht="15.75" x14ac:dyDescent="0.3">
      <c r="B891" s="295">
        <f>VLOOKUP(C891,Companies[],3,FALSE)</f>
        <v>137474379</v>
      </c>
      <c r="C891" s="298" t="s">
        <v>2155</v>
      </c>
      <c r="D891" s="289" t="s">
        <v>2493</v>
      </c>
      <c r="E891" s="289" t="s">
        <v>2536</v>
      </c>
      <c r="F891" s="50" t="s">
        <v>999</v>
      </c>
      <c r="G891" s="50" t="s">
        <v>999</v>
      </c>
      <c r="H891" s="289"/>
      <c r="I891" s="50" t="s">
        <v>1136</v>
      </c>
      <c r="J891" s="296">
        <v>1094469201.68484</v>
      </c>
      <c r="K891" s="50" t="s">
        <v>999</v>
      </c>
      <c r="L891" s="289"/>
      <c r="M891" s="289"/>
      <c r="N891" s="289"/>
    </row>
    <row r="892" spans="2:14" ht="15.75" x14ac:dyDescent="0.3">
      <c r="B892" s="295">
        <f>VLOOKUP(C892,Companies[],3,FALSE)</f>
        <v>137474379</v>
      </c>
      <c r="C892" s="298" t="s">
        <v>2155</v>
      </c>
      <c r="D892" s="289" t="s">
        <v>2493</v>
      </c>
      <c r="E892" s="289" t="s">
        <v>2537</v>
      </c>
      <c r="F892" s="50" t="s">
        <v>999</v>
      </c>
      <c r="G892" s="50" t="s">
        <v>999</v>
      </c>
      <c r="H892" s="289"/>
      <c r="I892" s="50" t="s">
        <v>1136</v>
      </c>
      <c r="J892" s="296">
        <v>188616329.81742001</v>
      </c>
      <c r="K892" s="50" t="s">
        <v>999</v>
      </c>
      <c r="L892" s="289"/>
      <c r="M892" s="289"/>
      <c r="N892" s="289"/>
    </row>
    <row r="893" spans="2:14" ht="15.75" x14ac:dyDescent="0.3">
      <c r="B893" s="295">
        <f>VLOOKUP(C893,Companies[],3,FALSE)</f>
        <v>137474379</v>
      </c>
      <c r="C893" s="298" t="s">
        <v>2155</v>
      </c>
      <c r="D893" s="289" t="s">
        <v>2493</v>
      </c>
      <c r="E893" s="289" t="s">
        <v>2538</v>
      </c>
      <c r="F893" s="50" t="s">
        <v>999</v>
      </c>
      <c r="G893" s="50" t="s">
        <v>999</v>
      </c>
      <c r="H893" s="289"/>
      <c r="I893" s="50" t="s">
        <v>1136</v>
      </c>
      <c r="J893" s="296">
        <v>42682752.535180002</v>
      </c>
      <c r="K893" s="50" t="s">
        <v>999</v>
      </c>
      <c r="L893" s="289"/>
      <c r="M893" s="289"/>
      <c r="N893" s="289"/>
    </row>
    <row r="894" spans="2:14" ht="15.75" x14ac:dyDescent="0.3">
      <c r="B894" s="295">
        <f>VLOOKUP(C894,Companies[],3,FALSE)</f>
        <v>137474379</v>
      </c>
      <c r="C894" s="298" t="s">
        <v>2155</v>
      </c>
      <c r="D894" s="289" t="s">
        <v>2493</v>
      </c>
      <c r="E894" s="289" t="s">
        <v>2539</v>
      </c>
      <c r="F894" s="50" t="s">
        <v>999</v>
      </c>
      <c r="G894" s="50" t="s">
        <v>999</v>
      </c>
      <c r="H894" s="289"/>
      <c r="I894" s="50" t="s">
        <v>1136</v>
      </c>
      <c r="J894" s="296">
        <v>34120766.9903</v>
      </c>
      <c r="K894" s="50" t="s">
        <v>999</v>
      </c>
      <c r="L894" s="289"/>
      <c r="M894" s="289"/>
      <c r="N894" s="289"/>
    </row>
    <row r="895" spans="2:14" ht="15.75" x14ac:dyDescent="0.3">
      <c r="B895" s="295">
        <f>VLOOKUP(C895,Companies[],3,FALSE)</f>
        <v>147874405</v>
      </c>
      <c r="C895" s="298" t="s">
        <v>2156</v>
      </c>
      <c r="D895" s="289" t="s">
        <v>2029</v>
      </c>
      <c r="E895" s="289" t="s">
        <v>2497</v>
      </c>
      <c r="F895" s="50" t="s">
        <v>999</v>
      </c>
      <c r="G895" s="50" t="s">
        <v>999</v>
      </c>
      <c r="H895" s="289"/>
      <c r="I895" s="50" t="s">
        <v>1136</v>
      </c>
      <c r="J895" s="296">
        <v>115000000</v>
      </c>
      <c r="K895" s="50" t="s">
        <v>999</v>
      </c>
      <c r="L895" s="289"/>
      <c r="M895" s="289"/>
      <c r="N895" s="289"/>
    </row>
    <row r="896" spans="2:14" ht="15.75" x14ac:dyDescent="0.3">
      <c r="B896" s="295">
        <f>VLOOKUP(C896,Companies[],3,FALSE)</f>
        <v>147874405</v>
      </c>
      <c r="C896" s="298" t="s">
        <v>2156</v>
      </c>
      <c r="D896" s="289" t="s">
        <v>2493</v>
      </c>
      <c r="E896" s="289" t="s">
        <v>2535</v>
      </c>
      <c r="F896" s="50" t="s">
        <v>999</v>
      </c>
      <c r="G896" s="50" t="s">
        <v>999</v>
      </c>
      <c r="H896" s="289"/>
      <c r="I896" s="50" t="s">
        <v>1136</v>
      </c>
      <c r="J896" s="296">
        <v>1401883200.0087399</v>
      </c>
      <c r="K896" s="50" t="s">
        <v>999</v>
      </c>
      <c r="L896" s="289"/>
      <c r="M896" s="289"/>
      <c r="N896" s="289"/>
    </row>
    <row r="897" spans="2:14" ht="15.75" x14ac:dyDescent="0.3">
      <c r="B897" s="295">
        <f>VLOOKUP(C897,Companies[],3,FALSE)</f>
        <v>147874405</v>
      </c>
      <c r="C897" s="298" t="s">
        <v>2156</v>
      </c>
      <c r="D897" s="289" t="s">
        <v>2493</v>
      </c>
      <c r="E897" s="289" t="s">
        <v>2537</v>
      </c>
      <c r="F897" s="50" t="s">
        <v>999</v>
      </c>
      <c r="G897" s="50" t="s">
        <v>999</v>
      </c>
      <c r="H897" s="289"/>
      <c r="I897" s="50" t="s">
        <v>1136</v>
      </c>
      <c r="J897" s="296">
        <v>322433218.51754004</v>
      </c>
      <c r="K897" s="50" t="s">
        <v>999</v>
      </c>
      <c r="L897" s="289"/>
      <c r="M897" s="289"/>
      <c r="N897" s="289"/>
    </row>
    <row r="898" spans="2:14" ht="15.75" x14ac:dyDescent="0.3">
      <c r="B898" s="295">
        <f>VLOOKUP(C898,Companies[],3,FALSE)</f>
        <v>147874405</v>
      </c>
      <c r="C898" s="298" t="s">
        <v>2156</v>
      </c>
      <c r="D898" s="289" t="s">
        <v>2493</v>
      </c>
      <c r="E898" s="289" t="s">
        <v>2539</v>
      </c>
      <c r="F898" s="50" t="s">
        <v>999</v>
      </c>
      <c r="G898" s="50" t="s">
        <v>999</v>
      </c>
      <c r="H898" s="289"/>
      <c r="I898" s="50" t="s">
        <v>1136</v>
      </c>
      <c r="J898" s="296">
        <v>147320.41999999998</v>
      </c>
      <c r="K898" s="50" t="s">
        <v>999</v>
      </c>
      <c r="L898" s="289"/>
      <c r="M898" s="289"/>
      <c r="N898" s="289"/>
    </row>
    <row r="899" spans="2:14" ht="15.75" x14ac:dyDescent="0.3">
      <c r="B899" s="295">
        <f>VLOOKUP(C899,Companies[],3,FALSE)</f>
        <v>113325240</v>
      </c>
      <c r="C899" s="298" t="s">
        <v>2157</v>
      </c>
      <c r="D899" s="289" t="s">
        <v>2493</v>
      </c>
      <c r="E899" s="289" t="s">
        <v>2533</v>
      </c>
      <c r="F899" s="50" t="s">
        <v>999</v>
      </c>
      <c r="G899" s="50" t="s">
        <v>999</v>
      </c>
      <c r="H899" s="289"/>
      <c r="I899" s="50" t="s">
        <v>1136</v>
      </c>
      <c r="J899" s="296">
        <v>13681280</v>
      </c>
      <c r="K899" s="50" t="s">
        <v>999</v>
      </c>
      <c r="L899" s="289"/>
      <c r="M899" s="289"/>
      <c r="N899" s="289"/>
    </row>
    <row r="900" spans="2:14" ht="15.75" x14ac:dyDescent="0.3">
      <c r="B900" s="295">
        <f>VLOOKUP(C900,Companies[],3,FALSE)</f>
        <v>113325240</v>
      </c>
      <c r="C900" s="298" t="s">
        <v>2157</v>
      </c>
      <c r="D900" s="289" t="s">
        <v>2493</v>
      </c>
      <c r="E900" s="289" t="s">
        <v>2535</v>
      </c>
      <c r="F900" s="50" t="s">
        <v>999</v>
      </c>
      <c r="G900" s="50" t="s">
        <v>999</v>
      </c>
      <c r="H900" s="289"/>
      <c r="I900" s="50" t="s">
        <v>1136</v>
      </c>
      <c r="J900" s="296">
        <v>71842061.985660002</v>
      </c>
      <c r="K900" s="50" t="s">
        <v>999</v>
      </c>
      <c r="L900" s="289"/>
      <c r="M900" s="289"/>
      <c r="N900" s="289"/>
    </row>
    <row r="901" spans="2:14" ht="15.75" x14ac:dyDescent="0.3">
      <c r="B901" s="295">
        <f>VLOOKUP(C901,Companies[],3,FALSE)</f>
        <v>113325240</v>
      </c>
      <c r="C901" s="298" t="s">
        <v>2157</v>
      </c>
      <c r="D901" s="289" t="s">
        <v>2493</v>
      </c>
      <c r="E901" s="289" t="s">
        <v>2537</v>
      </c>
      <c r="F901" s="50" t="s">
        <v>999</v>
      </c>
      <c r="G901" s="50" t="s">
        <v>999</v>
      </c>
      <c r="H901" s="289"/>
      <c r="I901" s="50" t="s">
        <v>1136</v>
      </c>
      <c r="J901" s="296">
        <v>15919468.372839998</v>
      </c>
      <c r="K901" s="50" t="s">
        <v>999</v>
      </c>
      <c r="L901" s="289"/>
      <c r="M901" s="289"/>
      <c r="N901" s="289"/>
    </row>
    <row r="902" spans="2:14" ht="15.75" x14ac:dyDescent="0.3">
      <c r="B902" s="295">
        <f>VLOOKUP(C902,Companies[],3,FALSE)</f>
        <v>113325240</v>
      </c>
      <c r="C902" s="298" t="s">
        <v>2157</v>
      </c>
      <c r="D902" s="289" t="s">
        <v>2493</v>
      </c>
      <c r="E902" s="289" t="s">
        <v>2539</v>
      </c>
      <c r="F902" s="50" t="s">
        <v>999</v>
      </c>
      <c r="G902" s="50" t="s">
        <v>999</v>
      </c>
      <c r="H902" s="289"/>
      <c r="I902" s="50" t="s">
        <v>1136</v>
      </c>
      <c r="J902" s="296">
        <v>494853.4</v>
      </c>
      <c r="K902" s="50" t="s">
        <v>999</v>
      </c>
      <c r="L902" s="289"/>
      <c r="M902" s="289"/>
      <c r="N902" s="289"/>
    </row>
    <row r="903" spans="2:14" ht="15.75" x14ac:dyDescent="0.3">
      <c r="B903" s="295">
        <f>VLOOKUP(C903,Companies[],3,FALSE)</f>
        <v>100012707</v>
      </c>
      <c r="C903" s="298" t="s">
        <v>2158</v>
      </c>
      <c r="D903" s="289" t="s">
        <v>2030</v>
      </c>
      <c r="E903" s="289" t="s">
        <v>2515</v>
      </c>
      <c r="F903" s="50" t="s">
        <v>999</v>
      </c>
      <c r="G903" s="50" t="s">
        <v>999</v>
      </c>
      <c r="H903" s="289"/>
      <c r="I903" s="50" t="s">
        <v>1136</v>
      </c>
      <c r="J903" s="296">
        <v>2061279</v>
      </c>
      <c r="K903" s="50" t="s">
        <v>999</v>
      </c>
      <c r="L903" s="289"/>
      <c r="M903" s="289"/>
      <c r="N903" s="289"/>
    </row>
    <row r="904" spans="2:14" ht="15.75" x14ac:dyDescent="0.3">
      <c r="B904" s="295">
        <f>VLOOKUP(C904,Companies[],3,FALSE)</f>
        <v>100012707</v>
      </c>
      <c r="C904" s="298" t="s">
        <v>2158</v>
      </c>
      <c r="D904" s="289" t="s">
        <v>2029</v>
      </c>
      <c r="E904" s="289" t="s">
        <v>2497</v>
      </c>
      <c r="F904" s="50" t="s">
        <v>999</v>
      </c>
      <c r="G904" s="50" t="s">
        <v>999</v>
      </c>
      <c r="H904" s="289"/>
      <c r="I904" s="50" t="s">
        <v>1136</v>
      </c>
      <c r="J904" s="296">
        <v>42297478</v>
      </c>
      <c r="K904" s="50" t="s">
        <v>999</v>
      </c>
      <c r="L904" s="289"/>
      <c r="M904" s="289"/>
      <c r="N904" s="289"/>
    </row>
    <row r="905" spans="2:14" ht="15.75" x14ac:dyDescent="0.3">
      <c r="B905" s="295">
        <f>VLOOKUP(C905,Companies[],3,FALSE)</f>
        <v>100012707</v>
      </c>
      <c r="C905" s="298" t="s">
        <v>2158</v>
      </c>
      <c r="D905" s="289" t="s">
        <v>2029</v>
      </c>
      <c r="E905" s="289" t="s">
        <v>2519</v>
      </c>
      <c r="F905" s="50" t="s">
        <v>999</v>
      </c>
      <c r="G905" s="50" t="s">
        <v>999</v>
      </c>
      <c r="H905" s="289"/>
      <c r="I905" s="50" t="s">
        <v>1136</v>
      </c>
      <c r="J905" s="296">
        <v>7225399</v>
      </c>
      <c r="K905" s="50" t="s">
        <v>999</v>
      </c>
      <c r="L905" s="289"/>
      <c r="M905" s="289"/>
      <c r="N905" s="289"/>
    </row>
    <row r="906" spans="2:14" ht="15.75" x14ac:dyDescent="0.3">
      <c r="B906" s="295">
        <f>VLOOKUP(C906,Companies[],3,FALSE)</f>
        <v>100012707</v>
      </c>
      <c r="C906" s="298" t="s">
        <v>2158</v>
      </c>
      <c r="D906" s="289" t="s">
        <v>2493</v>
      </c>
      <c r="E906" s="289" t="s">
        <v>2533</v>
      </c>
      <c r="F906" s="50" t="s">
        <v>999</v>
      </c>
      <c r="G906" s="50" t="s">
        <v>999</v>
      </c>
      <c r="H906" s="289"/>
      <c r="I906" s="50" t="s">
        <v>1136</v>
      </c>
      <c r="J906" s="296">
        <v>22203420</v>
      </c>
      <c r="K906" s="50" t="s">
        <v>999</v>
      </c>
      <c r="L906" s="289"/>
      <c r="M906" s="289"/>
      <c r="N906" s="289"/>
    </row>
    <row r="907" spans="2:14" ht="15.75" x14ac:dyDescent="0.3">
      <c r="B907" s="295">
        <f>VLOOKUP(C907,Companies[],3,FALSE)</f>
        <v>100012707</v>
      </c>
      <c r="C907" s="298" t="s">
        <v>2158</v>
      </c>
      <c r="D907" s="289" t="s">
        <v>2493</v>
      </c>
      <c r="E907" s="289" t="s">
        <v>2534</v>
      </c>
      <c r="F907" s="50" t="s">
        <v>999</v>
      </c>
      <c r="G907" s="50" t="s">
        <v>999</v>
      </c>
      <c r="H907" s="289"/>
      <c r="I907" s="50" t="s">
        <v>1136</v>
      </c>
      <c r="J907" s="296">
        <v>126000</v>
      </c>
      <c r="K907" s="50" t="s">
        <v>999</v>
      </c>
      <c r="L907" s="289"/>
      <c r="M907" s="289"/>
      <c r="N907" s="289"/>
    </row>
    <row r="908" spans="2:14" ht="15.75" x14ac:dyDescent="0.3">
      <c r="B908" s="295">
        <f>VLOOKUP(C908,Companies[],3,FALSE)</f>
        <v>100012707</v>
      </c>
      <c r="C908" s="298" t="s">
        <v>2158</v>
      </c>
      <c r="D908" s="289" t="s">
        <v>2493</v>
      </c>
      <c r="E908" s="289" t="s">
        <v>2535</v>
      </c>
      <c r="F908" s="50" t="s">
        <v>999</v>
      </c>
      <c r="G908" s="50" t="s">
        <v>999</v>
      </c>
      <c r="H908" s="289"/>
      <c r="I908" s="50" t="s">
        <v>1136</v>
      </c>
      <c r="J908" s="296">
        <v>330705934.07361996</v>
      </c>
      <c r="K908" s="50" t="s">
        <v>999</v>
      </c>
      <c r="L908" s="289"/>
      <c r="M908" s="289"/>
      <c r="N908" s="289"/>
    </row>
    <row r="909" spans="2:14" ht="15.75" x14ac:dyDescent="0.3">
      <c r="B909" s="295">
        <f>VLOOKUP(C909,Companies[],3,FALSE)</f>
        <v>100012707</v>
      </c>
      <c r="C909" s="298" t="s">
        <v>2158</v>
      </c>
      <c r="D909" s="289" t="s">
        <v>2493</v>
      </c>
      <c r="E909" s="289" t="s">
        <v>2537</v>
      </c>
      <c r="F909" s="50" t="s">
        <v>999</v>
      </c>
      <c r="G909" s="50" t="s">
        <v>999</v>
      </c>
      <c r="H909" s="289"/>
      <c r="I909" s="50" t="s">
        <v>1136</v>
      </c>
      <c r="J909" s="296">
        <v>76041375.963679999</v>
      </c>
      <c r="K909" s="50" t="s">
        <v>999</v>
      </c>
      <c r="L909" s="289"/>
      <c r="M909" s="289"/>
      <c r="N909" s="289"/>
    </row>
    <row r="910" spans="2:14" ht="15.75" x14ac:dyDescent="0.3">
      <c r="B910" s="295">
        <f>VLOOKUP(C910,Companies[],3,FALSE)</f>
        <v>100012707</v>
      </c>
      <c r="C910" s="298" t="s">
        <v>2158</v>
      </c>
      <c r="D910" s="289" t="s">
        <v>2493</v>
      </c>
      <c r="E910" s="289" t="s">
        <v>2539</v>
      </c>
      <c r="F910" s="50" t="s">
        <v>999</v>
      </c>
      <c r="G910" s="50" t="s">
        <v>999</v>
      </c>
      <c r="H910" s="289"/>
      <c r="I910" s="50" t="s">
        <v>1136</v>
      </c>
      <c r="J910" s="296">
        <v>185606.43799999999</v>
      </c>
      <c r="K910" s="50" t="s">
        <v>999</v>
      </c>
      <c r="L910" s="289"/>
      <c r="M910" s="289"/>
      <c r="N910" s="289"/>
    </row>
    <row r="911" spans="2:14" ht="15.75" x14ac:dyDescent="0.3">
      <c r="B911" s="295">
        <f>VLOOKUP(C911,Companies[],3,FALSE)</f>
        <v>145315298</v>
      </c>
      <c r="C911" s="298" t="s">
        <v>2159</v>
      </c>
      <c r="D911" s="289" t="s">
        <v>2030</v>
      </c>
      <c r="E911" s="289" t="s">
        <v>2515</v>
      </c>
      <c r="F911" s="50" t="s">
        <v>999</v>
      </c>
      <c r="G911" s="50" t="s">
        <v>999</v>
      </c>
      <c r="H911" s="289"/>
      <c r="I911" s="50" t="s">
        <v>1136</v>
      </c>
      <c r="J911" s="296">
        <v>6505073</v>
      </c>
      <c r="K911" s="50" t="s">
        <v>999</v>
      </c>
      <c r="L911" s="289"/>
      <c r="M911" s="289"/>
      <c r="N911" s="289"/>
    </row>
    <row r="912" spans="2:14" ht="15.75" x14ac:dyDescent="0.3">
      <c r="B912" s="295">
        <f>VLOOKUP(C912,Companies[],3,FALSE)</f>
        <v>145315298</v>
      </c>
      <c r="C912" s="298" t="s">
        <v>2159</v>
      </c>
      <c r="D912" s="289" t="s">
        <v>2029</v>
      </c>
      <c r="E912" s="289" t="s">
        <v>2497</v>
      </c>
      <c r="F912" s="50" t="s">
        <v>999</v>
      </c>
      <c r="G912" s="50" t="s">
        <v>999</v>
      </c>
      <c r="H912" s="289"/>
      <c r="I912" s="50" t="s">
        <v>1136</v>
      </c>
      <c r="J912" s="296">
        <v>49453918</v>
      </c>
      <c r="K912" s="50" t="s">
        <v>999</v>
      </c>
      <c r="L912" s="289"/>
      <c r="M912" s="289"/>
      <c r="N912" s="289"/>
    </row>
    <row r="913" spans="2:14" ht="15.75" x14ac:dyDescent="0.3">
      <c r="B913" s="295">
        <f>VLOOKUP(C913,Companies[],3,FALSE)</f>
        <v>145315298</v>
      </c>
      <c r="C913" s="298" t="s">
        <v>2159</v>
      </c>
      <c r="D913" s="289" t="s">
        <v>2029</v>
      </c>
      <c r="E913" s="289" t="s">
        <v>2519</v>
      </c>
      <c r="F913" s="50" t="s">
        <v>999</v>
      </c>
      <c r="G913" s="50" t="s">
        <v>999</v>
      </c>
      <c r="H913" s="289"/>
      <c r="I913" s="50" t="s">
        <v>1136</v>
      </c>
      <c r="J913" s="296">
        <v>11460050</v>
      </c>
      <c r="K913" s="50" t="s">
        <v>999</v>
      </c>
      <c r="L913" s="289"/>
      <c r="M913" s="289"/>
      <c r="N913" s="289"/>
    </row>
    <row r="914" spans="2:14" ht="15.75" x14ac:dyDescent="0.3">
      <c r="B914" s="295">
        <f>VLOOKUP(C914,Companies[],3,FALSE)</f>
        <v>145315298</v>
      </c>
      <c r="C914" s="298" t="s">
        <v>2159</v>
      </c>
      <c r="D914" s="289" t="s">
        <v>2493</v>
      </c>
      <c r="E914" s="289" t="s">
        <v>2533</v>
      </c>
      <c r="F914" s="50" t="s">
        <v>999</v>
      </c>
      <c r="G914" s="50" t="s">
        <v>999</v>
      </c>
      <c r="H914" s="289"/>
      <c r="I914" s="50" t="s">
        <v>1136</v>
      </c>
      <c r="J914" s="296">
        <v>348883260</v>
      </c>
      <c r="K914" s="50" t="s">
        <v>999</v>
      </c>
      <c r="L914" s="289"/>
      <c r="M914" s="289"/>
      <c r="N914" s="289"/>
    </row>
    <row r="915" spans="2:14" ht="15.75" x14ac:dyDescent="0.3">
      <c r="B915" s="295">
        <f>VLOOKUP(C915,Companies[],3,FALSE)</f>
        <v>145315298</v>
      </c>
      <c r="C915" s="298" t="s">
        <v>2159</v>
      </c>
      <c r="D915" s="289" t="s">
        <v>2493</v>
      </c>
      <c r="E915" s="289" t="s">
        <v>2534</v>
      </c>
      <c r="F915" s="50" t="s">
        <v>999</v>
      </c>
      <c r="G915" s="50" t="s">
        <v>999</v>
      </c>
      <c r="H915" s="289"/>
      <c r="I915" s="50" t="s">
        <v>1136</v>
      </c>
      <c r="J915" s="296">
        <v>1172896.2986999999</v>
      </c>
      <c r="K915" s="50" t="s">
        <v>999</v>
      </c>
      <c r="L915" s="289"/>
      <c r="M915" s="289"/>
      <c r="N915" s="289"/>
    </row>
    <row r="916" spans="2:14" ht="15.75" x14ac:dyDescent="0.3">
      <c r="B916" s="295">
        <f>VLOOKUP(C916,Companies[],3,FALSE)</f>
        <v>145315298</v>
      </c>
      <c r="C916" s="298" t="s">
        <v>2159</v>
      </c>
      <c r="D916" s="289" t="s">
        <v>2493</v>
      </c>
      <c r="E916" s="289" t="s">
        <v>2535</v>
      </c>
      <c r="F916" s="50" t="s">
        <v>999</v>
      </c>
      <c r="G916" s="50" t="s">
        <v>999</v>
      </c>
      <c r="H916" s="289"/>
      <c r="I916" s="50" t="s">
        <v>1136</v>
      </c>
      <c r="J916" s="296">
        <v>556333405.54236007</v>
      </c>
      <c r="K916" s="50" t="s">
        <v>999</v>
      </c>
      <c r="L916" s="289"/>
      <c r="M916" s="289"/>
      <c r="N916" s="289"/>
    </row>
    <row r="917" spans="2:14" ht="15.75" x14ac:dyDescent="0.3">
      <c r="B917" s="295">
        <f>VLOOKUP(C917,Companies[],3,FALSE)</f>
        <v>145315298</v>
      </c>
      <c r="C917" s="298" t="s">
        <v>2159</v>
      </c>
      <c r="D917" s="289" t="s">
        <v>2493</v>
      </c>
      <c r="E917" s="289" t="s">
        <v>2536</v>
      </c>
      <c r="F917" s="50" t="s">
        <v>999</v>
      </c>
      <c r="G917" s="50" t="s">
        <v>999</v>
      </c>
      <c r="H917" s="289"/>
      <c r="I917" s="50" t="s">
        <v>1136</v>
      </c>
      <c r="J917" s="296">
        <v>810530267.31231999</v>
      </c>
      <c r="K917" s="50" t="s">
        <v>999</v>
      </c>
      <c r="L917" s="289"/>
      <c r="M917" s="289"/>
      <c r="N917" s="289"/>
    </row>
    <row r="918" spans="2:14" ht="15.75" x14ac:dyDescent="0.3">
      <c r="B918" s="295">
        <f>VLOOKUP(C918,Companies[],3,FALSE)</f>
        <v>145315298</v>
      </c>
      <c r="C918" s="298" t="s">
        <v>2159</v>
      </c>
      <c r="D918" s="289" t="s">
        <v>2493</v>
      </c>
      <c r="E918" s="289" t="s">
        <v>2537</v>
      </c>
      <c r="F918" s="50" t="s">
        <v>999</v>
      </c>
      <c r="G918" s="50" t="s">
        <v>999</v>
      </c>
      <c r="H918" s="289"/>
      <c r="I918" s="50" t="s">
        <v>1136</v>
      </c>
      <c r="J918" s="296">
        <v>127761202.25579999</v>
      </c>
      <c r="K918" s="50" t="s">
        <v>999</v>
      </c>
      <c r="L918" s="289"/>
      <c r="M918" s="289"/>
      <c r="N918" s="289"/>
    </row>
    <row r="919" spans="2:14" ht="15.75" x14ac:dyDescent="0.3">
      <c r="B919" s="295">
        <f>VLOOKUP(C919,Companies[],3,FALSE)</f>
        <v>145315298</v>
      </c>
      <c r="C919" s="298" t="s">
        <v>2159</v>
      </c>
      <c r="D919" s="289" t="s">
        <v>2493</v>
      </c>
      <c r="E919" s="289" t="s">
        <v>2538</v>
      </c>
      <c r="F919" s="50" t="s">
        <v>999</v>
      </c>
      <c r="G919" s="50" t="s">
        <v>999</v>
      </c>
      <c r="H919" s="289"/>
      <c r="I919" s="50" t="s">
        <v>1136</v>
      </c>
      <c r="J919" s="296">
        <v>32902631.145400003</v>
      </c>
      <c r="K919" s="50" t="s">
        <v>999</v>
      </c>
      <c r="L919" s="289"/>
      <c r="M919" s="289"/>
      <c r="N919" s="289"/>
    </row>
    <row r="920" spans="2:14" ht="15.75" x14ac:dyDescent="0.3">
      <c r="B920" s="295">
        <f>VLOOKUP(C920,Companies[],3,FALSE)</f>
        <v>145315298</v>
      </c>
      <c r="C920" s="298" t="s">
        <v>2159</v>
      </c>
      <c r="D920" s="289" t="s">
        <v>2493</v>
      </c>
      <c r="E920" s="289" t="s">
        <v>2539</v>
      </c>
      <c r="F920" s="50" t="s">
        <v>999</v>
      </c>
      <c r="G920" s="50" t="s">
        <v>999</v>
      </c>
      <c r="H920" s="289"/>
      <c r="I920" s="50" t="s">
        <v>1136</v>
      </c>
      <c r="J920" s="296">
        <v>7753023.3070200002</v>
      </c>
      <c r="K920" s="50" t="s">
        <v>999</v>
      </c>
      <c r="L920" s="289"/>
      <c r="M920" s="289"/>
      <c r="N920" s="289"/>
    </row>
    <row r="921" spans="2:14" ht="15.75" x14ac:dyDescent="0.3">
      <c r="B921" s="295">
        <f>VLOOKUP(C921,Companies[],3,FALSE)</f>
        <v>145839467</v>
      </c>
      <c r="C921" s="298" t="s">
        <v>2160</v>
      </c>
      <c r="D921" s="289" t="s">
        <v>2029</v>
      </c>
      <c r="E921" s="289" t="s">
        <v>2497</v>
      </c>
      <c r="F921" s="50" t="s">
        <v>999</v>
      </c>
      <c r="G921" s="50" t="s">
        <v>999</v>
      </c>
      <c r="H921" s="289"/>
      <c r="I921" s="50" t="s">
        <v>1136</v>
      </c>
      <c r="J921" s="296">
        <v>3000000</v>
      </c>
      <c r="K921" s="50" t="s">
        <v>999</v>
      </c>
      <c r="L921" s="289"/>
      <c r="M921" s="289"/>
      <c r="N921" s="289"/>
    </row>
    <row r="922" spans="2:14" ht="15.75" x14ac:dyDescent="0.3">
      <c r="B922" s="295">
        <f>VLOOKUP(C922,Companies[],3,FALSE)</f>
        <v>145839467</v>
      </c>
      <c r="C922" s="298" t="s">
        <v>2160</v>
      </c>
      <c r="D922" s="289" t="s">
        <v>2493</v>
      </c>
      <c r="E922" s="289" t="s">
        <v>2533</v>
      </c>
      <c r="F922" s="50" t="s">
        <v>999</v>
      </c>
      <c r="G922" s="50" t="s">
        <v>999</v>
      </c>
      <c r="H922" s="289"/>
      <c r="I922" s="50" t="s">
        <v>1136</v>
      </c>
      <c r="J922" s="296">
        <v>4244880</v>
      </c>
      <c r="K922" s="50" t="s">
        <v>999</v>
      </c>
      <c r="L922" s="289"/>
      <c r="M922" s="289"/>
      <c r="N922" s="289"/>
    </row>
    <row r="923" spans="2:14" ht="15.75" x14ac:dyDescent="0.3">
      <c r="B923" s="295">
        <f>VLOOKUP(C923,Companies[],3,FALSE)</f>
        <v>145839467</v>
      </c>
      <c r="C923" s="298" t="s">
        <v>2160</v>
      </c>
      <c r="D923" s="289" t="s">
        <v>2493</v>
      </c>
      <c r="E923" s="289" t="s">
        <v>2535</v>
      </c>
      <c r="F923" s="50" t="s">
        <v>999</v>
      </c>
      <c r="G923" s="50" t="s">
        <v>999</v>
      </c>
      <c r="H923" s="289"/>
      <c r="I923" s="50" t="s">
        <v>1136</v>
      </c>
      <c r="J923" s="296">
        <v>34314619.688220002</v>
      </c>
      <c r="K923" s="50" t="s">
        <v>999</v>
      </c>
      <c r="L923" s="289"/>
      <c r="M923" s="289"/>
      <c r="N923" s="289"/>
    </row>
    <row r="924" spans="2:14" ht="15.75" x14ac:dyDescent="0.3">
      <c r="B924" s="295">
        <f>VLOOKUP(C924,Companies[],3,FALSE)</f>
        <v>145839467</v>
      </c>
      <c r="C924" s="298" t="s">
        <v>2160</v>
      </c>
      <c r="D924" s="289" t="s">
        <v>2493</v>
      </c>
      <c r="E924" s="289" t="s">
        <v>2537</v>
      </c>
      <c r="F924" s="50" t="s">
        <v>999</v>
      </c>
      <c r="G924" s="50" t="s">
        <v>999</v>
      </c>
      <c r="H924" s="289"/>
      <c r="I924" s="50" t="s">
        <v>1136</v>
      </c>
      <c r="J924" s="296">
        <v>7610308.1573399995</v>
      </c>
      <c r="K924" s="50" t="s">
        <v>999</v>
      </c>
      <c r="L924" s="289"/>
      <c r="M924" s="289"/>
      <c r="N924" s="289"/>
    </row>
    <row r="925" spans="2:14" ht="15.75" x14ac:dyDescent="0.3">
      <c r="B925" s="295">
        <f>VLOOKUP(C925,Companies[],3,FALSE)</f>
        <v>176227869</v>
      </c>
      <c r="C925" s="298" t="s">
        <v>2161</v>
      </c>
      <c r="D925" s="289" t="s">
        <v>2029</v>
      </c>
      <c r="E925" s="289" t="s">
        <v>2497</v>
      </c>
      <c r="F925" s="50" t="s">
        <v>999</v>
      </c>
      <c r="G925" s="50" t="s">
        <v>999</v>
      </c>
      <c r="H925" s="289"/>
      <c r="I925" s="50" t="s">
        <v>1136</v>
      </c>
      <c r="J925" s="296">
        <v>1100000000</v>
      </c>
      <c r="K925" s="50" t="s">
        <v>999</v>
      </c>
      <c r="L925" s="289"/>
      <c r="M925" s="289"/>
      <c r="N925" s="289"/>
    </row>
    <row r="926" spans="2:14" ht="15.75" x14ac:dyDescent="0.3">
      <c r="B926" s="295">
        <f>VLOOKUP(C926,Companies[],3,FALSE)</f>
        <v>176227869</v>
      </c>
      <c r="C926" s="298" t="s">
        <v>2161</v>
      </c>
      <c r="D926" s="289" t="s">
        <v>2493</v>
      </c>
      <c r="E926" s="289" t="s">
        <v>2533</v>
      </c>
      <c r="F926" s="50" t="s">
        <v>999</v>
      </c>
      <c r="G926" s="50" t="s">
        <v>999</v>
      </c>
      <c r="H926" s="289"/>
      <c r="I926" s="50" t="s">
        <v>1136</v>
      </c>
      <c r="J926" s="296">
        <v>135523210</v>
      </c>
      <c r="K926" s="50" t="s">
        <v>999</v>
      </c>
      <c r="L926" s="289"/>
      <c r="M926" s="289"/>
      <c r="N926" s="289"/>
    </row>
    <row r="927" spans="2:14" ht="15.75" x14ac:dyDescent="0.3">
      <c r="B927" s="295">
        <f>VLOOKUP(C927,Companies[],3,FALSE)</f>
        <v>176227869</v>
      </c>
      <c r="C927" s="298" t="s">
        <v>2161</v>
      </c>
      <c r="D927" s="289" t="s">
        <v>2493</v>
      </c>
      <c r="E927" s="289" t="s">
        <v>2534</v>
      </c>
      <c r="F927" s="50" t="s">
        <v>999</v>
      </c>
      <c r="G927" s="50" t="s">
        <v>999</v>
      </c>
      <c r="H927" s="289"/>
      <c r="I927" s="50" t="s">
        <v>1136</v>
      </c>
      <c r="J927" s="296">
        <v>15874620</v>
      </c>
      <c r="K927" s="50" t="s">
        <v>999</v>
      </c>
      <c r="L927" s="289"/>
      <c r="M927" s="289"/>
      <c r="N927" s="289"/>
    </row>
    <row r="928" spans="2:14" ht="15.75" x14ac:dyDescent="0.3">
      <c r="B928" s="295">
        <f>VLOOKUP(C928,Companies[],3,FALSE)</f>
        <v>176227869</v>
      </c>
      <c r="C928" s="298" t="s">
        <v>2161</v>
      </c>
      <c r="D928" s="289" t="s">
        <v>2493</v>
      </c>
      <c r="E928" s="289" t="s">
        <v>2535</v>
      </c>
      <c r="F928" s="50" t="s">
        <v>999</v>
      </c>
      <c r="G928" s="50" t="s">
        <v>999</v>
      </c>
      <c r="H928" s="289"/>
      <c r="I928" s="50" t="s">
        <v>1136</v>
      </c>
      <c r="J928" s="296">
        <v>2621791215.9432998</v>
      </c>
      <c r="K928" s="50" t="s">
        <v>999</v>
      </c>
      <c r="L928" s="289"/>
      <c r="M928" s="289"/>
      <c r="N928" s="289"/>
    </row>
    <row r="929" spans="2:14" ht="15.75" x14ac:dyDescent="0.3">
      <c r="B929" s="295">
        <f>VLOOKUP(C929,Companies[],3,FALSE)</f>
        <v>176227869</v>
      </c>
      <c r="C929" s="298" t="s">
        <v>2161</v>
      </c>
      <c r="D929" s="289" t="s">
        <v>2493</v>
      </c>
      <c r="E929" s="289" t="s">
        <v>2537</v>
      </c>
      <c r="F929" s="50" t="s">
        <v>999</v>
      </c>
      <c r="G929" s="50" t="s">
        <v>999</v>
      </c>
      <c r="H929" s="289"/>
      <c r="I929" s="50" t="s">
        <v>1136</v>
      </c>
      <c r="J929" s="296">
        <v>595870213.42058003</v>
      </c>
      <c r="K929" s="50" t="s">
        <v>999</v>
      </c>
      <c r="L929" s="289"/>
      <c r="M929" s="289"/>
      <c r="N929" s="289"/>
    </row>
    <row r="930" spans="2:14" ht="15.75" x14ac:dyDescent="0.3">
      <c r="B930" s="295">
        <f>VLOOKUP(C930,Companies[],3,FALSE)</f>
        <v>176227869</v>
      </c>
      <c r="C930" s="298" t="s">
        <v>2161</v>
      </c>
      <c r="D930" s="289" t="s">
        <v>2493</v>
      </c>
      <c r="E930" s="289" t="s">
        <v>2539</v>
      </c>
      <c r="F930" s="50" t="s">
        <v>999</v>
      </c>
      <c r="G930" s="50" t="s">
        <v>999</v>
      </c>
      <c r="H930" s="289"/>
      <c r="I930" s="50" t="s">
        <v>1136</v>
      </c>
      <c r="J930" s="296">
        <v>7346297.8974000001</v>
      </c>
      <c r="K930" s="50" t="s">
        <v>999</v>
      </c>
      <c r="L930" s="289"/>
      <c r="M930" s="289"/>
      <c r="N930" s="289"/>
    </row>
    <row r="931" spans="2:14" ht="15.75" x14ac:dyDescent="0.3">
      <c r="B931" s="295">
        <f>VLOOKUP(C931,Companies[],3,FALSE)</f>
        <v>109567442</v>
      </c>
      <c r="C931" s="298" t="s">
        <v>2162</v>
      </c>
      <c r="D931" s="289" t="s">
        <v>2030</v>
      </c>
      <c r="E931" s="289" t="s">
        <v>2515</v>
      </c>
      <c r="F931" s="50" t="s">
        <v>999</v>
      </c>
      <c r="G931" s="50" t="s">
        <v>999</v>
      </c>
      <c r="H931" s="289"/>
      <c r="I931" s="50" t="s">
        <v>1136</v>
      </c>
      <c r="J931" s="296">
        <v>6252689.5</v>
      </c>
      <c r="K931" s="50" t="s">
        <v>999</v>
      </c>
      <c r="L931" s="289"/>
      <c r="M931" s="289"/>
      <c r="N931" s="289"/>
    </row>
    <row r="932" spans="2:14" ht="15.75" x14ac:dyDescent="0.3">
      <c r="B932" s="295">
        <f>VLOOKUP(C932,Companies[],3,FALSE)</f>
        <v>109567442</v>
      </c>
      <c r="C932" s="298" t="s">
        <v>2162</v>
      </c>
      <c r="D932" s="289" t="s">
        <v>2029</v>
      </c>
      <c r="E932" s="289" t="s">
        <v>2497</v>
      </c>
      <c r="F932" s="50" t="s">
        <v>999</v>
      </c>
      <c r="G932" s="50" t="s">
        <v>999</v>
      </c>
      <c r="H932" s="289"/>
      <c r="I932" s="50" t="s">
        <v>1136</v>
      </c>
      <c r="J932" s="296">
        <v>298310922</v>
      </c>
      <c r="K932" s="50" t="s">
        <v>999</v>
      </c>
      <c r="L932" s="289"/>
      <c r="M932" s="289"/>
      <c r="N932" s="289"/>
    </row>
    <row r="933" spans="2:14" ht="15.75" x14ac:dyDescent="0.3">
      <c r="B933" s="295">
        <f>VLOOKUP(C933,Companies[],3,FALSE)</f>
        <v>109567442</v>
      </c>
      <c r="C933" s="298" t="s">
        <v>2162</v>
      </c>
      <c r="D933" s="289" t="s">
        <v>2029</v>
      </c>
      <c r="E933" s="289" t="s">
        <v>2519</v>
      </c>
      <c r="F933" s="50" t="s">
        <v>999</v>
      </c>
      <c r="G933" s="50" t="s">
        <v>999</v>
      </c>
      <c r="H933" s="289"/>
      <c r="I933" s="50" t="s">
        <v>1136</v>
      </c>
      <c r="J933" s="296">
        <v>10260794</v>
      </c>
      <c r="K933" s="50" t="s">
        <v>999</v>
      </c>
      <c r="L933" s="289"/>
      <c r="M933" s="289"/>
      <c r="N933" s="289"/>
    </row>
    <row r="934" spans="2:14" ht="15.75" x14ac:dyDescent="0.3">
      <c r="B934" s="295">
        <f>VLOOKUP(C934,Companies[],3,FALSE)</f>
        <v>109567442</v>
      </c>
      <c r="C934" s="298" t="s">
        <v>2162</v>
      </c>
      <c r="D934" s="289" t="s">
        <v>2493</v>
      </c>
      <c r="E934" s="289" t="s">
        <v>2533</v>
      </c>
      <c r="F934" s="50" t="s">
        <v>999</v>
      </c>
      <c r="G934" s="50" t="s">
        <v>999</v>
      </c>
      <c r="H934" s="289"/>
      <c r="I934" s="50" t="s">
        <v>1136</v>
      </c>
      <c r="J934" s="296">
        <v>293396160</v>
      </c>
      <c r="K934" s="50" t="s">
        <v>999</v>
      </c>
      <c r="L934" s="289"/>
      <c r="M934" s="289"/>
      <c r="N934" s="289"/>
    </row>
    <row r="935" spans="2:14" ht="15.75" x14ac:dyDescent="0.3">
      <c r="B935" s="295">
        <f>VLOOKUP(C935,Companies[],3,FALSE)</f>
        <v>109567442</v>
      </c>
      <c r="C935" s="298" t="s">
        <v>2162</v>
      </c>
      <c r="D935" s="289" t="s">
        <v>2493</v>
      </c>
      <c r="E935" s="289" t="s">
        <v>2534</v>
      </c>
      <c r="F935" s="50" t="s">
        <v>999</v>
      </c>
      <c r="G935" s="50" t="s">
        <v>999</v>
      </c>
      <c r="H935" s="289"/>
      <c r="I935" s="50" t="s">
        <v>1136</v>
      </c>
      <c r="J935" s="296">
        <v>1567939.6723</v>
      </c>
      <c r="K935" s="50" t="s">
        <v>999</v>
      </c>
      <c r="L935" s="289"/>
      <c r="M935" s="289"/>
      <c r="N935" s="289"/>
    </row>
    <row r="936" spans="2:14" ht="15.75" x14ac:dyDescent="0.3">
      <c r="B936" s="295">
        <f>VLOOKUP(C936,Companies[],3,FALSE)</f>
        <v>109567442</v>
      </c>
      <c r="C936" s="298" t="s">
        <v>2162</v>
      </c>
      <c r="D936" s="289" t="s">
        <v>2493</v>
      </c>
      <c r="E936" s="289" t="s">
        <v>2535</v>
      </c>
      <c r="F936" s="50" t="s">
        <v>999</v>
      </c>
      <c r="G936" s="50" t="s">
        <v>999</v>
      </c>
      <c r="H936" s="289"/>
      <c r="I936" s="50" t="s">
        <v>1136</v>
      </c>
      <c r="J936" s="296">
        <v>1075045041.72194</v>
      </c>
      <c r="K936" s="50" t="s">
        <v>999</v>
      </c>
      <c r="L936" s="289"/>
      <c r="M936" s="289"/>
      <c r="N936" s="289"/>
    </row>
    <row r="937" spans="2:14" ht="15.75" x14ac:dyDescent="0.3">
      <c r="B937" s="295">
        <f>VLOOKUP(C937,Companies[],3,FALSE)</f>
        <v>109567442</v>
      </c>
      <c r="C937" s="298" t="s">
        <v>2162</v>
      </c>
      <c r="D937" s="289" t="s">
        <v>2493</v>
      </c>
      <c r="E937" s="289" t="s">
        <v>2536</v>
      </c>
      <c r="F937" s="50" t="s">
        <v>999</v>
      </c>
      <c r="G937" s="50" t="s">
        <v>999</v>
      </c>
      <c r="H937" s="289"/>
      <c r="I937" s="50" t="s">
        <v>1136</v>
      </c>
      <c r="J937" s="296">
        <v>1539248475.6543</v>
      </c>
      <c r="K937" s="50" t="s">
        <v>999</v>
      </c>
      <c r="L937" s="289"/>
      <c r="M937" s="289"/>
      <c r="N937" s="289"/>
    </row>
    <row r="938" spans="2:14" ht="15.75" x14ac:dyDescent="0.3">
      <c r="B938" s="295">
        <f>VLOOKUP(C938,Companies[],3,FALSE)</f>
        <v>109567442</v>
      </c>
      <c r="C938" s="298" t="s">
        <v>2162</v>
      </c>
      <c r="D938" s="289" t="s">
        <v>2493</v>
      </c>
      <c r="E938" s="289" t="s">
        <v>2537</v>
      </c>
      <c r="F938" s="50" t="s">
        <v>999</v>
      </c>
      <c r="G938" s="50" t="s">
        <v>999</v>
      </c>
      <c r="H938" s="289"/>
      <c r="I938" s="50" t="s">
        <v>1136</v>
      </c>
      <c r="J938" s="296">
        <v>231457605.35968</v>
      </c>
      <c r="K938" s="50" t="s">
        <v>999</v>
      </c>
      <c r="L938" s="289"/>
      <c r="M938" s="289"/>
      <c r="N938" s="289"/>
    </row>
    <row r="939" spans="2:14" ht="15.75" x14ac:dyDescent="0.3">
      <c r="B939" s="295">
        <f>VLOOKUP(C939,Companies[],3,FALSE)</f>
        <v>109567442</v>
      </c>
      <c r="C939" s="298" t="s">
        <v>2162</v>
      </c>
      <c r="D939" s="289" t="s">
        <v>2493</v>
      </c>
      <c r="E939" s="289" t="s">
        <v>2538</v>
      </c>
      <c r="F939" s="50" t="s">
        <v>999</v>
      </c>
      <c r="G939" s="50" t="s">
        <v>999</v>
      </c>
      <c r="H939" s="289"/>
      <c r="I939" s="50" t="s">
        <v>1136</v>
      </c>
      <c r="J939" s="296">
        <v>61629299.225739993</v>
      </c>
      <c r="K939" s="50" t="s">
        <v>999</v>
      </c>
      <c r="L939" s="289"/>
      <c r="M939" s="289"/>
      <c r="N939" s="289"/>
    </row>
    <row r="940" spans="2:14" ht="15.75" x14ac:dyDescent="0.3">
      <c r="B940" s="295">
        <f>VLOOKUP(C940,Companies[],3,FALSE)</f>
        <v>109567442</v>
      </c>
      <c r="C940" s="298" t="s">
        <v>2162</v>
      </c>
      <c r="D940" s="289" t="s">
        <v>2493</v>
      </c>
      <c r="E940" s="289" t="s">
        <v>2539</v>
      </c>
      <c r="F940" s="50" t="s">
        <v>999</v>
      </c>
      <c r="G940" s="50" t="s">
        <v>999</v>
      </c>
      <c r="H940" s="289"/>
      <c r="I940" s="50" t="s">
        <v>1136</v>
      </c>
      <c r="J940" s="296">
        <v>36155271.087910004</v>
      </c>
      <c r="K940" s="50" t="s">
        <v>999</v>
      </c>
      <c r="L940" s="289"/>
      <c r="M940" s="289"/>
      <c r="N940" s="289"/>
    </row>
    <row r="941" spans="2:14" ht="15.75" x14ac:dyDescent="0.3">
      <c r="B941" s="295">
        <f>VLOOKUP(C941,Companies[],3,FALSE)</f>
        <v>112643648</v>
      </c>
      <c r="C941" s="298" t="s">
        <v>2163</v>
      </c>
      <c r="D941" s="289" t="s">
        <v>2029</v>
      </c>
      <c r="E941" s="289" t="s">
        <v>2497</v>
      </c>
      <c r="F941" s="50" t="s">
        <v>999</v>
      </c>
      <c r="G941" s="50" t="s">
        <v>999</v>
      </c>
      <c r="H941" s="289"/>
      <c r="I941" s="50" t="s">
        <v>1136</v>
      </c>
      <c r="J941" s="296">
        <v>4644602</v>
      </c>
      <c r="K941" s="50" t="s">
        <v>999</v>
      </c>
      <c r="L941" s="289"/>
      <c r="M941" s="289"/>
      <c r="N941" s="289"/>
    </row>
    <row r="942" spans="2:14" ht="15.75" x14ac:dyDescent="0.3">
      <c r="B942" s="295">
        <f>VLOOKUP(C942,Companies[],3,FALSE)</f>
        <v>112643648</v>
      </c>
      <c r="C942" s="298" t="s">
        <v>2163</v>
      </c>
      <c r="D942" s="289" t="s">
        <v>2029</v>
      </c>
      <c r="E942" s="289" t="s">
        <v>2519</v>
      </c>
      <c r="F942" s="50" t="s">
        <v>999</v>
      </c>
      <c r="G942" s="50" t="s">
        <v>999</v>
      </c>
      <c r="H942" s="289"/>
      <c r="I942" s="50" t="s">
        <v>1136</v>
      </c>
      <c r="J942" s="296">
        <v>8218065</v>
      </c>
      <c r="K942" s="50" t="s">
        <v>999</v>
      </c>
      <c r="L942" s="289"/>
      <c r="M942" s="289"/>
      <c r="N942" s="289"/>
    </row>
    <row r="943" spans="2:14" ht="15.75" x14ac:dyDescent="0.3">
      <c r="B943" s="295">
        <f>VLOOKUP(C943,Companies[],3,FALSE)</f>
        <v>112643648</v>
      </c>
      <c r="C943" s="298" t="s">
        <v>2163</v>
      </c>
      <c r="D943" s="289" t="s">
        <v>2493</v>
      </c>
      <c r="E943" s="289" t="s">
        <v>2533</v>
      </c>
      <c r="F943" s="50" t="s">
        <v>999</v>
      </c>
      <c r="G943" s="50" t="s">
        <v>999</v>
      </c>
      <c r="H943" s="289"/>
      <c r="I943" s="50" t="s">
        <v>1136</v>
      </c>
      <c r="J943" s="296">
        <v>391688620</v>
      </c>
      <c r="K943" s="50" t="s">
        <v>999</v>
      </c>
      <c r="L943" s="289"/>
      <c r="M943" s="289"/>
      <c r="N943" s="289"/>
    </row>
    <row r="944" spans="2:14" ht="15.75" x14ac:dyDescent="0.3">
      <c r="B944" s="295">
        <f>VLOOKUP(C944,Companies[],3,FALSE)</f>
        <v>112643648</v>
      </c>
      <c r="C944" s="298" t="s">
        <v>2163</v>
      </c>
      <c r="D944" s="289" t="s">
        <v>2493</v>
      </c>
      <c r="E944" s="289" t="s">
        <v>2535</v>
      </c>
      <c r="F944" s="50" t="s">
        <v>999</v>
      </c>
      <c r="G944" s="50" t="s">
        <v>999</v>
      </c>
      <c r="H944" s="289"/>
      <c r="I944" s="50" t="s">
        <v>1136</v>
      </c>
      <c r="J944" s="296">
        <v>964245269.87865996</v>
      </c>
      <c r="K944" s="50" t="s">
        <v>999</v>
      </c>
      <c r="L944" s="289"/>
      <c r="M944" s="289"/>
      <c r="N944" s="289"/>
    </row>
    <row r="945" spans="2:14" ht="15.75" x14ac:dyDescent="0.3">
      <c r="B945" s="295">
        <f>VLOOKUP(C945,Companies[],3,FALSE)</f>
        <v>112643648</v>
      </c>
      <c r="C945" s="298" t="s">
        <v>2163</v>
      </c>
      <c r="D945" s="289" t="s">
        <v>2493</v>
      </c>
      <c r="E945" s="289" t="s">
        <v>2536</v>
      </c>
      <c r="F945" s="50" t="s">
        <v>999</v>
      </c>
      <c r="G945" s="50" t="s">
        <v>999</v>
      </c>
      <c r="H945" s="289"/>
      <c r="I945" s="50" t="s">
        <v>1136</v>
      </c>
      <c r="J945" s="296">
        <v>1487700960.0518801</v>
      </c>
      <c r="K945" s="50" t="s">
        <v>999</v>
      </c>
      <c r="L945" s="289"/>
      <c r="M945" s="289"/>
      <c r="N945" s="289"/>
    </row>
    <row r="946" spans="2:14" ht="15.75" x14ac:dyDescent="0.3">
      <c r="B946" s="295">
        <f>VLOOKUP(C946,Companies[],3,FALSE)</f>
        <v>112643648</v>
      </c>
      <c r="C946" s="298" t="s">
        <v>2163</v>
      </c>
      <c r="D946" s="289" t="s">
        <v>2493</v>
      </c>
      <c r="E946" s="289" t="s">
        <v>2537</v>
      </c>
      <c r="F946" s="50" t="s">
        <v>999</v>
      </c>
      <c r="G946" s="50" t="s">
        <v>999</v>
      </c>
      <c r="H946" s="289"/>
      <c r="I946" s="50" t="s">
        <v>1136</v>
      </c>
      <c r="J946" s="296">
        <v>220229886.81689999</v>
      </c>
      <c r="K946" s="50" t="s">
        <v>999</v>
      </c>
      <c r="L946" s="289"/>
      <c r="M946" s="289"/>
      <c r="N946" s="289"/>
    </row>
    <row r="947" spans="2:14" ht="15.75" x14ac:dyDescent="0.3">
      <c r="B947" s="295">
        <f>VLOOKUP(C947,Companies[],3,FALSE)</f>
        <v>112643648</v>
      </c>
      <c r="C947" s="298" t="s">
        <v>2163</v>
      </c>
      <c r="D947" s="289" t="s">
        <v>2493</v>
      </c>
      <c r="E947" s="289" t="s">
        <v>2538</v>
      </c>
      <c r="F947" s="50" t="s">
        <v>999</v>
      </c>
      <c r="G947" s="50" t="s">
        <v>999</v>
      </c>
      <c r="H947" s="289"/>
      <c r="I947" s="50" t="s">
        <v>1136</v>
      </c>
      <c r="J947" s="296">
        <v>57536886.580819994</v>
      </c>
      <c r="K947" s="50" t="s">
        <v>999</v>
      </c>
      <c r="L947" s="289"/>
      <c r="M947" s="289"/>
      <c r="N947" s="289"/>
    </row>
    <row r="948" spans="2:14" ht="15.75" x14ac:dyDescent="0.3">
      <c r="B948" s="295">
        <f>VLOOKUP(C948,Companies[],3,FALSE)</f>
        <v>112643648</v>
      </c>
      <c r="C948" s="298" t="s">
        <v>2163</v>
      </c>
      <c r="D948" s="289" t="s">
        <v>2493</v>
      </c>
      <c r="E948" s="289" t="s">
        <v>2539</v>
      </c>
      <c r="F948" s="50" t="s">
        <v>999</v>
      </c>
      <c r="G948" s="50" t="s">
        <v>999</v>
      </c>
      <c r="H948" s="289"/>
      <c r="I948" s="50" t="s">
        <v>1136</v>
      </c>
      <c r="J948" s="296">
        <v>38244106.288099997</v>
      </c>
      <c r="K948" s="50" t="s">
        <v>999</v>
      </c>
      <c r="L948" s="289"/>
      <c r="M948" s="289"/>
      <c r="N948" s="289"/>
    </row>
    <row r="949" spans="2:14" ht="15.75" x14ac:dyDescent="0.3">
      <c r="B949" s="295">
        <f>VLOOKUP(C949,Companies[],3,FALSE)</f>
        <v>102788486</v>
      </c>
      <c r="C949" s="298" t="s">
        <v>2164</v>
      </c>
      <c r="D949" s="289" t="s">
        <v>2030</v>
      </c>
      <c r="E949" s="289" t="s">
        <v>2515</v>
      </c>
      <c r="F949" s="50" t="s">
        <v>999</v>
      </c>
      <c r="G949" s="50" t="s">
        <v>999</v>
      </c>
      <c r="H949" s="289"/>
      <c r="I949" s="50" t="s">
        <v>1136</v>
      </c>
      <c r="J949" s="296">
        <v>3206668</v>
      </c>
      <c r="K949" s="50" t="s">
        <v>999</v>
      </c>
      <c r="L949" s="289"/>
      <c r="M949" s="289"/>
      <c r="N949" s="289"/>
    </row>
    <row r="950" spans="2:14" ht="15.75" x14ac:dyDescent="0.3">
      <c r="B950" s="295">
        <f>VLOOKUP(C950,Companies[],3,FALSE)</f>
        <v>102788486</v>
      </c>
      <c r="C950" s="298" t="s">
        <v>2164</v>
      </c>
      <c r="D950" s="289" t="s">
        <v>2029</v>
      </c>
      <c r="E950" s="289" t="s">
        <v>2497</v>
      </c>
      <c r="F950" s="50" t="s">
        <v>999</v>
      </c>
      <c r="G950" s="50" t="s">
        <v>999</v>
      </c>
      <c r="H950" s="289"/>
      <c r="I950" s="50" t="s">
        <v>1136</v>
      </c>
      <c r="J950" s="296">
        <v>75424319</v>
      </c>
      <c r="K950" s="50" t="s">
        <v>999</v>
      </c>
      <c r="L950" s="289"/>
      <c r="M950" s="289"/>
      <c r="N950" s="289"/>
    </row>
    <row r="951" spans="2:14" ht="15.75" x14ac:dyDescent="0.3">
      <c r="B951" s="295">
        <f>VLOOKUP(C951,Companies[],3,FALSE)</f>
        <v>102788486</v>
      </c>
      <c r="C951" s="298" t="s">
        <v>2164</v>
      </c>
      <c r="D951" s="289" t="s">
        <v>2029</v>
      </c>
      <c r="E951" s="289" t="s">
        <v>2519</v>
      </c>
      <c r="F951" s="50" t="s">
        <v>999</v>
      </c>
      <c r="G951" s="50" t="s">
        <v>999</v>
      </c>
      <c r="H951" s="289"/>
      <c r="I951" s="50" t="s">
        <v>1136</v>
      </c>
      <c r="J951" s="296">
        <v>10849228</v>
      </c>
      <c r="K951" s="50" t="s">
        <v>999</v>
      </c>
      <c r="L951" s="289"/>
      <c r="M951" s="289"/>
      <c r="N951" s="289"/>
    </row>
    <row r="952" spans="2:14" ht="15.75" x14ac:dyDescent="0.3">
      <c r="B952" s="295">
        <f>VLOOKUP(C952,Companies[],3,FALSE)</f>
        <v>102788486</v>
      </c>
      <c r="C952" s="298" t="s">
        <v>2164</v>
      </c>
      <c r="D952" s="289" t="s">
        <v>2493</v>
      </c>
      <c r="E952" s="289" t="s">
        <v>2533</v>
      </c>
      <c r="F952" s="50" t="s">
        <v>999</v>
      </c>
      <c r="G952" s="50" t="s">
        <v>999</v>
      </c>
      <c r="H952" s="289"/>
      <c r="I952" s="50" t="s">
        <v>1136</v>
      </c>
      <c r="J952" s="296">
        <v>11969400</v>
      </c>
      <c r="K952" s="50" t="s">
        <v>999</v>
      </c>
      <c r="L952" s="289"/>
      <c r="M952" s="289"/>
      <c r="N952" s="289"/>
    </row>
    <row r="953" spans="2:14" ht="15.75" x14ac:dyDescent="0.3">
      <c r="B953" s="295">
        <f>VLOOKUP(C953,Companies[],3,FALSE)</f>
        <v>102788486</v>
      </c>
      <c r="C953" s="298" t="s">
        <v>2164</v>
      </c>
      <c r="D953" s="289" t="s">
        <v>2493</v>
      </c>
      <c r="E953" s="289" t="s">
        <v>2535</v>
      </c>
      <c r="F953" s="50" t="s">
        <v>999</v>
      </c>
      <c r="G953" s="50" t="s">
        <v>999</v>
      </c>
      <c r="H953" s="289"/>
      <c r="I953" s="50" t="s">
        <v>1136</v>
      </c>
      <c r="J953" s="296">
        <v>404638356.52736002</v>
      </c>
      <c r="K953" s="50" t="s">
        <v>999</v>
      </c>
      <c r="L953" s="289"/>
      <c r="M953" s="289"/>
      <c r="N953" s="289"/>
    </row>
    <row r="954" spans="2:14" ht="15.75" x14ac:dyDescent="0.3">
      <c r="B954" s="295">
        <f>VLOOKUP(C954,Companies[],3,FALSE)</f>
        <v>102788486</v>
      </c>
      <c r="C954" s="298" t="s">
        <v>2164</v>
      </c>
      <c r="D954" s="289" t="s">
        <v>2493</v>
      </c>
      <c r="E954" s="289" t="s">
        <v>2537</v>
      </c>
      <c r="F954" s="50" t="s">
        <v>999</v>
      </c>
      <c r="G954" s="50" t="s">
        <v>999</v>
      </c>
      <c r="H954" s="289"/>
      <c r="I954" s="50" t="s">
        <v>1136</v>
      </c>
      <c r="J954" s="296">
        <v>92550934.839699998</v>
      </c>
      <c r="K954" s="50" t="s">
        <v>999</v>
      </c>
      <c r="L954" s="289"/>
      <c r="M954" s="289"/>
      <c r="N954" s="289"/>
    </row>
    <row r="955" spans="2:14" ht="15.75" x14ac:dyDescent="0.3">
      <c r="B955" s="295">
        <f>VLOOKUP(C955,Companies[],3,FALSE)</f>
        <v>102788486</v>
      </c>
      <c r="C955" s="298" t="s">
        <v>2164</v>
      </c>
      <c r="D955" s="289" t="s">
        <v>2493</v>
      </c>
      <c r="E955" s="289" t="s">
        <v>2539</v>
      </c>
      <c r="F955" s="50" t="s">
        <v>999</v>
      </c>
      <c r="G955" s="50" t="s">
        <v>999</v>
      </c>
      <c r="H955" s="289"/>
      <c r="I955" s="50" t="s">
        <v>1136</v>
      </c>
      <c r="J955" s="296">
        <v>5616626.3585000001</v>
      </c>
      <c r="K955" s="50" t="s">
        <v>999</v>
      </c>
      <c r="L955" s="289"/>
      <c r="M955" s="289"/>
      <c r="N955" s="289"/>
    </row>
    <row r="956" spans="2:14" ht="15.75" x14ac:dyDescent="0.3">
      <c r="B956" s="295">
        <f>VLOOKUP(C956,Companies[],3,FALSE)</f>
        <v>113888792</v>
      </c>
      <c r="C956" s="298" t="s">
        <v>2165</v>
      </c>
      <c r="D956" s="289" t="s">
        <v>2029</v>
      </c>
      <c r="E956" s="289" t="s">
        <v>2497</v>
      </c>
      <c r="F956" s="50" t="s">
        <v>999</v>
      </c>
      <c r="G956" s="50" t="s">
        <v>999</v>
      </c>
      <c r="H956" s="289"/>
      <c r="I956" s="50" t="s">
        <v>1136</v>
      </c>
      <c r="J956" s="296">
        <v>135414700</v>
      </c>
      <c r="K956" s="50" t="s">
        <v>999</v>
      </c>
      <c r="L956" s="289"/>
      <c r="M956" s="289"/>
      <c r="N956" s="289"/>
    </row>
    <row r="957" spans="2:14" ht="15.75" x14ac:dyDescent="0.3">
      <c r="B957" s="295">
        <f>VLOOKUP(C957,Companies[],3,FALSE)</f>
        <v>113888792</v>
      </c>
      <c r="C957" s="298" t="s">
        <v>2165</v>
      </c>
      <c r="D957" s="289" t="s">
        <v>2029</v>
      </c>
      <c r="E957" s="289" t="s">
        <v>2520</v>
      </c>
      <c r="F957" s="50" t="s">
        <v>999</v>
      </c>
      <c r="G957" s="50" t="s">
        <v>999</v>
      </c>
      <c r="H957" s="289"/>
      <c r="I957" s="50" t="s">
        <v>1136</v>
      </c>
      <c r="J957" s="296">
        <v>30438162</v>
      </c>
      <c r="K957" s="50" t="s">
        <v>999</v>
      </c>
      <c r="L957" s="289"/>
      <c r="M957" s="289"/>
      <c r="N957" s="289"/>
    </row>
    <row r="958" spans="2:14" ht="15.75" x14ac:dyDescent="0.3">
      <c r="B958" s="295">
        <f>VLOOKUP(C958,Companies[],3,FALSE)</f>
        <v>113888792</v>
      </c>
      <c r="C958" s="298" t="s">
        <v>2165</v>
      </c>
      <c r="D958" s="289" t="s">
        <v>2493</v>
      </c>
      <c r="E958" s="289" t="s">
        <v>2533</v>
      </c>
      <c r="F958" s="50" t="s">
        <v>999</v>
      </c>
      <c r="G958" s="50" t="s">
        <v>999</v>
      </c>
      <c r="H958" s="289"/>
      <c r="I958" s="50" t="s">
        <v>1136</v>
      </c>
      <c r="J958" s="296">
        <v>31199490</v>
      </c>
      <c r="K958" s="50" t="s">
        <v>999</v>
      </c>
      <c r="L958" s="289"/>
      <c r="M958" s="289"/>
      <c r="N958" s="289"/>
    </row>
    <row r="959" spans="2:14" ht="15.75" x14ac:dyDescent="0.3">
      <c r="B959" s="295">
        <f>VLOOKUP(C959,Companies[],3,FALSE)</f>
        <v>113888792</v>
      </c>
      <c r="C959" s="298" t="s">
        <v>2165</v>
      </c>
      <c r="D959" s="289" t="s">
        <v>2493</v>
      </c>
      <c r="E959" s="289" t="s">
        <v>2535</v>
      </c>
      <c r="F959" s="50" t="s">
        <v>999</v>
      </c>
      <c r="G959" s="50" t="s">
        <v>999</v>
      </c>
      <c r="H959" s="289"/>
      <c r="I959" s="50" t="s">
        <v>1136</v>
      </c>
      <c r="J959" s="296">
        <v>815751584.57799995</v>
      </c>
      <c r="K959" s="50" t="s">
        <v>999</v>
      </c>
      <c r="L959" s="289"/>
      <c r="M959" s="289"/>
      <c r="N959" s="289"/>
    </row>
    <row r="960" spans="2:14" ht="15.75" x14ac:dyDescent="0.3">
      <c r="B960" s="295">
        <f>VLOOKUP(C960,Companies[],3,FALSE)</f>
        <v>113888792</v>
      </c>
      <c r="C960" s="298" t="s">
        <v>2165</v>
      </c>
      <c r="D960" s="289" t="s">
        <v>2493</v>
      </c>
      <c r="E960" s="289" t="s">
        <v>2537</v>
      </c>
      <c r="F960" s="50" t="s">
        <v>999</v>
      </c>
      <c r="G960" s="50" t="s">
        <v>999</v>
      </c>
      <c r="H960" s="289"/>
      <c r="I960" s="50" t="s">
        <v>1136</v>
      </c>
      <c r="J960" s="296">
        <v>187622864.45274001</v>
      </c>
      <c r="K960" s="50" t="s">
        <v>999</v>
      </c>
      <c r="L960" s="289"/>
      <c r="M960" s="289"/>
      <c r="N960" s="289"/>
    </row>
    <row r="961" spans="2:14" ht="15.75" x14ac:dyDescent="0.3">
      <c r="B961" s="295">
        <f>VLOOKUP(C961,Companies[],3,FALSE)</f>
        <v>113888792</v>
      </c>
      <c r="C961" s="298" t="s">
        <v>2165</v>
      </c>
      <c r="D961" s="289" t="s">
        <v>2493</v>
      </c>
      <c r="E961" s="289" t="s">
        <v>2539</v>
      </c>
      <c r="F961" s="50" t="s">
        <v>999</v>
      </c>
      <c r="G961" s="50" t="s">
        <v>999</v>
      </c>
      <c r="H961" s="289"/>
      <c r="I961" s="50" t="s">
        <v>1136</v>
      </c>
      <c r="J961" s="296">
        <v>959096.91653999989</v>
      </c>
      <c r="K961" s="50" t="s">
        <v>999</v>
      </c>
      <c r="L961" s="289"/>
      <c r="M961" s="289"/>
      <c r="N961" s="289"/>
    </row>
    <row r="962" spans="2:14" ht="15.75" x14ac:dyDescent="0.3">
      <c r="B962" s="295">
        <f>VLOOKUP(C962,Companies[],3,FALSE)</f>
        <v>162073524</v>
      </c>
      <c r="C962" s="298" t="s">
        <v>2166</v>
      </c>
      <c r="D962" s="289" t="s">
        <v>2030</v>
      </c>
      <c r="E962" s="289" t="s">
        <v>2515</v>
      </c>
      <c r="F962" s="50" t="s">
        <v>999</v>
      </c>
      <c r="G962" s="50" t="s">
        <v>999</v>
      </c>
      <c r="H962" s="289"/>
      <c r="I962" s="50" t="s">
        <v>1136</v>
      </c>
      <c r="J962" s="296">
        <v>17012093</v>
      </c>
      <c r="K962" s="50" t="s">
        <v>999</v>
      </c>
      <c r="L962" s="289"/>
      <c r="M962" s="289"/>
      <c r="N962" s="289"/>
    </row>
    <row r="963" spans="2:14" ht="15.75" x14ac:dyDescent="0.3">
      <c r="B963" s="295">
        <f>VLOOKUP(C963,Companies[],3,FALSE)</f>
        <v>162073524</v>
      </c>
      <c r="C963" s="298" t="s">
        <v>2166</v>
      </c>
      <c r="D963" s="289" t="s">
        <v>2029</v>
      </c>
      <c r="E963" s="289" t="s">
        <v>2497</v>
      </c>
      <c r="F963" s="50" t="s">
        <v>999</v>
      </c>
      <c r="G963" s="50" t="s">
        <v>999</v>
      </c>
      <c r="H963" s="289"/>
      <c r="I963" s="50" t="s">
        <v>1136</v>
      </c>
      <c r="J963" s="296">
        <v>262416670</v>
      </c>
      <c r="K963" s="50" t="s">
        <v>999</v>
      </c>
      <c r="L963" s="289"/>
      <c r="M963" s="289"/>
      <c r="N963" s="289"/>
    </row>
    <row r="964" spans="2:14" ht="15.75" x14ac:dyDescent="0.3">
      <c r="B964" s="295">
        <f>VLOOKUP(C964,Companies[],3,FALSE)</f>
        <v>162073524</v>
      </c>
      <c r="C964" s="298" t="s">
        <v>2166</v>
      </c>
      <c r="D964" s="289" t="s">
        <v>2029</v>
      </c>
      <c r="E964" s="289" t="s">
        <v>2519</v>
      </c>
      <c r="F964" s="50" t="s">
        <v>999</v>
      </c>
      <c r="G964" s="50" t="s">
        <v>999</v>
      </c>
      <c r="H964" s="289"/>
      <c r="I964" s="50" t="s">
        <v>1136</v>
      </c>
      <c r="J964" s="296">
        <v>22014592</v>
      </c>
      <c r="K964" s="50" t="s">
        <v>999</v>
      </c>
      <c r="L964" s="289"/>
      <c r="M964" s="289"/>
      <c r="N964" s="289"/>
    </row>
    <row r="965" spans="2:14" ht="15.75" x14ac:dyDescent="0.3">
      <c r="B965" s="295">
        <f>VLOOKUP(C965,Companies[],3,FALSE)</f>
        <v>162073524</v>
      </c>
      <c r="C965" s="298" t="s">
        <v>2166</v>
      </c>
      <c r="D965" s="289" t="s">
        <v>2493</v>
      </c>
      <c r="E965" s="289" t="s">
        <v>2533</v>
      </c>
      <c r="F965" s="50" t="s">
        <v>999</v>
      </c>
      <c r="G965" s="50" t="s">
        <v>999</v>
      </c>
      <c r="H965" s="289"/>
      <c r="I965" s="50" t="s">
        <v>1136</v>
      </c>
      <c r="J965" s="296">
        <v>136347840</v>
      </c>
      <c r="K965" s="50" t="s">
        <v>999</v>
      </c>
      <c r="L965" s="289"/>
      <c r="M965" s="289"/>
      <c r="N965" s="289"/>
    </row>
    <row r="966" spans="2:14" ht="15.75" x14ac:dyDescent="0.3">
      <c r="B966" s="295">
        <f>VLOOKUP(C966,Companies[],3,FALSE)</f>
        <v>162073524</v>
      </c>
      <c r="C966" s="298" t="s">
        <v>2166</v>
      </c>
      <c r="D966" s="289" t="s">
        <v>2493</v>
      </c>
      <c r="E966" s="289" t="s">
        <v>2534</v>
      </c>
      <c r="F966" s="50" t="s">
        <v>999</v>
      </c>
      <c r="G966" s="50" t="s">
        <v>999</v>
      </c>
      <c r="H966" s="289"/>
      <c r="I966" s="50" t="s">
        <v>1136</v>
      </c>
      <c r="J966" s="296">
        <v>84000</v>
      </c>
      <c r="K966" s="50" t="s">
        <v>999</v>
      </c>
      <c r="L966" s="289"/>
      <c r="M966" s="289"/>
      <c r="N966" s="289"/>
    </row>
    <row r="967" spans="2:14" ht="15.75" x14ac:dyDescent="0.3">
      <c r="B967" s="295">
        <f>VLOOKUP(C967,Companies[],3,FALSE)</f>
        <v>162073524</v>
      </c>
      <c r="C967" s="298" t="s">
        <v>2166</v>
      </c>
      <c r="D967" s="289" t="s">
        <v>2493</v>
      </c>
      <c r="E967" s="289" t="s">
        <v>2535</v>
      </c>
      <c r="F967" s="50" t="s">
        <v>999</v>
      </c>
      <c r="G967" s="50" t="s">
        <v>999</v>
      </c>
      <c r="H967" s="289"/>
      <c r="I967" s="50" t="s">
        <v>1136</v>
      </c>
      <c r="J967" s="296">
        <v>972730629.10724008</v>
      </c>
      <c r="K967" s="50" t="s">
        <v>999</v>
      </c>
      <c r="L967" s="289"/>
      <c r="M967" s="289"/>
      <c r="N967" s="289"/>
    </row>
    <row r="968" spans="2:14" ht="15.75" x14ac:dyDescent="0.3">
      <c r="B968" s="295">
        <f>VLOOKUP(C968,Companies[],3,FALSE)</f>
        <v>162073524</v>
      </c>
      <c r="C968" s="298" t="s">
        <v>2166</v>
      </c>
      <c r="D968" s="289" t="s">
        <v>2493</v>
      </c>
      <c r="E968" s="289" t="s">
        <v>2536</v>
      </c>
      <c r="F968" s="50" t="s">
        <v>999</v>
      </c>
      <c r="G968" s="50" t="s">
        <v>999</v>
      </c>
      <c r="H968" s="289"/>
      <c r="I968" s="50" t="s">
        <v>1136</v>
      </c>
      <c r="J968" s="296">
        <v>699438715.07063985</v>
      </c>
      <c r="K968" s="50" t="s">
        <v>999</v>
      </c>
      <c r="L968" s="289"/>
      <c r="M968" s="289"/>
      <c r="N968" s="289"/>
    </row>
    <row r="969" spans="2:14" ht="15.75" x14ac:dyDescent="0.3">
      <c r="B969" s="295">
        <f>VLOOKUP(C969,Companies[],3,FALSE)</f>
        <v>162073524</v>
      </c>
      <c r="C969" s="298" t="s">
        <v>2166</v>
      </c>
      <c r="D969" s="289" t="s">
        <v>2493</v>
      </c>
      <c r="E969" s="289" t="s">
        <v>2537</v>
      </c>
      <c r="F969" s="50" t="s">
        <v>999</v>
      </c>
      <c r="G969" s="50" t="s">
        <v>999</v>
      </c>
      <c r="H969" s="289"/>
      <c r="I969" s="50" t="s">
        <v>1136</v>
      </c>
      <c r="J969" s="296">
        <v>216859180.57746002</v>
      </c>
      <c r="K969" s="50" t="s">
        <v>999</v>
      </c>
      <c r="L969" s="289"/>
      <c r="M969" s="289"/>
      <c r="N969" s="289"/>
    </row>
    <row r="970" spans="2:14" ht="15.75" x14ac:dyDescent="0.3">
      <c r="B970" s="295">
        <f>VLOOKUP(C970,Companies[],3,FALSE)</f>
        <v>162073524</v>
      </c>
      <c r="C970" s="298" t="s">
        <v>2166</v>
      </c>
      <c r="D970" s="289" t="s">
        <v>2493</v>
      </c>
      <c r="E970" s="289" t="s">
        <v>2538</v>
      </c>
      <c r="F970" s="50" t="s">
        <v>999</v>
      </c>
      <c r="G970" s="50" t="s">
        <v>999</v>
      </c>
      <c r="H970" s="289"/>
      <c r="I970" s="50" t="s">
        <v>1136</v>
      </c>
      <c r="J970" s="296">
        <v>25803864.129499998</v>
      </c>
      <c r="K970" s="50" t="s">
        <v>999</v>
      </c>
      <c r="L970" s="289"/>
      <c r="M970" s="289"/>
      <c r="N970" s="289"/>
    </row>
    <row r="971" spans="2:14" ht="15.75" x14ac:dyDescent="0.3">
      <c r="B971" s="295">
        <f>VLOOKUP(C971,Companies[],3,FALSE)</f>
        <v>162073524</v>
      </c>
      <c r="C971" s="298" t="s">
        <v>2166</v>
      </c>
      <c r="D971" s="289" t="s">
        <v>2493</v>
      </c>
      <c r="E971" s="289" t="s">
        <v>2539</v>
      </c>
      <c r="F971" s="50" t="s">
        <v>999</v>
      </c>
      <c r="G971" s="50" t="s">
        <v>999</v>
      </c>
      <c r="H971" s="289"/>
      <c r="I971" s="50" t="s">
        <v>1136</v>
      </c>
      <c r="J971" s="296">
        <v>18462031.059230004</v>
      </c>
      <c r="K971" s="50" t="s">
        <v>999</v>
      </c>
      <c r="L971" s="289"/>
      <c r="M971" s="289"/>
      <c r="N971" s="289"/>
    </row>
    <row r="972" spans="2:14" ht="15.75" x14ac:dyDescent="0.3">
      <c r="B972" s="295">
        <f>VLOOKUP(C972,Companies[],3,FALSE)</f>
        <v>153051356</v>
      </c>
      <c r="C972" s="298" t="s">
        <v>2167</v>
      </c>
      <c r="D972" s="289" t="s">
        <v>2029</v>
      </c>
      <c r="E972" s="289" t="s">
        <v>2497</v>
      </c>
      <c r="F972" s="50" t="s">
        <v>999</v>
      </c>
      <c r="G972" s="50" t="s">
        <v>999</v>
      </c>
      <c r="H972" s="289"/>
      <c r="I972" s="50" t="s">
        <v>1136</v>
      </c>
      <c r="J972" s="296">
        <v>15593224</v>
      </c>
      <c r="K972" s="50" t="s">
        <v>999</v>
      </c>
      <c r="L972" s="289"/>
      <c r="M972" s="289"/>
      <c r="N972" s="289"/>
    </row>
    <row r="973" spans="2:14" ht="15.75" x14ac:dyDescent="0.3">
      <c r="B973" s="295">
        <f>VLOOKUP(C973,Companies[],3,FALSE)</f>
        <v>153051356</v>
      </c>
      <c r="C973" s="298" t="s">
        <v>2167</v>
      </c>
      <c r="D973" s="289" t="s">
        <v>2493</v>
      </c>
      <c r="E973" s="289" t="s">
        <v>2533</v>
      </c>
      <c r="F973" s="50" t="s">
        <v>999</v>
      </c>
      <c r="G973" s="50" t="s">
        <v>999</v>
      </c>
      <c r="H973" s="289"/>
      <c r="I973" s="50" t="s">
        <v>1136</v>
      </c>
      <c r="J973" s="296">
        <v>22001000</v>
      </c>
      <c r="K973" s="50" t="s">
        <v>999</v>
      </c>
      <c r="L973" s="289"/>
      <c r="M973" s="289"/>
      <c r="N973" s="289"/>
    </row>
    <row r="974" spans="2:14" ht="15.75" x14ac:dyDescent="0.3">
      <c r="B974" s="295">
        <f>VLOOKUP(C974,Companies[],3,FALSE)</f>
        <v>153051356</v>
      </c>
      <c r="C974" s="298" t="s">
        <v>2167</v>
      </c>
      <c r="D974" s="289" t="s">
        <v>2493</v>
      </c>
      <c r="E974" s="289" t="s">
        <v>2534</v>
      </c>
      <c r="F974" s="50" t="s">
        <v>999</v>
      </c>
      <c r="G974" s="50" t="s">
        <v>999</v>
      </c>
      <c r="H974" s="289"/>
      <c r="I974" s="50" t="s">
        <v>1136</v>
      </c>
      <c r="J974" s="296">
        <v>404723.43689999997</v>
      </c>
      <c r="K974" s="50" t="s">
        <v>999</v>
      </c>
      <c r="L974" s="289"/>
      <c r="M974" s="289"/>
      <c r="N974" s="289"/>
    </row>
    <row r="975" spans="2:14" ht="15.75" x14ac:dyDescent="0.3">
      <c r="B975" s="295">
        <f>VLOOKUP(C975,Companies[],3,FALSE)</f>
        <v>153051356</v>
      </c>
      <c r="C975" s="298" t="s">
        <v>2167</v>
      </c>
      <c r="D975" s="289" t="s">
        <v>2493</v>
      </c>
      <c r="E975" s="289" t="s">
        <v>2535</v>
      </c>
      <c r="F975" s="50" t="s">
        <v>999</v>
      </c>
      <c r="G975" s="50" t="s">
        <v>999</v>
      </c>
      <c r="H975" s="289"/>
      <c r="I975" s="50" t="s">
        <v>1136</v>
      </c>
      <c r="J975" s="296">
        <v>817589461.26196003</v>
      </c>
      <c r="K975" s="50" t="s">
        <v>999</v>
      </c>
      <c r="L975" s="289"/>
      <c r="M975" s="289"/>
      <c r="N975" s="289"/>
    </row>
    <row r="976" spans="2:14" ht="15.75" x14ac:dyDescent="0.3">
      <c r="B976" s="295">
        <f>VLOOKUP(C976,Companies[],3,FALSE)</f>
        <v>153051356</v>
      </c>
      <c r="C976" s="298" t="s">
        <v>2167</v>
      </c>
      <c r="D976" s="289" t="s">
        <v>2493</v>
      </c>
      <c r="E976" s="289" t="s">
        <v>2536</v>
      </c>
      <c r="F976" s="50" t="s">
        <v>999</v>
      </c>
      <c r="G976" s="50" t="s">
        <v>999</v>
      </c>
      <c r="H976" s="289"/>
      <c r="I976" s="50" t="s">
        <v>1136</v>
      </c>
      <c r="J976" s="296">
        <v>81945953.902539998</v>
      </c>
      <c r="K976" s="50" t="s">
        <v>999</v>
      </c>
      <c r="L976" s="289"/>
      <c r="M976" s="289"/>
      <c r="N976" s="289"/>
    </row>
    <row r="977" spans="2:14" ht="15.75" x14ac:dyDescent="0.3">
      <c r="B977" s="295">
        <f>VLOOKUP(C977,Companies[],3,FALSE)</f>
        <v>153051356</v>
      </c>
      <c r="C977" s="298" t="s">
        <v>2167</v>
      </c>
      <c r="D977" s="289" t="s">
        <v>2493</v>
      </c>
      <c r="E977" s="289" t="s">
        <v>2537</v>
      </c>
      <c r="F977" s="50" t="s">
        <v>999</v>
      </c>
      <c r="G977" s="50" t="s">
        <v>999</v>
      </c>
      <c r="H977" s="289"/>
      <c r="I977" s="50" t="s">
        <v>1136</v>
      </c>
      <c r="J977" s="296">
        <v>187978191.99870002</v>
      </c>
      <c r="K977" s="50" t="s">
        <v>999</v>
      </c>
      <c r="L977" s="289"/>
      <c r="M977" s="289"/>
      <c r="N977" s="289"/>
    </row>
    <row r="978" spans="2:14" ht="15.75" x14ac:dyDescent="0.3">
      <c r="B978" s="295">
        <f>VLOOKUP(C978,Companies[],3,FALSE)</f>
        <v>153051356</v>
      </c>
      <c r="C978" s="298" t="s">
        <v>2167</v>
      </c>
      <c r="D978" s="289" t="s">
        <v>2493</v>
      </c>
      <c r="E978" s="289" t="s">
        <v>2538</v>
      </c>
      <c r="F978" s="50" t="s">
        <v>999</v>
      </c>
      <c r="G978" s="50" t="s">
        <v>999</v>
      </c>
      <c r="H978" s="289"/>
      <c r="I978" s="50" t="s">
        <v>1136</v>
      </c>
      <c r="J978" s="296">
        <v>4543434.0195599999</v>
      </c>
      <c r="K978" s="50" t="s">
        <v>999</v>
      </c>
      <c r="L978" s="289"/>
      <c r="M978" s="289"/>
      <c r="N978" s="289"/>
    </row>
    <row r="979" spans="2:14" ht="15.75" x14ac:dyDescent="0.3">
      <c r="B979" s="295">
        <f>VLOOKUP(C979,Companies[],3,FALSE)</f>
        <v>153051356</v>
      </c>
      <c r="C979" s="298" t="s">
        <v>2167</v>
      </c>
      <c r="D979" s="289" t="s">
        <v>2493</v>
      </c>
      <c r="E979" s="289" t="s">
        <v>2539</v>
      </c>
      <c r="F979" s="50" t="s">
        <v>999</v>
      </c>
      <c r="G979" s="50" t="s">
        <v>999</v>
      </c>
      <c r="H979" s="289"/>
      <c r="I979" s="50" t="s">
        <v>1136</v>
      </c>
      <c r="J979" s="296">
        <v>31484617.884750001</v>
      </c>
      <c r="K979" s="50" t="s">
        <v>999</v>
      </c>
      <c r="L979" s="289"/>
      <c r="M979" s="289"/>
      <c r="N979" s="289"/>
    </row>
    <row r="980" spans="2:14" ht="15.75" x14ac:dyDescent="0.3">
      <c r="B980" s="295">
        <f>VLOOKUP(C980,Companies[],3,FALSE)</f>
        <v>112235213</v>
      </c>
      <c r="C980" s="298" t="s">
        <v>2168</v>
      </c>
      <c r="D980" s="289" t="s">
        <v>2029</v>
      </c>
      <c r="E980" s="289" t="s">
        <v>2497</v>
      </c>
      <c r="F980" s="50" t="s">
        <v>999</v>
      </c>
      <c r="G980" s="50" t="s">
        <v>999</v>
      </c>
      <c r="H980" s="289"/>
      <c r="I980" s="50" t="s">
        <v>1136</v>
      </c>
      <c r="J980" s="296">
        <v>6276672</v>
      </c>
      <c r="K980" s="50" t="s">
        <v>999</v>
      </c>
      <c r="L980" s="289"/>
      <c r="M980" s="289"/>
      <c r="N980" s="289"/>
    </row>
    <row r="981" spans="2:14" ht="15.75" x14ac:dyDescent="0.3">
      <c r="B981" s="295">
        <f>VLOOKUP(C981,Companies[],3,FALSE)</f>
        <v>112235213</v>
      </c>
      <c r="C981" s="298" t="s">
        <v>2168</v>
      </c>
      <c r="D981" s="289" t="s">
        <v>2029</v>
      </c>
      <c r="E981" s="289" t="s">
        <v>2519</v>
      </c>
      <c r="F981" s="50" t="s">
        <v>999</v>
      </c>
      <c r="G981" s="50" t="s">
        <v>999</v>
      </c>
      <c r="H981" s="289"/>
      <c r="I981" s="50" t="s">
        <v>1136</v>
      </c>
      <c r="J981" s="296">
        <v>5441680</v>
      </c>
      <c r="K981" s="50" t="s">
        <v>999</v>
      </c>
      <c r="L981" s="289"/>
      <c r="M981" s="289"/>
      <c r="N981" s="289"/>
    </row>
    <row r="982" spans="2:14" ht="15.75" x14ac:dyDescent="0.3">
      <c r="B982" s="295">
        <f>VLOOKUP(C982,Companies[],3,FALSE)</f>
        <v>112235213</v>
      </c>
      <c r="C982" s="298" t="s">
        <v>2168</v>
      </c>
      <c r="D982" s="289" t="s">
        <v>2029</v>
      </c>
      <c r="E982" s="289" t="s">
        <v>2522</v>
      </c>
      <c r="F982" s="50" t="s">
        <v>999</v>
      </c>
      <c r="G982" s="50" t="s">
        <v>999</v>
      </c>
      <c r="H982" s="289"/>
      <c r="I982" s="50" t="s">
        <v>1136</v>
      </c>
      <c r="J982" s="296">
        <v>16325038</v>
      </c>
      <c r="K982" s="50" t="s">
        <v>999</v>
      </c>
      <c r="L982" s="289"/>
      <c r="M982" s="289"/>
      <c r="N982" s="289"/>
    </row>
    <row r="983" spans="2:14" ht="15.75" x14ac:dyDescent="0.3">
      <c r="B983" s="295">
        <f>VLOOKUP(C983,Companies[],3,FALSE)</f>
        <v>112235213</v>
      </c>
      <c r="C983" s="298" t="s">
        <v>2168</v>
      </c>
      <c r="D983" s="289" t="s">
        <v>2493</v>
      </c>
      <c r="E983" s="289" t="s">
        <v>2533</v>
      </c>
      <c r="F983" s="50" t="s">
        <v>999</v>
      </c>
      <c r="G983" s="50" t="s">
        <v>999</v>
      </c>
      <c r="H983" s="289"/>
      <c r="I983" s="50" t="s">
        <v>1136</v>
      </c>
      <c r="J983" s="296">
        <v>139473820</v>
      </c>
      <c r="K983" s="50" t="s">
        <v>999</v>
      </c>
      <c r="L983" s="289"/>
      <c r="M983" s="289"/>
      <c r="N983" s="289"/>
    </row>
    <row r="984" spans="2:14" ht="15.75" x14ac:dyDescent="0.3">
      <c r="B984" s="295">
        <f>VLOOKUP(C984,Companies[],3,FALSE)</f>
        <v>112235213</v>
      </c>
      <c r="C984" s="298" t="s">
        <v>2168</v>
      </c>
      <c r="D984" s="289" t="s">
        <v>2493</v>
      </c>
      <c r="E984" s="289" t="s">
        <v>2535</v>
      </c>
      <c r="F984" s="50" t="s">
        <v>999</v>
      </c>
      <c r="G984" s="50" t="s">
        <v>999</v>
      </c>
      <c r="H984" s="289"/>
      <c r="I984" s="50" t="s">
        <v>1136</v>
      </c>
      <c r="J984" s="296">
        <v>963287033.97951984</v>
      </c>
      <c r="K984" s="50" t="s">
        <v>999</v>
      </c>
      <c r="L984" s="289"/>
      <c r="M984" s="289"/>
      <c r="N984" s="289"/>
    </row>
    <row r="985" spans="2:14" ht="15.75" x14ac:dyDescent="0.3">
      <c r="B985" s="295">
        <f>VLOOKUP(C985,Companies[],3,FALSE)</f>
        <v>112235213</v>
      </c>
      <c r="C985" s="298" t="s">
        <v>2168</v>
      </c>
      <c r="D985" s="289" t="s">
        <v>2493</v>
      </c>
      <c r="E985" s="289" t="s">
        <v>2537</v>
      </c>
      <c r="F985" s="50" t="s">
        <v>999</v>
      </c>
      <c r="G985" s="50" t="s">
        <v>999</v>
      </c>
      <c r="H985" s="289"/>
      <c r="I985" s="50" t="s">
        <v>1136</v>
      </c>
      <c r="J985" s="296">
        <v>221556702.23641998</v>
      </c>
      <c r="K985" s="50" t="s">
        <v>999</v>
      </c>
      <c r="L985" s="289"/>
      <c r="M985" s="289"/>
      <c r="N985" s="289"/>
    </row>
    <row r="986" spans="2:14" ht="15.75" x14ac:dyDescent="0.3">
      <c r="B986" s="295">
        <f>VLOOKUP(C986,Companies[],3,FALSE)</f>
        <v>112235213</v>
      </c>
      <c r="C986" s="298" t="s">
        <v>2168</v>
      </c>
      <c r="D986" s="289" t="s">
        <v>2493</v>
      </c>
      <c r="E986" s="289" t="s">
        <v>2539</v>
      </c>
      <c r="F986" s="50" t="s">
        <v>999</v>
      </c>
      <c r="G986" s="50" t="s">
        <v>999</v>
      </c>
      <c r="H986" s="289"/>
      <c r="I986" s="50" t="s">
        <v>1136</v>
      </c>
      <c r="J986" s="296">
        <v>1519293.4</v>
      </c>
      <c r="K986" s="50" t="s">
        <v>999</v>
      </c>
      <c r="L986" s="289"/>
      <c r="M986" s="289"/>
      <c r="N986" s="289"/>
    </row>
    <row r="987" spans="2:14" ht="15.75" x14ac:dyDescent="0.3">
      <c r="B987" s="295">
        <f>VLOOKUP(C987,Companies[],3,FALSE)</f>
        <v>111921644</v>
      </c>
      <c r="C987" s="298" t="s">
        <v>2169</v>
      </c>
      <c r="D987" s="289" t="s">
        <v>2493</v>
      </c>
      <c r="E987" s="289" t="s">
        <v>2533</v>
      </c>
      <c r="F987" s="50" t="s">
        <v>999</v>
      </c>
      <c r="G987" s="50" t="s">
        <v>999</v>
      </c>
      <c r="H987" s="289"/>
      <c r="I987" s="50" t="s">
        <v>1136</v>
      </c>
      <c r="J987" s="296">
        <v>33536680</v>
      </c>
      <c r="K987" s="50" t="s">
        <v>999</v>
      </c>
      <c r="L987" s="289"/>
      <c r="M987" s="289"/>
      <c r="N987" s="289"/>
    </row>
    <row r="988" spans="2:14" ht="15.75" x14ac:dyDescent="0.3">
      <c r="B988" s="295">
        <f>VLOOKUP(C988,Companies[],3,FALSE)</f>
        <v>111921644</v>
      </c>
      <c r="C988" s="298" t="s">
        <v>2169</v>
      </c>
      <c r="D988" s="289" t="s">
        <v>2493</v>
      </c>
      <c r="E988" s="289" t="s">
        <v>2535</v>
      </c>
      <c r="F988" s="50" t="s">
        <v>999</v>
      </c>
      <c r="G988" s="50" t="s">
        <v>999</v>
      </c>
      <c r="H988" s="289"/>
      <c r="I988" s="50" t="s">
        <v>1136</v>
      </c>
      <c r="J988" s="296">
        <v>505155856.98763996</v>
      </c>
      <c r="K988" s="50" t="s">
        <v>999</v>
      </c>
      <c r="L988" s="289"/>
      <c r="M988" s="289"/>
      <c r="N988" s="289"/>
    </row>
    <row r="989" spans="2:14" ht="15.75" x14ac:dyDescent="0.3">
      <c r="B989" s="295">
        <f>VLOOKUP(C989,Companies[],3,FALSE)</f>
        <v>111921644</v>
      </c>
      <c r="C989" s="298" t="s">
        <v>2169</v>
      </c>
      <c r="D989" s="289" t="s">
        <v>2493</v>
      </c>
      <c r="E989" s="289" t="s">
        <v>2537</v>
      </c>
      <c r="F989" s="50" t="s">
        <v>999</v>
      </c>
      <c r="G989" s="50" t="s">
        <v>999</v>
      </c>
      <c r="H989" s="289"/>
      <c r="I989" s="50" t="s">
        <v>1136</v>
      </c>
      <c r="J989" s="296">
        <v>116185914.23588</v>
      </c>
      <c r="K989" s="50" t="s">
        <v>999</v>
      </c>
      <c r="L989" s="289"/>
      <c r="M989" s="289"/>
      <c r="N989" s="289"/>
    </row>
    <row r="990" spans="2:14" ht="15.75" x14ac:dyDescent="0.3">
      <c r="B990" s="295">
        <f>VLOOKUP(C990,Companies[],3,FALSE)</f>
        <v>111921644</v>
      </c>
      <c r="C990" s="298" t="s">
        <v>2169</v>
      </c>
      <c r="D990" s="289" t="s">
        <v>2493</v>
      </c>
      <c r="E990" s="289" t="s">
        <v>2539</v>
      </c>
      <c r="F990" s="50" t="s">
        <v>999</v>
      </c>
      <c r="G990" s="50" t="s">
        <v>999</v>
      </c>
      <c r="H990" s="289"/>
      <c r="I990" s="50" t="s">
        <v>1136</v>
      </c>
      <c r="J990" s="296">
        <v>3695527.3120600004</v>
      </c>
      <c r="K990" s="50" t="s">
        <v>999</v>
      </c>
      <c r="L990" s="289"/>
      <c r="M990" s="289"/>
      <c r="N990" s="289"/>
    </row>
    <row r="991" spans="2:14" ht="15.75" x14ac:dyDescent="0.3">
      <c r="B991" s="295">
        <f>VLOOKUP(C991,Companies[],3,FALSE)</f>
        <v>106857660</v>
      </c>
      <c r="C991" s="298" t="s">
        <v>2170</v>
      </c>
      <c r="D991" s="289" t="s">
        <v>2029</v>
      </c>
      <c r="E991" s="289" t="s">
        <v>2497</v>
      </c>
      <c r="F991" s="50" t="s">
        <v>999</v>
      </c>
      <c r="G991" s="50" t="s">
        <v>999</v>
      </c>
      <c r="H991" s="289"/>
      <c r="I991" s="50" t="s">
        <v>1136</v>
      </c>
      <c r="J991" s="296">
        <v>21056912</v>
      </c>
      <c r="K991" s="50" t="s">
        <v>999</v>
      </c>
      <c r="L991" s="289"/>
      <c r="M991" s="289"/>
      <c r="N991" s="289"/>
    </row>
    <row r="992" spans="2:14" ht="15.75" x14ac:dyDescent="0.3">
      <c r="B992" s="295">
        <f>VLOOKUP(C992,Companies[],3,FALSE)</f>
        <v>106857660</v>
      </c>
      <c r="C992" s="298" t="s">
        <v>2170</v>
      </c>
      <c r="D992" s="289" t="s">
        <v>2493</v>
      </c>
      <c r="E992" s="289" t="s">
        <v>2533</v>
      </c>
      <c r="F992" s="50" t="s">
        <v>999</v>
      </c>
      <c r="G992" s="50" t="s">
        <v>999</v>
      </c>
      <c r="H992" s="289"/>
      <c r="I992" s="50" t="s">
        <v>1136</v>
      </c>
      <c r="J992" s="296">
        <v>137937980</v>
      </c>
      <c r="K992" s="50" t="s">
        <v>999</v>
      </c>
      <c r="L992" s="289"/>
      <c r="M992" s="289"/>
      <c r="N992" s="289"/>
    </row>
    <row r="993" spans="2:14" ht="15.75" x14ac:dyDescent="0.3">
      <c r="B993" s="295">
        <f>VLOOKUP(C993,Companies[],3,FALSE)</f>
        <v>106857660</v>
      </c>
      <c r="C993" s="298" t="s">
        <v>2170</v>
      </c>
      <c r="D993" s="289" t="s">
        <v>2493</v>
      </c>
      <c r="E993" s="289" t="s">
        <v>2534</v>
      </c>
      <c r="F993" s="50" t="s">
        <v>999</v>
      </c>
      <c r="G993" s="50" t="s">
        <v>999</v>
      </c>
      <c r="H993" s="289"/>
      <c r="I993" s="50" t="s">
        <v>1136</v>
      </c>
      <c r="J993" s="296">
        <v>14425469.862299999</v>
      </c>
      <c r="K993" s="50" t="s">
        <v>999</v>
      </c>
      <c r="L993" s="289"/>
      <c r="M993" s="289"/>
      <c r="N993" s="289"/>
    </row>
    <row r="994" spans="2:14" ht="15.75" x14ac:dyDescent="0.3">
      <c r="B994" s="295">
        <f>VLOOKUP(C994,Companies[],3,FALSE)</f>
        <v>106857660</v>
      </c>
      <c r="C994" s="298" t="s">
        <v>2170</v>
      </c>
      <c r="D994" s="289" t="s">
        <v>2493</v>
      </c>
      <c r="E994" s="289" t="s">
        <v>2535</v>
      </c>
      <c r="F994" s="50" t="s">
        <v>999</v>
      </c>
      <c r="G994" s="50" t="s">
        <v>999</v>
      </c>
      <c r="H994" s="289"/>
      <c r="I994" s="50" t="s">
        <v>1136</v>
      </c>
      <c r="J994" s="296">
        <v>1069348026.1327</v>
      </c>
      <c r="K994" s="50" t="s">
        <v>999</v>
      </c>
      <c r="L994" s="289"/>
      <c r="M994" s="289"/>
      <c r="N994" s="289"/>
    </row>
    <row r="995" spans="2:14" ht="15.75" x14ac:dyDescent="0.3">
      <c r="B995" s="295">
        <f>VLOOKUP(C995,Companies[],3,FALSE)</f>
        <v>106857660</v>
      </c>
      <c r="C995" s="298" t="s">
        <v>2170</v>
      </c>
      <c r="D995" s="289" t="s">
        <v>2493</v>
      </c>
      <c r="E995" s="289" t="s">
        <v>2536</v>
      </c>
      <c r="F995" s="50" t="s">
        <v>999</v>
      </c>
      <c r="G995" s="50" t="s">
        <v>999</v>
      </c>
      <c r="H995" s="289"/>
      <c r="I995" s="50" t="s">
        <v>1136</v>
      </c>
      <c r="J995" s="296">
        <v>1344417102.5699801</v>
      </c>
      <c r="K995" s="50" t="s">
        <v>999</v>
      </c>
      <c r="L995" s="289"/>
      <c r="M995" s="289"/>
      <c r="N995" s="289"/>
    </row>
    <row r="996" spans="2:14" ht="15.75" x14ac:dyDescent="0.3">
      <c r="B996" s="295">
        <f>VLOOKUP(C996,Companies[],3,FALSE)</f>
        <v>106857660</v>
      </c>
      <c r="C996" s="298" t="s">
        <v>2170</v>
      </c>
      <c r="D996" s="289" t="s">
        <v>2493</v>
      </c>
      <c r="E996" s="289" t="s">
        <v>2537</v>
      </c>
      <c r="F996" s="50" t="s">
        <v>999</v>
      </c>
      <c r="G996" s="50" t="s">
        <v>999</v>
      </c>
      <c r="H996" s="289"/>
      <c r="I996" s="50" t="s">
        <v>1136</v>
      </c>
      <c r="J996" s="296">
        <v>226675925.20021999</v>
      </c>
      <c r="K996" s="50" t="s">
        <v>999</v>
      </c>
      <c r="L996" s="289"/>
      <c r="M996" s="289"/>
      <c r="N996" s="289"/>
    </row>
    <row r="997" spans="2:14" ht="15.75" x14ac:dyDescent="0.3">
      <c r="B997" s="295">
        <f>VLOOKUP(C997,Companies[],3,FALSE)</f>
        <v>106857660</v>
      </c>
      <c r="C997" s="298" t="s">
        <v>2170</v>
      </c>
      <c r="D997" s="289" t="s">
        <v>2493</v>
      </c>
      <c r="E997" s="289" t="s">
        <v>2538</v>
      </c>
      <c r="F997" s="50" t="s">
        <v>999</v>
      </c>
      <c r="G997" s="50" t="s">
        <v>999</v>
      </c>
      <c r="H997" s="289"/>
      <c r="I997" s="50" t="s">
        <v>1136</v>
      </c>
      <c r="J997" s="296">
        <v>46014297.887319997</v>
      </c>
      <c r="K997" s="50" t="s">
        <v>999</v>
      </c>
      <c r="L997" s="289"/>
      <c r="M997" s="289"/>
      <c r="N997" s="289"/>
    </row>
    <row r="998" spans="2:14" ht="15.75" x14ac:dyDescent="0.3">
      <c r="B998" s="295">
        <f>VLOOKUP(C998,Companies[],3,FALSE)</f>
        <v>106857660</v>
      </c>
      <c r="C998" s="298" t="s">
        <v>2170</v>
      </c>
      <c r="D998" s="289" t="s">
        <v>2493</v>
      </c>
      <c r="E998" s="289" t="s">
        <v>2539</v>
      </c>
      <c r="F998" s="50" t="s">
        <v>999</v>
      </c>
      <c r="G998" s="50" t="s">
        <v>999</v>
      </c>
      <c r="H998" s="289"/>
      <c r="I998" s="50" t="s">
        <v>1136</v>
      </c>
      <c r="J998" s="296">
        <v>12890343.34794</v>
      </c>
      <c r="K998" s="50" t="s">
        <v>999</v>
      </c>
      <c r="L998" s="289"/>
      <c r="M998" s="289"/>
      <c r="N998" s="289"/>
    </row>
    <row r="999" spans="2:14" ht="15.75" x14ac:dyDescent="0.3">
      <c r="B999" s="295">
        <f>VLOOKUP(C999,Companies[],3,FALSE)</f>
        <v>106577293</v>
      </c>
      <c r="C999" s="298" t="s">
        <v>2171</v>
      </c>
      <c r="D999" s="289" t="s">
        <v>2029</v>
      </c>
      <c r="E999" s="289" t="s">
        <v>2497</v>
      </c>
      <c r="F999" s="50" t="s">
        <v>999</v>
      </c>
      <c r="G999" s="50" t="s">
        <v>999</v>
      </c>
      <c r="H999" s="289"/>
      <c r="I999" s="50" t="s">
        <v>1136</v>
      </c>
      <c r="J999" s="296">
        <v>12000000</v>
      </c>
      <c r="K999" s="50" t="s">
        <v>999</v>
      </c>
      <c r="L999" s="289"/>
      <c r="M999" s="289"/>
      <c r="N999" s="289"/>
    </row>
    <row r="1000" spans="2:14" ht="15.75" x14ac:dyDescent="0.3">
      <c r="B1000" s="295">
        <f>VLOOKUP(C1000,Companies[],3,FALSE)</f>
        <v>106577293</v>
      </c>
      <c r="C1000" s="298" t="s">
        <v>2171</v>
      </c>
      <c r="D1000" s="289" t="s">
        <v>2493</v>
      </c>
      <c r="E1000" s="289" t="s">
        <v>2533</v>
      </c>
      <c r="F1000" s="50" t="s">
        <v>999</v>
      </c>
      <c r="G1000" s="50" t="s">
        <v>999</v>
      </c>
      <c r="H1000" s="289"/>
      <c r="I1000" s="50" t="s">
        <v>1136</v>
      </c>
      <c r="J1000" s="296">
        <v>8358200</v>
      </c>
      <c r="K1000" s="50" t="s">
        <v>999</v>
      </c>
      <c r="L1000" s="289"/>
      <c r="M1000" s="289"/>
      <c r="N1000" s="289"/>
    </row>
    <row r="1001" spans="2:14" ht="15.75" x14ac:dyDescent="0.3">
      <c r="B1001" s="295">
        <f>VLOOKUP(C1001,Companies[],3,FALSE)</f>
        <v>106577293</v>
      </c>
      <c r="C1001" s="298" t="s">
        <v>2171</v>
      </c>
      <c r="D1001" s="289" t="s">
        <v>2493</v>
      </c>
      <c r="E1001" s="289" t="s">
        <v>2534</v>
      </c>
      <c r="F1001" s="50" t="s">
        <v>999</v>
      </c>
      <c r="G1001" s="50" t="s">
        <v>999</v>
      </c>
      <c r="H1001" s="289"/>
      <c r="I1001" s="50" t="s">
        <v>1136</v>
      </c>
      <c r="J1001" s="296">
        <v>588533.35</v>
      </c>
      <c r="K1001" s="50" t="s">
        <v>999</v>
      </c>
      <c r="L1001" s="289"/>
      <c r="M1001" s="289"/>
      <c r="N1001" s="289"/>
    </row>
    <row r="1002" spans="2:14" ht="15.75" x14ac:dyDescent="0.3">
      <c r="B1002" s="295">
        <f>VLOOKUP(C1002,Companies[],3,FALSE)</f>
        <v>106577293</v>
      </c>
      <c r="C1002" s="298" t="s">
        <v>2171</v>
      </c>
      <c r="D1002" s="289" t="s">
        <v>2493</v>
      </c>
      <c r="E1002" s="289" t="s">
        <v>2535</v>
      </c>
      <c r="F1002" s="50" t="s">
        <v>999</v>
      </c>
      <c r="G1002" s="50" t="s">
        <v>999</v>
      </c>
      <c r="H1002" s="289"/>
      <c r="I1002" s="50" t="s">
        <v>1136</v>
      </c>
      <c r="J1002" s="296">
        <v>1012453711.9631</v>
      </c>
      <c r="K1002" s="50" t="s">
        <v>999</v>
      </c>
      <c r="L1002" s="289"/>
      <c r="M1002" s="289"/>
      <c r="N1002" s="289"/>
    </row>
    <row r="1003" spans="2:14" ht="15.75" x14ac:dyDescent="0.3">
      <c r="B1003" s="295">
        <f>VLOOKUP(C1003,Companies[],3,FALSE)</f>
        <v>106577293</v>
      </c>
      <c r="C1003" s="298" t="s">
        <v>2171</v>
      </c>
      <c r="D1003" s="289" t="s">
        <v>2493</v>
      </c>
      <c r="E1003" s="289" t="s">
        <v>2536</v>
      </c>
      <c r="F1003" s="50" t="s">
        <v>999</v>
      </c>
      <c r="G1003" s="50" t="s">
        <v>999</v>
      </c>
      <c r="H1003" s="289"/>
      <c r="I1003" s="50" t="s">
        <v>1136</v>
      </c>
      <c r="J1003" s="296">
        <v>1612892265.1306</v>
      </c>
      <c r="K1003" s="50" t="s">
        <v>999</v>
      </c>
      <c r="L1003" s="289"/>
      <c r="M1003" s="289"/>
      <c r="N1003" s="289"/>
    </row>
    <row r="1004" spans="2:14" ht="15.75" x14ac:dyDescent="0.3">
      <c r="B1004" s="295">
        <f>VLOOKUP(C1004,Companies[],3,FALSE)</f>
        <v>106577293</v>
      </c>
      <c r="C1004" s="298" t="s">
        <v>2171</v>
      </c>
      <c r="D1004" s="289" t="s">
        <v>2493</v>
      </c>
      <c r="E1004" s="289" t="s">
        <v>2537</v>
      </c>
      <c r="F1004" s="50" t="s">
        <v>999</v>
      </c>
      <c r="G1004" s="50" t="s">
        <v>999</v>
      </c>
      <c r="H1004" s="289"/>
      <c r="I1004" s="50" t="s">
        <v>1136</v>
      </c>
      <c r="J1004" s="296">
        <v>232766773.04702002</v>
      </c>
      <c r="K1004" s="50" t="s">
        <v>999</v>
      </c>
      <c r="L1004" s="289"/>
      <c r="M1004" s="289"/>
      <c r="N1004" s="289"/>
    </row>
    <row r="1005" spans="2:14" ht="15.75" x14ac:dyDescent="0.3">
      <c r="B1005" s="295">
        <f>VLOOKUP(C1005,Companies[],3,FALSE)</f>
        <v>106577293</v>
      </c>
      <c r="C1005" s="298" t="s">
        <v>2171</v>
      </c>
      <c r="D1005" s="289" t="s">
        <v>2493</v>
      </c>
      <c r="E1005" s="289" t="s">
        <v>2538</v>
      </c>
      <c r="F1005" s="50" t="s">
        <v>999</v>
      </c>
      <c r="G1005" s="50" t="s">
        <v>999</v>
      </c>
      <c r="H1005" s="289"/>
      <c r="I1005" s="50" t="s">
        <v>1136</v>
      </c>
      <c r="J1005" s="296">
        <v>62252585.190740004</v>
      </c>
      <c r="K1005" s="50" t="s">
        <v>999</v>
      </c>
      <c r="L1005" s="289"/>
      <c r="M1005" s="289"/>
      <c r="N1005" s="289"/>
    </row>
    <row r="1006" spans="2:14" ht="15.75" x14ac:dyDescent="0.3">
      <c r="B1006" s="295">
        <f>VLOOKUP(C1006,Companies[],3,FALSE)</f>
        <v>106577293</v>
      </c>
      <c r="C1006" s="298" t="s">
        <v>2171</v>
      </c>
      <c r="D1006" s="289" t="s">
        <v>2493</v>
      </c>
      <c r="E1006" s="289" t="s">
        <v>2539</v>
      </c>
      <c r="F1006" s="50" t="s">
        <v>999</v>
      </c>
      <c r="G1006" s="50" t="s">
        <v>999</v>
      </c>
      <c r="H1006" s="289"/>
      <c r="I1006" s="50" t="s">
        <v>1136</v>
      </c>
      <c r="J1006" s="296">
        <v>7241150.2389674997</v>
      </c>
      <c r="K1006" s="50" t="s">
        <v>999</v>
      </c>
      <c r="L1006" s="289"/>
      <c r="M1006" s="289"/>
      <c r="N1006" s="289"/>
    </row>
    <row r="1007" spans="2:14" ht="15.75" x14ac:dyDescent="0.3">
      <c r="B1007" s="295">
        <f>VLOOKUP(C1007,Companies[],3,FALSE)</f>
        <v>100192071</v>
      </c>
      <c r="C1007" s="298" t="s">
        <v>2172</v>
      </c>
      <c r="D1007" s="289" t="s">
        <v>2029</v>
      </c>
      <c r="E1007" s="289" t="s">
        <v>2497</v>
      </c>
      <c r="F1007" s="50" t="s">
        <v>999</v>
      </c>
      <c r="G1007" s="50" t="s">
        <v>999</v>
      </c>
      <c r="H1007" s="289"/>
      <c r="I1007" s="50" t="s">
        <v>1136</v>
      </c>
      <c r="J1007" s="296">
        <v>23592984</v>
      </c>
      <c r="K1007" s="50" t="s">
        <v>999</v>
      </c>
      <c r="L1007" s="289"/>
      <c r="M1007" s="289"/>
      <c r="N1007" s="289"/>
    </row>
    <row r="1008" spans="2:14" ht="15.75" x14ac:dyDescent="0.3">
      <c r="B1008" s="295">
        <f>VLOOKUP(C1008,Companies[],3,FALSE)</f>
        <v>100192071</v>
      </c>
      <c r="C1008" s="298" t="s">
        <v>2172</v>
      </c>
      <c r="D1008" s="289" t="s">
        <v>2029</v>
      </c>
      <c r="E1008" s="289" t="s">
        <v>2519</v>
      </c>
      <c r="F1008" s="50" t="s">
        <v>999</v>
      </c>
      <c r="G1008" s="50" t="s">
        <v>999</v>
      </c>
      <c r="H1008" s="289"/>
      <c r="I1008" s="50" t="s">
        <v>1136</v>
      </c>
      <c r="J1008" s="296">
        <v>2841443</v>
      </c>
      <c r="K1008" s="50" t="s">
        <v>999</v>
      </c>
      <c r="L1008" s="289"/>
      <c r="M1008" s="289"/>
      <c r="N1008" s="289"/>
    </row>
    <row r="1009" spans="2:14" ht="15.75" x14ac:dyDescent="0.3">
      <c r="B1009" s="295">
        <f>VLOOKUP(C1009,Companies[],3,FALSE)</f>
        <v>100192071</v>
      </c>
      <c r="C1009" s="298" t="s">
        <v>2172</v>
      </c>
      <c r="D1009" s="289" t="s">
        <v>2493</v>
      </c>
      <c r="E1009" s="289" t="s">
        <v>2533</v>
      </c>
      <c r="F1009" s="50" t="s">
        <v>999</v>
      </c>
      <c r="G1009" s="50" t="s">
        <v>999</v>
      </c>
      <c r="H1009" s="289"/>
      <c r="I1009" s="50" t="s">
        <v>1136</v>
      </c>
      <c r="J1009" s="296">
        <v>13435410</v>
      </c>
      <c r="K1009" s="50" t="s">
        <v>999</v>
      </c>
      <c r="L1009" s="289"/>
      <c r="M1009" s="289"/>
      <c r="N1009" s="289"/>
    </row>
    <row r="1010" spans="2:14" ht="15.75" x14ac:dyDescent="0.3">
      <c r="B1010" s="295">
        <f>VLOOKUP(C1010,Companies[],3,FALSE)</f>
        <v>100192071</v>
      </c>
      <c r="C1010" s="298" t="s">
        <v>2172</v>
      </c>
      <c r="D1010" s="289" t="s">
        <v>2493</v>
      </c>
      <c r="E1010" s="289" t="s">
        <v>2534</v>
      </c>
      <c r="F1010" s="50" t="s">
        <v>999</v>
      </c>
      <c r="G1010" s="50" t="s">
        <v>999</v>
      </c>
      <c r="H1010" s="289"/>
      <c r="I1010" s="50" t="s">
        <v>1136</v>
      </c>
      <c r="J1010" s="296">
        <v>337018.1826</v>
      </c>
      <c r="K1010" s="50" t="s">
        <v>999</v>
      </c>
      <c r="L1010" s="289"/>
      <c r="M1010" s="289"/>
      <c r="N1010" s="289"/>
    </row>
    <row r="1011" spans="2:14" ht="15.75" x14ac:dyDescent="0.3">
      <c r="B1011" s="295">
        <f>VLOOKUP(C1011,Companies[],3,FALSE)</f>
        <v>100192071</v>
      </c>
      <c r="C1011" s="298" t="s">
        <v>2172</v>
      </c>
      <c r="D1011" s="289" t="s">
        <v>2493</v>
      </c>
      <c r="E1011" s="289" t="s">
        <v>2535</v>
      </c>
      <c r="F1011" s="50" t="s">
        <v>999</v>
      </c>
      <c r="G1011" s="50" t="s">
        <v>999</v>
      </c>
      <c r="H1011" s="289"/>
      <c r="I1011" s="50" t="s">
        <v>1136</v>
      </c>
      <c r="J1011" s="296">
        <v>123457455.65021999</v>
      </c>
      <c r="K1011" s="50" t="s">
        <v>999</v>
      </c>
      <c r="L1011" s="289"/>
      <c r="M1011" s="289"/>
      <c r="N1011" s="289"/>
    </row>
    <row r="1012" spans="2:14" ht="15.75" x14ac:dyDescent="0.3">
      <c r="B1012" s="295">
        <f>VLOOKUP(C1012,Companies[],3,FALSE)</f>
        <v>100192071</v>
      </c>
      <c r="C1012" s="298" t="s">
        <v>2172</v>
      </c>
      <c r="D1012" s="289" t="s">
        <v>2493</v>
      </c>
      <c r="E1012" s="289" t="s">
        <v>2537</v>
      </c>
      <c r="F1012" s="50" t="s">
        <v>999</v>
      </c>
      <c r="G1012" s="50" t="s">
        <v>999</v>
      </c>
      <c r="H1012" s="289"/>
      <c r="I1012" s="50" t="s">
        <v>1136</v>
      </c>
      <c r="J1012" s="296">
        <v>28339305.394879997</v>
      </c>
      <c r="K1012" s="50" t="s">
        <v>999</v>
      </c>
      <c r="L1012" s="289"/>
      <c r="M1012" s="289"/>
      <c r="N1012" s="289"/>
    </row>
    <row r="1013" spans="2:14" ht="15.75" x14ac:dyDescent="0.3">
      <c r="B1013" s="295">
        <f>VLOOKUP(C1013,Companies[],3,FALSE)</f>
        <v>100192071</v>
      </c>
      <c r="C1013" s="298" t="s">
        <v>2172</v>
      </c>
      <c r="D1013" s="289" t="s">
        <v>2493</v>
      </c>
      <c r="E1013" s="289" t="s">
        <v>2539</v>
      </c>
      <c r="F1013" s="50" t="s">
        <v>999</v>
      </c>
      <c r="G1013" s="50" t="s">
        <v>999</v>
      </c>
      <c r="H1013" s="289"/>
      <c r="I1013" s="50" t="s">
        <v>1136</v>
      </c>
      <c r="J1013" s="296">
        <v>2847335.3416800001</v>
      </c>
      <c r="K1013" s="50" t="s">
        <v>999</v>
      </c>
      <c r="L1013" s="289"/>
      <c r="M1013" s="289"/>
      <c r="N1013" s="289"/>
    </row>
    <row r="1014" spans="2:14" ht="15.75" x14ac:dyDescent="0.3">
      <c r="B1014" s="295">
        <f>VLOOKUP(C1014,Companies[],3,FALSE)</f>
        <v>103300215</v>
      </c>
      <c r="C1014" s="298" t="s">
        <v>2173</v>
      </c>
      <c r="D1014" s="289" t="s">
        <v>2029</v>
      </c>
      <c r="E1014" s="289" t="s">
        <v>2497</v>
      </c>
      <c r="F1014" s="50" t="s">
        <v>999</v>
      </c>
      <c r="G1014" s="50" t="s">
        <v>999</v>
      </c>
      <c r="H1014" s="289"/>
      <c r="I1014" s="50" t="s">
        <v>1136</v>
      </c>
      <c r="J1014" s="296">
        <v>19353398</v>
      </c>
      <c r="K1014" s="50" t="s">
        <v>999</v>
      </c>
      <c r="L1014" s="289"/>
      <c r="M1014" s="289"/>
      <c r="N1014" s="289"/>
    </row>
    <row r="1015" spans="2:14" ht="15.75" x14ac:dyDescent="0.3">
      <c r="B1015" s="295">
        <f>VLOOKUP(C1015,Companies[],3,FALSE)</f>
        <v>103300215</v>
      </c>
      <c r="C1015" s="298" t="s">
        <v>2173</v>
      </c>
      <c r="D1015" s="289" t="s">
        <v>2029</v>
      </c>
      <c r="E1015" s="289" t="s">
        <v>2519</v>
      </c>
      <c r="F1015" s="50" t="s">
        <v>999</v>
      </c>
      <c r="G1015" s="50" t="s">
        <v>999</v>
      </c>
      <c r="H1015" s="289"/>
      <c r="I1015" s="50" t="s">
        <v>1136</v>
      </c>
      <c r="J1015" s="296">
        <v>8305217</v>
      </c>
      <c r="K1015" s="50" t="s">
        <v>999</v>
      </c>
      <c r="L1015" s="289"/>
      <c r="M1015" s="289"/>
      <c r="N1015" s="289"/>
    </row>
    <row r="1016" spans="2:14" ht="15.75" x14ac:dyDescent="0.3">
      <c r="B1016" s="295">
        <f>VLOOKUP(C1016,Companies[],3,FALSE)</f>
        <v>103300215</v>
      </c>
      <c r="C1016" s="298" t="s">
        <v>2173</v>
      </c>
      <c r="D1016" s="289" t="s">
        <v>2029</v>
      </c>
      <c r="E1016" s="289" t="s">
        <v>2520</v>
      </c>
      <c r="F1016" s="50" t="s">
        <v>999</v>
      </c>
      <c r="G1016" s="50" t="s">
        <v>999</v>
      </c>
      <c r="H1016" s="289"/>
      <c r="I1016" s="50" t="s">
        <v>1136</v>
      </c>
      <c r="J1016" s="296">
        <v>39980250</v>
      </c>
      <c r="K1016" s="50" t="s">
        <v>999</v>
      </c>
      <c r="L1016" s="289"/>
      <c r="M1016" s="289"/>
      <c r="N1016" s="289"/>
    </row>
    <row r="1017" spans="2:14" ht="15.75" x14ac:dyDescent="0.3">
      <c r="B1017" s="295">
        <f>VLOOKUP(C1017,Companies[],3,FALSE)</f>
        <v>103300215</v>
      </c>
      <c r="C1017" s="298" t="s">
        <v>2173</v>
      </c>
      <c r="D1017" s="289" t="s">
        <v>2029</v>
      </c>
      <c r="E1017" s="289" t="s">
        <v>2522</v>
      </c>
      <c r="F1017" s="50" t="s">
        <v>999</v>
      </c>
      <c r="G1017" s="50" t="s">
        <v>999</v>
      </c>
      <c r="H1017" s="289"/>
      <c r="I1017" s="50" t="s">
        <v>1136</v>
      </c>
      <c r="J1017" s="296">
        <v>7602146</v>
      </c>
      <c r="K1017" s="50" t="s">
        <v>999</v>
      </c>
      <c r="L1017" s="289"/>
      <c r="M1017" s="289"/>
      <c r="N1017" s="289"/>
    </row>
    <row r="1018" spans="2:14" ht="15.75" x14ac:dyDescent="0.3">
      <c r="B1018" s="295">
        <f>VLOOKUP(C1018,Companies[],3,FALSE)</f>
        <v>103300215</v>
      </c>
      <c r="C1018" s="298" t="s">
        <v>2173</v>
      </c>
      <c r="D1018" s="289" t="s">
        <v>2493</v>
      </c>
      <c r="E1018" s="289" t="s">
        <v>2533</v>
      </c>
      <c r="F1018" s="50" t="s">
        <v>999</v>
      </c>
      <c r="G1018" s="50" t="s">
        <v>999</v>
      </c>
      <c r="H1018" s="289"/>
      <c r="I1018" s="50" t="s">
        <v>1136</v>
      </c>
      <c r="J1018" s="296">
        <v>2103380</v>
      </c>
      <c r="K1018" s="50" t="s">
        <v>999</v>
      </c>
      <c r="L1018" s="289"/>
      <c r="M1018" s="289"/>
      <c r="N1018" s="289"/>
    </row>
    <row r="1019" spans="2:14" ht="15.75" x14ac:dyDescent="0.3">
      <c r="B1019" s="295">
        <f>VLOOKUP(C1019,Companies[],3,FALSE)</f>
        <v>103300215</v>
      </c>
      <c r="C1019" s="298" t="s">
        <v>2173</v>
      </c>
      <c r="D1019" s="289" t="s">
        <v>2493</v>
      </c>
      <c r="E1019" s="289" t="s">
        <v>2535</v>
      </c>
      <c r="F1019" s="50" t="s">
        <v>999</v>
      </c>
      <c r="G1019" s="50" t="s">
        <v>999</v>
      </c>
      <c r="H1019" s="289"/>
      <c r="I1019" s="50" t="s">
        <v>1136</v>
      </c>
      <c r="J1019" s="296">
        <v>62165007.537130006</v>
      </c>
      <c r="K1019" s="50" t="s">
        <v>999</v>
      </c>
      <c r="L1019" s="289"/>
      <c r="M1019" s="289"/>
      <c r="N1019" s="289"/>
    </row>
    <row r="1020" spans="2:14" ht="15.75" x14ac:dyDescent="0.3">
      <c r="B1020" s="295">
        <f>VLOOKUP(C1020,Companies[],3,FALSE)</f>
        <v>103300215</v>
      </c>
      <c r="C1020" s="298" t="s">
        <v>2173</v>
      </c>
      <c r="D1020" s="289" t="s">
        <v>2493</v>
      </c>
      <c r="E1020" s="289" t="s">
        <v>2537</v>
      </c>
      <c r="F1020" s="50" t="s">
        <v>999</v>
      </c>
      <c r="G1020" s="50" t="s">
        <v>999</v>
      </c>
      <c r="H1020" s="289"/>
      <c r="I1020" s="50" t="s">
        <v>1136</v>
      </c>
      <c r="J1020" s="296">
        <v>14297960.96476</v>
      </c>
      <c r="K1020" s="50" t="s">
        <v>999</v>
      </c>
      <c r="L1020" s="289"/>
      <c r="M1020" s="289"/>
      <c r="N1020" s="289"/>
    </row>
    <row r="1021" spans="2:14" ht="15.75" x14ac:dyDescent="0.3">
      <c r="B1021" s="295">
        <f>VLOOKUP(C1021,Companies[],3,FALSE)</f>
        <v>103300215</v>
      </c>
      <c r="C1021" s="298" t="s">
        <v>2173</v>
      </c>
      <c r="D1021" s="289" t="s">
        <v>2493</v>
      </c>
      <c r="E1021" s="289" t="s">
        <v>2539</v>
      </c>
      <c r="F1021" s="50" t="s">
        <v>999</v>
      </c>
      <c r="G1021" s="50" t="s">
        <v>999</v>
      </c>
      <c r="H1021" s="289"/>
      <c r="I1021" s="50" t="s">
        <v>1136</v>
      </c>
      <c r="J1021" s="296">
        <v>4519599.5617199996</v>
      </c>
      <c r="K1021" s="50" t="s">
        <v>999</v>
      </c>
      <c r="L1021" s="289"/>
      <c r="M1021" s="289"/>
      <c r="N1021" s="289"/>
    </row>
    <row r="1022" spans="2:14" ht="15.75" x14ac:dyDescent="0.3">
      <c r="B1022" s="295">
        <f>VLOOKUP(C1022,Companies[],3,FALSE)</f>
        <v>104973124</v>
      </c>
      <c r="C1022" s="298" t="s">
        <v>2174</v>
      </c>
      <c r="D1022" s="289" t="s">
        <v>2493</v>
      </c>
      <c r="E1022" s="289" t="s">
        <v>2533</v>
      </c>
      <c r="F1022" s="50" t="s">
        <v>999</v>
      </c>
      <c r="G1022" s="50" t="s">
        <v>999</v>
      </c>
      <c r="H1022" s="289"/>
      <c r="I1022" s="50" t="s">
        <v>1136</v>
      </c>
      <c r="J1022" s="296">
        <v>74525090</v>
      </c>
      <c r="K1022" s="289"/>
      <c r="L1022" s="289"/>
      <c r="M1022" s="289"/>
      <c r="N1022" s="289"/>
    </row>
    <row r="1023" spans="2:14" ht="15.75" x14ac:dyDescent="0.3">
      <c r="B1023" s="295">
        <f>VLOOKUP(C1023,Companies[],3,FALSE)</f>
        <v>104973124</v>
      </c>
      <c r="C1023" s="298" t="s">
        <v>2174</v>
      </c>
      <c r="D1023" s="289" t="s">
        <v>2493</v>
      </c>
      <c r="E1023" s="289" t="s">
        <v>2534</v>
      </c>
      <c r="F1023" s="50" t="s">
        <v>999</v>
      </c>
      <c r="G1023" s="50" t="s">
        <v>999</v>
      </c>
      <c r="H1023" s="289"/>
      <c r="I1023" s="50" t="s">
        <v>1136</v>
      </c>
      <c r="J1023" s="296">
        <v>275499.95</v>
      </c>
      <c r="K1023" s="289"/>
      <c r="L1023" s="289"/>
      <c r="M1023" s="289"/>
      <c r="N1023" s="289"/>
    </row>
    <row r="1024" spans="2:14" ht="15.75" x14ac:dyDescent="0.3">
      <c r="B1024" s="295">
        <f>VLOOKUP(C1024,Companies[],3,FALSE)</f>
        <v>104973124</v>
      </c>
      <c r="C1024" s="298" t="s">
        <v>2174</v>
      </c>
      <c r="D1024" s="289" t="s">
        <v>2493</v>
      </c>
      <c r="E1024" s="289" t="s">
        <v>2535</v>
      </c>
      <c r="F1024" s="50" t="s">
        <v>999</v>
      </c>
      <c r="G1024" s="50" t="s">
        <v>999</v>
      </c>
      <c r="H1024" s="289"/>
      <c r="I1024" s="50" t="s">
        <v>1136</v>
      </c>
      <c r="J1024" s="296">
        <v>11235952.76502</v>
      </c>
      <c r="K1024" s="289"/>
      <c r="L1024" s="289"/>
      <c r="M1024" s="289"/>
      <c r="N1024" s="289"/>
    </row>
    <row r="1025" spans="2:14" ht="15.75" x14ac:dyDescent="0.3">
      <c r="B1025" s="295">
        <f>VLOOKUP(C1025,Companies[],3,FALSE)</f>
        <v>104973124</v>
      </c>
      <c r="C1025" s="298" t="s">
        <v>2174</v>
      </c>
      <c r="D1025" s="289" t="s">
        <v>2493</v>
      </c>
      <c r="E1025" s="289" t="s">
        <v>2536</v>
      </c>
      <c r="F1025" s="50" t="s">
        <v>999</v>
      </c>
      <c r="G1025" s="50" t="s">
        <v>999</v>
      </c>
      <c r="H1025" s="289"/>
      <c r="I1025" s="50" t="s">
        <v>1136</v>
      </c>
      <c r="J1025" s="296">
        <v>12020643.6928</v>
      </c>
      <c r="K1025" s="289"/>
      <c r="L1025" s="289"/>
      <c r="M1025" s="289"/>
      <c r="N1025" s="289"/>
    </row>
    <row r="1026" spans="2:14" ht="15.75" x14ac:dyDescent="0.3">
      <c r="B1026" s="295">
        <f>VLOOKUP(C1026,Companies[],3,FALSE)</f>
        <v>104973124</v>
      </c>
      <c r="C1026" s="298" t="s">
        <v>2174</v>
      </c>
      <c r="D1026" s="289" t="s">
        <v>2493</v>
      </c>
      <c r="E1026" s="289" t="s">
        <v>2537</v>
      </c>
      <c r="F1026" s="50" t="s">
        <v>999</v>
      </c>
      <c r="G1026" s="50" t="s">
        <v>999</v>
      </c>
      <c r="H1026" s="289"/>
      <c r="I1026" s="50" t="s">
        <v>1136</v>
      </c>
      <c r="J1026" s="296">
        <v>2883105.08916</v>
      </c>
      <c r="K1026" s="289"/>
      <c r="L1026" s="289"/>
      <c r="M1026" s="289"/>
      <c r="N1026" s="289"/>
    </row>
    <row r="1027" spans="2:14" ht="15.75" x14ac:dyDescent="0.3">
      <c r="B1027" s="295">
        <f>VLOOKUP(C1027,Companies[],3,FALSE)</f>
        <v>104973124</v>
      </c>
      <c r="C1027" s="298" t="s">
        <v>2174</v>
      </c>
      <c r="D1027" s="289" t="s">
        <v>2493</v>
      </c>
      <c r="E1027" s="289" t="s">
        <v>2538</v>
      </c>
      <c r="F1027" s="50" t="s">
        <v>999</v>
      </c>
      <c r="G1027" s="50" t="s">
        <v>999</v>
      </c>
      <c r="H1027" s="289"/>
      <c r="I1027" s="50" t="s">
        <v>1136</v>
      </c>
      <c r="J1027" s="296">
        <v>592726.56155999994</v>
      </c>
      <c r="K1027" s="289"/>
      <c r="L1027" s="289"/>
      <c r="M1027" s="289"/>
      <c r="N1027" s="289"/>
    </row>
    <row r="1028" spans="2:14" ht="15.75" x14ac:dyDescent="0.3">
      <c r="B1028" s="295">
        <f>VLOOKUP(C1028,Companies[],3,FALSE)</f>
        <v>104973124</v>
      </c>
      <c r="C1028" s="298" t="s">
        <v>2174</v>
      </c>
      <c r="D1028" s="289" t="s">
        <v>2493</v>
      </c>
      <c r="E1028" s="289" t="s">
        <v>2539</v>
      </c>
      <c r="F1028" s="50" t="s">
        <v>999</v>
      </c>
      <c r="G1028" s="50" t="s">
        <v>999</v>
      </c>
      <c r="H1028" s="289"/>
      <c r="I1028" s="50" t="s">
        <v>1136</v>
      </c>
      <c r="J1028" s="296">
        <v>534180.96299999999</v>
      </c>
      <c r="K1028" s="289"/>
      <c r="L1028" s="289"/>
      <c r="M1028" s="289"/>
      <c r="N1028" s="289"/>
    </row>
    <row r="1029" spans="2:14" ht="15.75" x14ac:dyDescent="0.3">
      <c r="B1029" s="295">
        <f>VLOOKUP(C1029,Companies[],3,FALSE)</f>
        <v>110049617</v>
      </c>
      <c r="C1029" s="298" t="s">
        <v>2176</v>
      </c>
      <c r="D1029" s="289" t="s">
        <v>2493</v>
      </c>
      <c r="E1029" s="289" t="s">
        <v>2533</v>
      </c>
      <c r="F1029" s="50" t="s">
        <v>999</v>
      </c>
      <c r="G1029" s="50" t="s">
        <v>999</v>
      </c>
      <c r="H1029" s="289"/>
      <c r="I1029" s="50" t="s">
        <v>1136</v>
      </c>
      <c r="J1029" s="296">
        <v>68571370</v>
      </c>
      <c r="K1029" s="289"/>
      <c r="L1029" s="289"/>
      <c r="M1029" s="289"/>
      <c r="N1029" s="289"/>
    </row>
    <row r="1030" spans="2:14" ht="15.75" x14ac:dyDescent="0.3">
      <c r="B1030" s="295">
        <f>VLOOKUP(C1030,Companies[],3,FALSE)</f>
        <v>110049617</v>
      </c>
      <c r="C1030" s="298" t="s">
        <v>2176</v>
      </c>
      <c r="D1030" s="289" t="s">
        <v>2493</v>
      </c>
      <c r="E1030" s="289" t="s">
        <v>2535</v>
      </c>
      <c r="F1030" s="50" t="s">
        <v>999</v>
      </c>
      <c r="G1030" s="50" t="s">
        <v>999</v>
      </c>
      <c r="H1030" s="289"/>
      <c r="I1030" s="50" t="s">
        <v>1136</v>
      </c>
      <c r="J1030" s="296">
        <v>41864990.301699996</v>
      </c>
      <c r="K1030" s="289"/>
      <c r="L1030" s="289"/>
      <c r="M1030" s="289"/>
      <c r="N1030" s="289"/>
    </row>
    <row r="1031" spans="2:14" ht="15.75" x14ac:dyDescent="0.3">
      <c r="B1031" s="295">
        <f>VLOOKUP(C1031,Companies[],3,FALSE)</f>
        <v>110049617</v>
      </c>
      <c r="C1031" s="298" t="s">
        <v>2176</v>
      </c>
      <c r="D1031" s="289" t="s">
        <v>2493</v>
      </c>
      <c r="E1031" s="289" t="s">
        <v>2537</v>
      </c>
      <c r="F1031" s="50" t="s">
        <v>999</v>
      </c>
      <c r="G1031" s="50" t="s">
        <v>999</v>
      </c>
      <c r="H1031" s="289"/>
      <c r="I1031" s="50" t="s">
        <v>1136</v>
      </c>
      <c r="J1031" s="296">
        <v>9628956.7120600007</v>
      </c>
      <c r="K1031" s="289"/>
      <c r="L1031" s="289"/>
      <c r="M1031" s="289"/>
      <c r="N1031" s="289"/>
    </row>
    <row r="1032" spans="2:14" ht="15.75" x14ac:dyDescent="0.3">
      <c r="B1032" s="295">
        <f>VLOOKUP(C1032,Companies[],3,FALSE)</f>
        <v>110049617</v>
      </c>
      <c r="C1032" s="298" t="s">
        <v>2176</v>
      </c>
      <c r="D1032" s="289" t="s">
        <v>2493</v>
      </c>
      <c r="E1032" s="289" t="s">
        <v>2539</v>
      </c>
      <c r="F1032" s="50" t="s">
        <v>999</v>
      </c>
      <c r="G1032" s="50" t="s">
        <v>999</v>
      </c>
      <c r="H1032" s="289"/>
      <c r="I1032" s="50" t="s">
        <v>1136</v>
      </c>
      <c r="J1032" s="296">
        <v>182345.21691000002</v>
      </c>
      <c r="K1032" s="289"/>
      <c r="L1032" s="289"/>
      <c r="M1032" s="289"/>
      <c r="N1032" s="289"/>
    </row>
    <row r="1033" spans="2:14" ht="15.75" x14ac:dyDescent="0.3">
      <c r="B1033" s="295">
        <f>VLOOKUP(C1033,Companies[],3,FALSE)</f>
        <v>103508312</v>
      </c>
      <c r="C1033" s="298" t="s">
        <v>2177</v>
      </c>
      <c r="D1033" s="289" t="s">
        <v>2030</v>
      </c>
      <c r="E1033" s="289" t="s">
        <v>2515</v>
      </c>
      <c r="F1033" s="50" t="s">
        <v>999</v>
      </c>
      <c r="G1033" s="50" t="s">
        <v>999</v>
      </c>
      <c r="H1033" s="289"/>
      <c r="I1033" s="50" t="s">
        <v>1136</v>
      </c>
      <c r="J1033" s="296">
        <v>12059315.119999999</v>
      </c>
      <c r="K1033" s="289"/>
      <c r="L1033" s="289"/>
      <c r="M1033" s="289"/>
      <c r="N1033" s="289"/>
    </row>
    <row r="1034" spans="2:14" ht="15.75" x14ac:dyDescent="0.3">
      <c r="B1034" s="295">
        <f>VLOOKUP(C1034,Companies[],3,FALSE)</f>
        <v>103508312</v>
      </c>
      <c r="C1034" s="298" t="s">
        <v>2177</v>
      </c>
      <c r="D1034" s="289" t="s">
        <v>2493</v>
      </c>
      <c r="E1034" s="289" t="s">
        <v>2535</v>
      </c>
      <c r="F1034" s="50" t="s">
        <v>999</v>
      </c>
      <c r="G1034" s="50" t="s">
        <v>999</v>
      </c>
      <c r="H1034" s="289"/>
      <c r="I1034" s="50" t="s">
        <v>1136</v>
      </c>
      <c r="J1034" s="296">
        <v>9789274.9184399992</v>
      </c>
      <c r="K1034" s="289"/>
      <c r="L1034" s="289"/>
      <c r="M1034" s="289"/>
      <c r="N1034" s="289"/>
    </row>
    <row r="1035" spans="2:14" ht="15.75" x14ac:dyDescent="0.3">
      <c r="B1035" s="295">
        <f>VLOOKUP(C1035,Companies[],3,FALSE)</f>
        <v>103508312</v>
      </c>
      <c r="C1035" s="298" t="s">
        <v>2177</v>
      </c>
      <c r="D1035" s="289" t="s">
        <v>2493</v>
      </c>
      <c r="E1035" s="289" t="s">
        <v>2537</v>
      </c>
      <c r="F1035" s="50" t="s">
        <v>999</v>
      </c>
      <c r="G1035" s="50" t="s">
        <v>999</v>
      </c>
      <c r="H1035" s="289"/>
      <c r="I1035" s="50" t="s">
        <v>1136</v>
      </c>
      <c r="J1035" s="296">
        <v>1762035.1961400001</v>
      </c>
      <c r="K1035" s="289"/>
      <c r="L1035" s="289"/>
      <c r="M1035" s="289"/>
      <c r="N1035" s="289"/>
    </row>
    <row r="1036" spans="2:14" ht="15.75" x14ac:dyDescent="0.3">
      <c r="B1036" s="295">
        <f>VLOOKUP(C1036,Companies[],3,FALSE)</f>
        <v>103508312</v>
      </c>
      <c r="C1036" s="298" t="s">
        <v>2177</v>
      </c>
      <c r="D1036" s="289" t="s">
        <v>2493</v>
      </c>
      <c r="E1036" s="289" t="s">
        <v>2539</v>
      </c>
      <c r="F1036" s="50" t="s">
        <v>999</v>
      </c>
      <c r="G1036" s="50" t="s">
        <v>999</v>
      </c>
      <c r="H1036" s="289"/>
      <c r="I1036" s="50" t="s">
        <v>1136</v>
      </c>
      <c r="J1036" s="296">
        <v>87199.287660000002</v>
      </c>
      <c r="K1036" s="289"/>
      <c r="L1036" s="289"/>
      <c r="M1036" s="289"/>
      <c r="N1036" s="289"/>
    </row>
    <row r="1037" spans="2:14" ht="15.75" x14ac:dyDescent="0.3">
      <c r="B1037" s="295">
        <f>VLOOKUP(C1037,Companies[],3,FALSE)</f>
        <v>110015348</v>
      </c>
      <c r="C1037" s="298" t="s">
        <v>2178</v>
      </c>
      <c r="D1037" s="289" t="s">
        <v>2029</v>
      </c>
      <c r="E1037" s="289" t="s">
        <v>2497</v>
      </c>
      <c r="F1037" s="50" t="s">
        <v>999</v>
      </c>
      <c r="G1037" s="50" t="s">
        <v>999</v>
      </c>
      <c r="H1037" s="289"/>
      <c r="I1037" s="50" t="s">
        <v>1136</v>
      </c>
      <c r="J1037" s="296">
        <v>20000000</v>
      </c>
      <c r="K1037" s="289"/>
      <c r="L1037" s="289"/>
      <c r="M1037" s="289"/>
      <c r="N1037" s="289"/>
    </row>
    <row r="1038" spans="2:14" ht="15.75" x14ac:dyDescent="0.3">
      <c r="B1038" s="295">
        <f>VLOOKUP(C1038,Companies[],3,FALSE)</f>
        <v>110015348</v>
      </c>
      <c r="C1038" s="298" t="s">
        <v>2178</v>
      </c>
      <c r="D1038" s="289" t="s">
        <v>2493</v>
      </c>
      <c r="E1038" s="289" t="s">
        <v>2533</v>
      </c>
      <c r="F1038" s="50" t="s">
        <v>999</v>
      </c>
      <c r="G1038" s="50" t="s">
        <v>999</v>
      </c>
      <c r="H1038" s="289"/>
      <c r="I1038" s="50" t="s">
        <v>1136</v>
      </c>
      <c r="J1038" s="296">
        <v>211716935</v>
      </c>
      <c r="K1038" s="289"/>
      <c r="L1038" s="289"/>
      <c r="M1038" s="289"/>
      <c r="N1038" s="289"/>
    </row>
    <row r="1039" spans="2:14" ht="15.75" x14ac:dyDescent="0.3">
      <c r="B1039" s="295">
        <f>VLOOKUP(C1039,Companies[],3,FALSE)</f>
        <v>110015348</v>
      </c>
      <c r="C1039" s="298" t="s">
        <v>2178</v>
      </c>
      <c r="D1039" s="289" t="s">
        <v>2493</v>
      </c>
      <c r="E1039" s="289" t="s">
        <v>2535</v>
      </c>
      <c r="F1039" s="50" t="s">
        <v>999</v>
      </c>
      <c r="G1039" s="50" t="s">
        <v>999</v>
      </c>
      <c r="H1039" s="289"/>
      <c r="I1039" s="50" t="s">
        <v>1136</v>
      </c>
      <c r="J1039" s="296">
        <v>889245627.48575997</v>
      </c>
      <c r="K1039" s="289"/>
      <c r="L1039" s="289"/>
      <c r="M1039" s="289"/>
      <c r="N1039" s="289"/>
    </row>
    <row r="1040" spans="2:14" ht="15.75" x14ac:dyDescent="0.3">
      <c r="B1040" s="295">
        <f>VLOOKUP(C1040,Companies[],3,FALSE)</f>
        <v>110015348</v>
      </c>
      <c r="C1040" s="298" t="s">
        <v>2178</v>
      </c>
      <c r="D1040" s="289" t="s">
        <v>2493</v>
      </c>
      <c r="E1040" s="289" t="s">
        <v>2537</v>
      </c>
      <c r="F1040" s="50" t="s">
        <v>999</v>
      </c>
      <c r="G1040" s="50" t="s">
        <v>999</v>
      </c>
      <c r="H1040" s="289"/>
      <c r="I1040" s="50" t="s">
        <v>1136</v>
      </c>
      <c r="J1040" s="296">
        <v>204526630.22685999</v>
      </c>
      <c r="K1040" s="289"/>
      <c r="L1040" s="289"/>
      <c r="M1040" s="289"/>
      <c r="N1040" s="289"/>
    </row>
    <row r="1041" spans="2:14" ht="15.75" x14ac:dyDescent="0.3">
      <c r="B1041" s="295">
        <f>VLOOKUP(C1041,Companies[],3,FALSE)</f>
        <v>110015348</v>
      </c>
      <c r="C1041" s="298" t="s">
        <v>2178</v>
      </c>
      <c r="D1041" s="289" t="s">
        <v>2493</v>
      </c>
      <c r="E1041" s="289" t="s">
        <v>2539</v>
      </c>
      <c r="F1041" s="50" t="s">
        <v>999</v>
      </c>
      <c r="G1041" s="50" t="s">
        <v>999</v>
      </c>
      <c r="H1041" s="289"/>
      <c r="I1041" s="50" t="s">
        <v>1136</v>
      </c>
      <c r="J1041" s="296">
        <v>243281.03625</v>
      </c>
      <c r="K1041" s="289"/>
      <c r="L1041" s="289"/>
      <c r="M1041" s="289"/>
      <c r="N1041" s="289"/>
    </row>
    <row r="1042" spans="2:14" ht="15.75" x14ac:dyDescent="0.3">
      <c r="B1042" s="295">
        <f>VLOOKUP(C1042,Companies[],3,FALSE)</f>
        <v>105949642</v>
      </c>
      <c r="C1042" s="298" t="s">
        <v>2179</v>
      </c>
      <c r="D1042" s="289" t="s">
        <v>2029</v>
      </c>
      <c r="E1042" s="289" t="s">
        <v>2497</v>
      </c>
      <c r="F1042" s="50" t="s">
        <v>999</v>
      </c>
      <c r="G1042" s="50" t="s">
        <v>999</v>
      </c>
      <c r="H1042" s="289"/>
      <c r="I1042" s="50" t="s">
        <v>1136</v>
      </c>
      <c r="J1042" s="296">
        <v>3113616</v>
      </c>
      <c r="K1042" s="289"/>
      <c r="L1042" s="289"/>
      <c r="M1042" s="289"/>
      <c r="N1042" s="289"/>
    </row>
    <row r="1043" spans="2:14" ht="15.75" x14ac:dyDescent="0.3">
      <c r="B1043" s="295">
        <f>VLOOKUP(C1043,Companies[],3,FALSE)</f>
        <v>105949642</v>
      </c>
      <c r="C1043" s="298" t="s">
        <v>2179</v>
      </c>
      <c r="D1043" s="289" t="s">
        <v>2029</v>
      </c>
      <c r="E1043" s="289" t="s">
        <v>2519</v>
      </c>
      <c r="F1043" s="50" t="s">
        <v>999</v>
      </c>
      <c r="G1043" s="50" t="s">
        <v>999</v>
      </c>
      <c r="H1043" s="289"/>
      <c r="I1043" s="50" t="s">
        <v>1136</v>
      </c>
      <c r="J1043" s="296">
        <v>7262530</v>
      </c>
      <c r="K1043" s="289"/>
      <c r="L1043" s="289"/>
      <c r="M1043" s="289"/>
      <c r="N1043" s="289"/>
    </row>
    <row r="1044" spans="2:14" ht="15.75" x14ac:dyDescent="0.3">
      <c r="B1044" s="295">
        <f>VLOOKUP(C1044,Companies[],3,FALSE)</f>
        <v>105949642</v>
      </c>
      <c r="C1044" s="298" t="s">
        <v>2179</v>
      </c>
      <c r="D1044" s="289" t="s">
        <v>2493</v>
      </c>
      <c r="E1044" s="289" t="s">
        <v>2533</v>
      </c>
      <c r="F1044" s="50" t="s">
        <v>999</v>
      </c>
      <c r="G1044" s="50" t="s">
        <v>999</v>
      </c>
      <c r="H1044" s="289"/>
      <c r="I1044" s="50" t="s">
        <v>1136</v>
      </c>
      <c r="J1044" s="296">
        <v>8242460</v>
      </c>
      <c r="K1044" s="289"/>
      <c r="L1044" s="289"/>
      <c r="M1044" s="289"/>
      <c r="N1044" s="289"/>
    </row>
    <row r="1045" spans="2:14" ht="15.75" x14ac:dyDescent="0.3">
      <c r="B1045" s="295">
        <f>VLOOKUP(C1045,Companies[],3,FALSE)</f>
        <v>105949642</v>
      </c>
      <c r="C1045" s="298" t="s">
        <v>2179</v>
      </c>
      <c r="D1045" s="289" t="s">
        <v>2493</v>
      </c>
      <c r="E1045" s="289" t="s">
        <v>2535</v>
      </c>
      <c r="F1045" s="50" t="s">
        <v>999</v>
      </c>
      <c r="G1045" s="50" t="s">
        <v>999</v>
      </c>
      <c r="H1045" s="289"/>
      <c r="I1045" s="50" t="s">
        <v>1136</v>
      </c>
      <c r="J1045" s="296">
        <v>213941800.68849999</v>
      </c>
      <c r="K1045" s="289"/>
      <c r="L1045" s="289"/>
      <c r="M1045" s="289"/>
      <c r="N1045" s="289"/>
    </row>
    <row r="1046" spans="2:14" ht="15.75" x14ac:dyDescent="0.3">
      <c r="B1046" s="295">
        <f>VLOOKUP(C1046,Companies[],3,FALSE)</f>
        <v>105949642</v>
      </c>
      <c r="C1046" s="298" t="s">
        <v>2179</v>
      </c>
      <c r="D1046" s="289" t="s">
        <v>2493</v>
      </c>
      <c r="E1046" s="289" t="s">
        <v>2537</v>
      </c>
      <c r="F1046" s="50" t="s">
        <v>999</v>
      </c>
      <c r="G1046" s="50" t="s">
        <v>999</v>
      </c>
      <c r="H1046" s="289"/>
      <c r="I1046" s="50" t="s">
        <v>1136</v>
      </c>
      <c r="J1046" s="296">
        <v>48706585.120760001</v>
      </c>
      <c r="K1046" s="289"/>
      <c r="L1046" s="289"/>
      <c r="M1046" s="289"/>
      <c r="N1046" s="289"/>
    </row>
    <row r="1047" spans="2:14" ht="15.75" x14ac:dyDescent="0.3">
      <c r="B1047" s="295">
        <f>VLOOKUP(C1047,Companies[],3,FALSE)</f>
        <v>174126674</v>
      </c>
      <c r="C1047" s="298" t="s">
        <v>2180</v>
      </c>
      <c r="D1047" s="289" t="s">
        <v>2030</v>
      </c>
      <c r="E1047" s="289" t="s">
        <v>2515</v>
      </c>
      <c r="F1047" s="50" t="s">
        <v>999</v>
      </c>
      <c r="G1047" s="50" t="s">
        <v>999</v>
      </c>
      <c r="H1047" s="289"/>
      <c r="I1047" s="50" t="s">
        <v>1136</v>
      </c>
      <c r="J1047" s="296">
        <v>2455143.7199999997</v>
      </c>
      <c r="K1047" s="289"/>
      <c r="L1047" s="289"/>
      <c r="M1047" s="289"/>
      <c r="N1047" s="289"/>
    </row>
    <row r="1048" spans="2:14" ht="15.75" x14ac:dyDescent="0.3">
      <c r="B1048" s="295">
        <f>VLOOKUP(C1048,Companies[],3,FALSE)</f>
        <v>174126674</v>
      </c>
      <c r="C1048" s="298" t="s">
        <v>2180</v>
      </c>
      <c r="D1048" s="289" t="s">
        <v>2029</v>
      </c>
      <c r="E1048" s="289" t="s">
        <v>2497</v>
      </c>
      <c r="F1048" s="50" t="s">
        <v>999</v>
      </c>
      <c r="G1048" s="50" t="s">
        <v>999</v>
      </c>
      <c r="H1048" s="289"/>
      <c r="I1048" s="50" t="s">
        <v>1136</v>
      </c>
      <c r="J1048" s="296">
        <v>57435272</v>
      </c>
      <c r="K1048" s="289"/>
      <c r="L1048" s="289"/>
      <c r="M1048" s="289"/>
      <c r="N1048" s="289"/>
    </row>
    <row r="1049" spans="2:14" ht="15.75" x14ac:dyDescent="0.3">
      <c r="B1049" s="295">
        <f>VLOOKUP(C1049,Companies[],3,FALSE)</f>
        <v>174126674</v>
      </c>
      <c r="C1049" s="298" t="s">
        <v>2180</v>
      </c>
      <c r="D1049" s="289" t="s">
        <v>2029</v>
      </c>
      <c r="E1049" s="289" t="s">
        <v>2519</v>
      </c>
      <c r="F1049" s="50" t="s">
        <v>999</v>
      </c>
      <c r="G1049" s="50" t="s">
        <v>999</v>
      </c>
      <c r="H1049" s="289"/>
      <c r="I1049" s="50" t="s">
        <v>1136</v>
      </c>
      <c r="J1049" s="296">
        <v>6527166</v>
      </c>
      <c r="K1049" s="289"/>
      <c r="L1049" s="289"/>
      <c r="M1049" s="289"/>
      <c r="N1049" s="289"/>
    </row>
    <row r="1050" spans="2:14" ht="15.75" x14ac:dyDescent="0.3">
      <c r="B1050" s="295">
        <f>VLOOKUP(C1050,Companies[],3,FALSE)</f>
        <v>174126674</v>
      </c>
      <c r="C1050" s="298" t="s">
        <v>2180</v>
      </c>
      <c r="D1050" s="289" t="s">
        <v>2493</v>
      </c>
      <c r="E1050" s="289" t="s">
        <v>2533</v>
      </c>
      <c r="F1050" s="50" t="s">
        <v>999</v>
      </c>
      <c r="G1050" s="50" t="s">
        <v>999</v>
      </c>
      <c r="H1050" s="289"/>
      <c r="I1050" s="50" t="s">
        <v>1136</v>
      </c>
      <c r="J1050" s="296">
        <v>259500</v>
      </c>
      <c r="K1050" s="289"/>
      <c r="L1050" s="289"/>
      <c r="M1050" s="289"/>
      <c r="N1050" s="289"/>
    </row>
    <row r="1051" spans="2:14" ht="15.75" x14ac:dyDescent="0.3">
      <c r="B1051" s="295">
        <f>VLOOKUP(C1051,Companies[],3,FALSE)</f>
        <v>174126674</v>
      </c>
      <c r="C1051" s="298" t="s">
        <v>2180</v>
      </c>
      <c r="D1051" s="289" t="s">
        <v>2493</v>
      </c>
      <c r="E1051" s="289" t="s">
        <v>2534</v>
      </c>
      <c r="F1051" s="50" t="s">
        <v>999</v>
      </c>
      <c r="G1051" s="50" t="s">
        <v>999</v>
      </c>
      <c r="H1051" s="289"/>
      <c r="I1051" s="50" t="s">
        <v>1136</v>
      </c>
      <c r="J1051" s="296">
        <v>919999.85</v>
      </c>
      <c r="K1051" s="289"/>
      <c r="L1051" s="289"/>
      <c r="M1051" s="289"/>
      <c r="N1051" s="289"/>
    </row>
    <row r="1052" spans="2:14" ht="15.75" x14ac:dyDescent="0.3">
      <c r="B1052" s="295">
        <f>VLOOKUP(C1052,Companies[],3,FALSE)</f>
        <v>174126674</v>
      </c>
      <c r="C1052" s="298" t="s">
        <v>2180</v>
      </c>
      <c r="D1052" s="289" t="s">
        <v>2493</v>
      </c>
      <c r="E1052" s="289" t="s">
        <v>2535</v>
      </c>
      <c r="F1052" s="50" t="s">
        <v>999</v>
      </c>
      <c r="G1052" s="50" t="s">
        <v>999</v>
      </c>
      <c r="H1052" s="289"/>
      <c r="I1052" s="50" t="s">
        <v>1136</v>
      </c>
      <c r="J1052" s="296">
        <v>278267520.99849999</v>
      </c>
      <c r="K1052" s="289"/>
      <c r="L1052" s="289"/>
      <c r="M1052" s="289"/>
      <c r="N1052" s="289"/>
    </row>
    <row r="1053" spans="2:14" ht="15.75" x14ac:dyDescent="0.3">
      <c r="B1053" s="295">
        <f>VLOOKUP(C1053,Companies[],3,FALSE)</f>
        <v>174126674</v>
      </c>
      <c r="C1053" s="298" t="s">
        <v>2180</v>
      </c>
      <c r="D1053" s="289" t="s">
        <v>2493</v>
      </c>
      <c r="E1053" s="289" t="s">
        <v>2537</v>
      </c>
      <c r="F1053" s="50" t="s">
        <v>999</v>
      </c>
      <c r="G1053" s="50" t="s">
        <v>999</v>
      </c>
      <c r="H1053" s="289"/>
      <c r="I1053" s="50" t="s">
        <v>1136</v>
      </c>
      <c r="J1053" s="296">
        <v>56601049.302339993</v>
      </c>
      <c r="K1053" s="289"/>
      <c r="L1053" s="289"/>
      <c r="M1053" s="289"/>
      <c r="N1053" s="289"/>
    </row>
    <row r="1054" spans="2:14" ht="15.75" x14ac:dyDescent="0.3">
      <c r="B1054" s="295">
        <f>VLOOKUP(C1054,Companies[],3,FALSE)</f>
        <v>174126674</v>
      </c>
      <c r="C1054" s="298" t="s">
        <v>2180</v>
      </c>
      <c r="D1054" s="289" t="s">
        <v>2493</v>
      </c>
      <c r="E1054" s="289" t="s">
        <v>2539</v>
      </c>
      <c r="F1054" s="50" t="s">
        <v>999</v>
      </c>
      <c r="G1054" s="50" t="s">
        <v>999</v>
      </c>
      <c r="H1054" s="289"/>
      <c r="I1054" s="50" t="s">
        <v>1136</v>
      </c>
      <c r="J1054" s="296">
        <v>3361815.9012600002</v>
      </c>
      <c r="K1054" s="289"/>
      <c r="L1054" s="289"/>
      <c r="M1054" s="289"/>
      <c r="N1054" s="289"/>
    </row>
    <row r="1055" spans="2:14" ht="15.75" x14ac:dyDescent="0.3">
      <c r="B1055" s="295">
        <f>VLOOKUP(C1055,Companies[],3,FALSE)</f>
        <v>115325728</v>
      </c>
      <c r="C1055" s="298" t="s">
        <v>2181</v>
      </c>
      <c r="D1055" s="289" t="s">
        <v>2493</v>
      </c>
      <c r="E1055" s="289" t="s">
        <v>2533</v>
      </c>
      <c r="F1055" s="50" t="s">
        <v>999</v>
      </c>
      <c r="G1055" s="50" t="s">
        <v>999</v>
      </c>
      <c r="H1055" s="289"/>
      <c r="I1055" s="50" t="s">
        <v>1136</v>
      </c>
      <c r="J1055" s="296">
        <v>254005170</v>
      </c>
      <c r="K1055" s="289"/>
      <c r="L1055" s="289"/>
      <c r="M1055" s="289"/>
      <c r="N1055" s="289"/>
    </row>
    <row r="1056" spans="2:14" ht="15.75" x14ac:dyDescent="0.3">
      <c r="B1056" s="295">
        <f>VLOOKUP(C1056,Companies[],3,FALSE)</f>
        <v>115325728</v>
      </c>
      <c r="C1056" s="298" t="s">
        <v>2181</v>
      </c>
      <c r="D1056" s="289" t="s">
        <v>2493</v>
      </c>
      <c r="E1056" s="289" t="s">
        <v>2534</v>
      </c>
      <c r="F1056" s="50" t="s">
        <v>999</v>
      </c>
      <c r="G1056" s="50" t="s">
        <v>999</v>
      </c>
      <c r="H1056" s="289"/>
      <c r="I1056" s="50" t="s">
        <v>1136</v>
      </c>
      <c r="J1056" s="296">
        <v>4131562.8868999998</v>
      </c>
      <c r="K1056" s="289"/>
      <c r="L1056" s="289"/>
      <c r="M1056" s="289"/>
      <c r="N1056" s="289"/>
    </row>
    <row r="1057" spans="2:14" ht="15.75" x14ac:dyDescent="0.3">
      <c r="B1057" s="295">
        <f>VLOOKUP(C1057,Companies[],3,FALSE)</f>
        <v>115325728</v>
      </c>
      <c r="C1057" s="298" t="s">
        <v>2181</v>
      </c>
      <c r="D1057" s="289" t="s">
        <v>2493</v>
      </c>
      <c r="E1057" s="289" t="s">
        <v>2535</v>
      </c>
      <c r="F1057" s="50" t="s">
        <v>999</v>
      </c>
      <c r="G1057" s="50" t="s">
        <v>999</v>
      </c>
      <c r="H1057" s="289"/>
      <c r="I1057" s="50" t="s">
        <v>1136</v>
      </c>
      <c r="J1057" s="296">
        <v>519342837.67612004</v>
      </c>
      <c r="K1057" s="289"/>
      <c r="L1057" s="289"/>
      <c r="M1057" s="289"/>
      <c r="N1057" s="289"/>
    </row>
    <row r="1058" spans="2:14" ht="15.75" x14ac:dyDescent="0.3">
      <c r="B1058" s="295">
        <f>VLOOKUP(C1058,Companies[],3,FALSE)</f>
        <v>115325728</v>
      </c>
      <c r="C1058" s="298" t="s">
        <v>2181</v>
      </c>
      <c r="D1058" s="289" t="s">
        <v>2493</v>
      </c>
      <c r="E1058" s="289" t="s">
        <v>2536</v>
      </c>
      <c r="F1058" s="50" t="s">
        <v>999</v>
      </c>
      <c r="G1058" s="50" t="s">
        <v>999</v>
      </c>
      <c r="H1058" s="289"/>
      <c r="I1058" s="50" t="s">
        <v>1136</v>
      </c>
      <c r="J1058" s="296">
        <v>430549478.43527997</v>
      </c>
      <c r="K1058" s="289"/>
      <c r="L1058" s="289"/>
      <c r="M1058" s="289"/>
      <c r="N1058" s="289"/>
    </row>
    <row r="1059" spans="2:14" ht="15.75" x14ac:dyDescent="0.3">
      <c r="B1059" s="295">
        <f>VLOOKUP(C1059,Companies[],3,FALSE)</f>
        <v>115325728</v>
      </c>
      <c r="C1059" s="298" t="s">
        <v>2181</v>
      </c>
      <c r="D1059" s="289" t="s">
        <v>2493</v>
      </c>
      <c r="E1059" s="289" t="s">
        <v>2537</v>
      </c>
      <c r="F1059" s="50" t="s">
        <v>999</v>
      </c>
      <c r="G1059" s="50" t="s">
        <v>999</v>
      </c>
      <c r="H1059" s="289"/>
      <c r="I1059" s="50" t="s">
        <v>1136</v>
      </c>
      <c r="J1059" s="296">
        <v>118760877.25864001</v>
      </c>
      <c r="K1059" s="289"/>
      <c r="L1059" s="289"/>
      <c r="M1059" s="289"/>
      <c r="N1059" s="289"/>
    </row>
    <row r="1060" spans="2:14" ht="15.75" x14ac:dyDescent="0.3">
      <c r="B1060" s="295">
        <f>VLOOKUP(C1060,Companies[],3,FALSE)</f>
        <v>115325728</v>
      </c>
      <c r="C1060" s="298" t="s">
        <v>2181</v>
      </c>
      <c r="D1060" s="289" t="s">
        <v>2493</v>
      </c>
      <c r="E1060" s="289" t="s">
        <v>2538</v>
      </c>
      <c r="F1060" s="50" t="s">
        <v>999</v>
      </c>
      <c r="G1060" s="50" t="s">
        <v>999</v>
      </c>
      <c r="H1060" s="289"/>
      <c r="I1060" s="50" t="s">
        <v>1136</v>
      </c>
      <c r="J1060" s="296">
        <v>13790951.09076</v>
      </c>
      <c r="K1060" s="289"/>
      <c r="L1060" s="289"/>
      <c r="M1060" s="289"/>
      <c r="N1060" s="289"/>
    </row>
    <row r="1061" spans="2:14" ht="15.75" x14ac:dyDescent="0.3">
      <c r="B1061" s="295">
        <f>VLOOKUP(C1061,Companies[],3,FALSE)</f>
        <v>115325728</v>
      </c>
      <c r="C1061" s="298" t="s">
        <v>2181</v>
      </c>
      <c r="D1061" s="289" t="s">
        <v>2493</v>
      </c>
      <c r="E1061" s="289" t="s">
        <v>2539</v>
      </c>
      <c r="F1061" s="50" t="s">
        <v>999</v>
      </c>
      <c r="G1061" s="50" t="s">
        <v>999</v>
      </c>
      <c r="H1061" s="289"/>
      <c r="I1061" s="50" t="s">
        <v>1136</v>
      </c>
      <c r="J1061" s="296">
        <v>16551375.299620001</v>
      </c>
      <c r="K1061" s="289"/>
      <c r="L1061" s="289"/>
      <c r="M1061" s="289"/>
      <c r="N1061" s="289"/>
    </row>
    <row r="1062" spans="2:14" ht="15.75" x14ac:dyDescent="0.3">
      <c r="B1062" s="295">
        <f>VLOOKUP(C1062,Companies[],3,FALSE)</f>
        <v>177490903</v>
      </c>
      <c r="C1062" s="298" t="s">
        <v>2182</v>
      </c>
      <c r="D1062" s="289" t="s">
        <v>2029</v>
      </c>
      <c r="E1062" s="289" t="s">
        <v>2497</v>
      </c>
      <c r="F1062" s="50" t="s">
        <v>999</v>
      </c>
      <c r="G1062" s="50" t="s">
        <v>999</v>
      </c>
      <c r="H1062" s="289"/>
      <c r="I1062" s="50" t="s">
        <v>1136</v>
      </c>
      <c r="J1062" s="296">
        <v>1000000</v>
      </c>
      <c r="K1062" s="289"/>
      <c r="L1062" s="289"/>
      <c r="M1062" s="289"/>
      <c r="N1062" s="289"/>
    </row>
    <row r="1063" spans="2:14" ht="15.75" x14ac:dyDescent="0.3">
      <c r="B1063" s="295">
        <f>VLOOKUP(C1063,Companies[],3,FALSE)</f>
        <v>177490903</v>
      </c>
      <c r="C1063" s="298" t="s">
        <v>2182</v>
      </c>
      <c r="D1063" s="289" t="s">
        <v>2029</v>
      </c>
      <c r="E1063" s="289" t="s">
        <v>2519</v>
      </c>
      <c r="F1063" s="50" t="s">
        <v>999</v>
      </c>
      <c r="G1063" s="50" t="s">
        <v>999</v>
      </c>
      <c r="H1063" s="289"/>
      <c r="I1063" s="50" t="s">
        <v>1136</v>
      </c>
      <c r="J1063" s="296">
        <v>13001758.24</v>
      </c>
      <c r="K1063" s="289"/>
      <c r="L1063" s="289"/>
      <c r="M1063" s="289"/>
      <c r="N1063" s="289"/>
    </row>
    <row r="1064" spans="2:14" ht="15.75" x14ac:dyDescent="0.3">
      <c r="B1064" s="295">
        <f>VLOOKUP(C1064,Companies[],3,FALSE)</f>
        <v>177490903</v>
      </c>
      <c r="C1064" s="298" t="s">
        <v>2182</v>
      </c>
      <c r="D1064" s="289" t="s">
        <v>2493</v>
      </c>
      <c r="E1064" s="289" t="s">
        <v>2533</v>
      </c>
      <c r="F1064" s="50" t="s">
        <v>999</v>
      </c>
      <c r="G1064" s="50" t="s">
        <v>999</v>
      </c>
      <c r="H1064" s="289"/>
      <c r="I1064" s="50" t="s">
        <v>1136</v>
      </c>
      <c r="J1064" s="296">
        <v>2549140</v>
      </c>
      <c r="K1064" s="289"/>
      <c r="L1064" s="289"/>
      <c r="M1064" s="289"/>
      <c r="N1064" s="289"/>
    </row>
    <row r="1065" spans="2:14" ht="15.75" x14ac:dyDescent="0.3">
      <c r="B1065" s="295">
        <f>VLOOKUP(C1065,Companies[],3,FALSE)</f>
        <v>177490903</v>
      </c>
      <c r="C1065" s="298" t="s">
        <v>2182</v>
      </c>
      <c r="D1065" s="289" t="s">
        <v>2493</v>
      </c>
      <c r="E1065" s="289" t="s">
        <v>2535</v>
      </c>
      <c r="F1065" s="50" t="s">
        <v>999</v>
      </c>
      <c r="G1065" s="50" t="s">
        <v>999</v>
      </c>
      <c r="H1065" s="289"/>
      <c r="I1065" s="50" t="s">
        <v>1136</v>
      </c>
      <c r="J1065" s="296">
        <v>305675401.73999995</v>
      </c>
      <c r="K1065" s="289"/>
      <c r="L1065" s="289"/>
      <c r="M1065" s="289"/>
      <c r="N1065" s="289"/>
    </row>
    <row r="1066" spans="2:14" ht="15.75" x14ac:dyDescent="0.3">
      <c r="B1066" s="295">
        <f>VLOOKUP(C1066,Companies[],3,FALSE)</f>
        <v>177490903</v>
      </c>
      <c r="C1066" s="298" t="s">
        <v>2182</v>
      </c>
      <c r="D1066" s="289" t="s">
        <v>2493</v>
      </c>
      <c r="E1066" s="289" t="s">
        <v>2536</v>
      </c>
      <c r="F1066" s="50" t="s">
        <v>999</v>
      </c>
      <c r="G1066" s="50" t="s">
        <v>999</v>
      </c>
      <c r="H1066" s="289"/>
      <c r="I1066" s="50" t="s">
        <v>1136</v>
      </c>
      <c r="J1066" s="296">
        <v>738357418.35000002</v>
      </c>
      <c r="K1066" s="289"/>
      <c r="L1066" s="289"/>
      <c r="M1066" s="289"/>
      <c r="N1066" s="289"/>
    </row>
    <row r="1067" spans="2:14" ht="15.75" x14ac:dyDescent="0.3">
      <c r="B1067" s="295">
        <f>VLOOKUP(C1067,Companies[],3,FALSE)</f>
        <v>177490903</v>
      </c>
      <c r="C1067" s="298" t="s">
        <v>2182</v>
      </c>
      <c r="D1067" s="289" t="s">
        <v>2493</v>
      </c>
      <c r="E1067" s="289" t="s">
        <v>2537</v>
      </c>
      <c r="F1067" s="50" t="s">
        <v>999</v>
      </c>
      <c r="G1067" s="50" t="s">
        <v>999</v>
      </c>
      <c r="H1067" s="289"/>
      <c r="I1067" s="50" t="s">
        <v>1136</v>
      </c>
      <c r="J1067" s="296">
        <v>100871928.93000001</v>
      </c>
      <c r="K1067" s="289"/>
      <c r="L1067" s="289"/>
      <c r="M1067" s="289"/>
      <c r="N1067" s="289"/>
    </row>
    <row r="1068" spans="2:14" ht="15.75" x14ac:dyDescent="0.3">
      <c r="B1068" s="295">
        <f>VLOOKUP(C1068,Companies[],3,FALSE)</f>
        <v>177490903</v>
      </c>
      <c r="C1068" s="298" t="s">
        <v>2182</v>
      </c>
      <c r="D1068" s="289" t="s">
        <v>2493</v>
      </c>
      <c r="E1068" s="289" t="s">
        <v>2539</v>
      </c>
      <c r="F1068" s="50" t="s">
        <v>999</v>
      </c>
      <c r="G1068" s="50" t="s">
        <v>999</v>
      </c>
      <c r="H1068" s="289"/>
      <c r="I1068" s="50" t="s">
        <v>1136</v>
      </c>
      <c r="J1068" s="296">
        <v>2420626.87</v>
      </c>
      <c r="K1068" s="289"/>
      <c r="L1068" s="289"/>
      <c r="M1068" s="289"/>
      <c r="N1068" s="289"/>
    </row>
    <row r="1069" spans="2:14" ht="15.75" x14ac:dyDescent="0.3">
      <c r="B1069" s="295">
        <f>VLOOKUP(C1069,Companies[],3,FALSE)</f>
        <v>111092141</v>
      </c>
      <c r="C1069" s="298" t="s">
        <v>2183</v>
      </c>
      <c r="D1069" s="289" t="s">
        <v>2542</v>
      </c>
      <c r="E1069" s="289" t="s">
        <v>2541</v>
      </c>
      <c r="F1069" s="50" t="s">
        <v>999</v>
      </c>
      <c r="G1069" s="50" t="s">
        <v>999</v>
      </c>
      <c r="H1069" s="289"/>
      <c r="I1069" s="50" t="s">
        <v>1136</v>
      </c>
      <c r="J1069" s="296">
        <v>10000000</v>
      </c>
      <c r="K1069" s="289"/>
      <c r="L1069" s="289"/>
      <c r="M1069" s="289"/>
      <c r="N1069" s="289"/>
    </row>
    <row r="1070" spans="2:14" ht="15.75" x14ac:dyDescent="0.3">
      <c r="B1070" s="295">
        <f>VLOOKUP(C1070,Companies[],3,FALSE)</f>
        <v>117705390</v>
      </c>
      <c r="C1070" s="298" t="s">
        <v>2184</v>
      </c>
      <c r="D1070" s="289" t="s">
        <v>2029</v>
      </c>
      <c r="E1070" s="289" t="s">
        <v>2497</v>
      </c>
      <c r="F1070" s="50" t="s">
        <v>999</v>
      </c>
      <c r="G1070" s="50" t="s">
        <v>999</v>
      </c>
      <c r="H1070" s="289"/>
      <c r="I1070" s="50" t="s">
        <v>1136</v>
      </c>
      <c r="J1070" s="296">
        <v>13295218</v>
      </c>
      <c r="K1070" s="289"/>
      <c r="L1070" s="289"/>
      <c r="M1070" s="289"/>
      <c r="N1070" s="289"/>
    </row>
    <row r="1071" spans="2:14" ht="15.75" x14ac:dyDescent="0.3">
      <c r="B1071" s="295">
        <f>VLOOKUP(C1071,Companies[],3,FALSE)</f>
        <v>117705390</v>
      </c>
      <c r="C1071" s="298" t="s">
        <v>2184</v>
      </c>
      <c r="D1071" s="289" t="s">
        <v>2029</v>
      </c>
      <c r="E1071" s="289" t="s">
        <v>2520</v>
      </c>
      <c r="F1071" s="50" t="s">
        <v>999</v>
      </c>
      <c r="G1071" s="50" t="s">
        <v>999</v>
      </c>
      <c r="H1071" s="289"/>
      <c r="I1071" s="50" t="s">
        <v>1136</v>
      </c>
      <c r="J1071" s="296">
        <v>7150000</v>
      </c>
      <c r="K1071" s="289"/>
      <c r="L1071" s="289"/>
      <c r="M1071" s="289"/>
      <c r="N1071" s="289"/>
    </row>
    <row r="1072" spans="2:14" ht="15.75" x14ac:dyDescent="0.3">
      <c r="B1072" s="295">
        <f>VLOOKUP(C1072,Companies[],3,FALSE)</f>
        <v>117705390</v>
      </c>
      <c r="C1072" s="298" t="s">
        <v>2184</v>
      </c>
      <c r="D1072" s="289" t="s">
        <v>2493</v>
      </c>
      <c r="E1072" s="289" t="s">
        <v>2533</v>
      </c>
      <c r="F1072" s="50" t="s">
        <v>999</v>
      </c>
      <c r="G1072" s="50" t="s">
        <v>999</v>
      </c>
      <c r="H1072" s="289"/>
      <c r="I1072" s="50" t="s">
        <v>1136</v>
      </c>
      <c r="J1072" s="296">
        <v>20438160</v>
      </c>
      <c r="K1072" s="289"/>
      <c r="L1072" s="289"/>
      <c r="M1072" s="289"/>
      <c r="N1072" s="289"/>
    </row>
    <row r="1073" spans="2:14" ht="15.75" x14ac:dyDescent="0.3">
      <c r="B1073" s="295">
        <f>VLOOKUP(C1073,Companies[],3,FALSE)</f>
        <v>117705390</v>
      </c>
      <c r="C1073" s="298" t="s">
        <v>2184</v>
      </c>
      <c r="D1073" s="289" t="s">
        <v>2493</v>
      </c>
      <c r="E1073" s="289" t="s">
        <v>2534</v>
      </c>
      <c r="F1073" s="50" t="s">
        <v>999</v>
      </c>
      <c r="G1073" s="50" t="s">
        <v>999</v>
      </c>
      <c r="H1073" s="289"/>
      <c r="I1073" s="50" t="s">
        <v>1136</v>
      </c>
      <c r="J1073" s="296">
        <v>586487.83589999995</v>
      </c>
      <c r="K1073" s="289"/>
      <c r="L1073" s="289"/>
      <c r="M1073" s="289"/>
      <c r="N1073" s="289"/>
    </row>
    <row r="1074" spans="2:14" ht="15.75" x14ac:dyDescent="0.3">
      <c r="B1074" s="295">
        <f>VLOOKUP(C1074,Companies[],3,FALSE)</f>
        <v>117705390</v>
      </c>
      <c r="C1074" s="298" t="s">
        <v>2184</v>
      </c>
      <c r="D1074" s="289" t="s">
        <v>2493</v>
      </c>
      <c r="E1074" s="289" t="s">
        <v>2535</v>
      </c>
      <c r="F1074" s="50" t="s">
        <v>999</v>
      </c>
      <c r="G1074" s="50" t="s">
        <v>999</v>
      </c>
      <c r="H1074" s="289"/>
      <c r="I1074" s="50" t="s">
        <v>1136</v>
      </c>
      <c r="J1074" s="296">
        <v>16000106.196899999</v>
      </c>
      <c r="K1074" s="289"/>
      <c r="L1074" s="289"/>
      <c r="M1074" s="289"/>
      <c r="N1074" s="289"/>
    </row>
    <row r="1075" spans="2:14" ht="15.75" x14ac:dyDescent="0.3">
      <c r="B1075" s="295">
        <f>VLOOKUP(C1075,Companies[],3,FALSE)</f>
        <v>117705390</v>
      </c>
      <c r="C1075" s="298" t="s">
        <v>2184</v>
      </c>
      <c r="D1075" s="289" t="s">
        <v>2493</v>
      </c>
      <c r="E1075" s="289" t="s">
        <v>2537</v>
      </c>
      <c r="F1075" s="50" t="s">
        <v>999</v>
      </c>
      <c r="G1075" s="50" t="s">
        <v>999</v>
      </c>
      <c r="H1075" s="289"/>
      <c r="I1075" s="50" t="s">
        <v>1136</v>
      </c>
      <c r="J1075" s="296">
        <v>3582270.8980200002</v>
      </c>
      <c r="K1075" s="289"/>
      <c r="L1075" s="289"/>
      <c r="M1075" s="289"/>
      <c r="N1075" s="289"/>
    </row>
    <row r="1076" spans="2:14" ht="15.75" x14ac:dyDescent="0.3">
      <c r="B1076" s="295">
        <f>VLOOKUP(C1076,Companies[],3,FALSE)</f>
        <v>117705390</v>
      </c>
      <c r="C1076" s="298" t="s">
        <v>2184</v>
      </c>
      <c r="D1076" s="289" t="s">
        <v>2493</v>
      </c>
      <c r="E1076" s="289" t="s">
        <v>2539</v>
      </c>
      <c r="F1076" s="50" t="s">
        <v>999</v>
      </c>
      <c r="G1076" s="50" t="s">
        <v>999</v>
      </c>
      <c r="H1076" s="289"/>
      <c r="I1076" s="50" t="s">
        <v>1136</v>
      </c>
      <c r="J1076" s="296">
        <v>104724.86813999999</v>
      </c>
      <c r="K1076" s="289"/>
      <c r="L1076" s="289"/>
      <c r="M1076" s="289"/>
      <c r="N1076" s="289"/>
    </row>
    <row r="1077" spans="2:14" ht="15.75" x14ac:dyDescent="0.3">
      <c r="B1077" s="295">
        <f>VLOOKUP(C1077,Companies[],3,FALSE)</f>
        <v>110392907</v>
      </c>
      <c r="C1077" s="298" t="s">
        <v>2185</v>
      </c>
      <c r="D1077" s="289" t="s">
        <v>2029</v>
      </c>
      <c r="E1077" s="289" t="s">
        <v>2497</v>
      </c>
      <c r="F1077" s="50" t="s">
        <v>999</v>
      </c>
      <c r="G1077" s="50" t="s">
        <v>999</v>
      </c>
      <c r="H1077" s="289"/>
      <c r="I1077" s="50" t="s">
        <v>1136</v>
      </c>
      <c r="J1077" s="296">
        <v>392256</v>
      </c>
      <c r="K1077" s="289"/>
      <c r="L1077" s="289"/>
      <c r="M1077" s="289"/>
      <c r="N1077" s="289"/>
    </row>
    <row r="1078" spans="2:14" ht="15.75" x14ac:dyDescent="0.3">
      <c r="B1078" s="295">
        <f>VLOOKUP(C1078,Companies[],3,FALSE)</f>
        <v>110392907</v>
      </c>
      <c r="C1078" s="298" t="s">
        <v>2185</v>
      </c>
      <c r="D1078" s="289" t="s">
        <v>2029</v>
      </c>
      <c r="E1078" s="289" t="s">
        <v>2519</v>
      </c>
      <c r="F1078" s="50" t="s">
        <v>999</v>
      </c>
      <c r="G1078" s="50" t="s">
        <v>999</v>
      </c>
      <c r="H1078" s="289"/>
      <c r="I1078" s="50" t="s">
        <v>1136</v>
      </c>
      <c r="J1078" s="296">
        <v>15105151.060000001</v>
      </c>
      <c r="K1078" s="289"/>
      <c r="L1078" s="289"/>
      <c r="M1078" s="289"/>
      <c r="N1078" s="289"/>
    </row>
    <row r="1079" spans="2:14" ht="15.75" x14ac:dyDescent="0.3">
      <c r="B1079" s="295">
        <f>VLOOKUP(C1079,Companies[],3,FALSE)</f>
        <v>110392907</v>
      </c>
      <c r="C1079" s="298" t="s">
        <v>2185</v>
      </c>
      <c r="D1079" s="289" t="s">
        <v>2493</v>
      </c>
      <c r="E1079" s="289" t="s">
        <v>2533</v>
      </c>
      <c r="F1079" s="50" t="s">
        <v>999</v>
      </c>
      <c r="G1079" s="50" t="s">
        <v>999</v>
      </c>
      <c r="H1079" s="289"/>
      <c r="I1079" s="50" t="s">
        <v>1136</v>
      </c>
      <c r="J1079" s="296">
        <v>32716800</v>
      </c>
      <c r="K1079" s="289"/>
      <c r="L1079" s="289"/>
      <c r="M1079" s="289"/>
      <c r="N1079" s="289"/>
    </row>
    <row r="1080" spans="2:14" ht="15.75" x14ac:dyDescent="0.3">
      <c r="B1080" s="295">
        <f>VLOOKUP(C1080,Companies[],3,FALSE)</f>
        <v>110392907</v>
      </c>
      <c r="C1080" s="298" t="s">
        <v>2185</v>
      </c>
      <c r="D1080" s="289" t="s">
        <v>2493</v>
      </c>
      <c r="E1080" s="289" t="s">
        <v>2534</v>
      </c>
      <c r="F1080" s="50" t="s">
        <v>999</v>
      </c>
      <c r="G1080" s="50" t="s">
        <v>999</v>
      </c>
      <c r="H1080" s="289"/>
      <c r="I1080" s="50" t="s">
        <v>1136</v>
      </c>
      <c r="J1080" s="296">
        <v>15433995.826900002</v>
      </c>
      <c r="K1080" s="289"/>
      <c r="L1080" s="289"/>
      <c r="M1080" s="289"/>
      <c r="N1080" s="289"/>
    </row>
    <row r="1081" spans="2:14" ht="15.75" x14ac:dyDescent="0.3">
      <c r="B1081" s="295">
        <f>VLOOKUP(C1081,Companies[],3,FALSE)</f>
        <v>110392907</v>
      </c>
      <c r="C1081" s="298" t="s">
        <v>2185</v>
      </c>
      <c r="D1081" s="289" t="s">
        <v>2493</v>
      </c>
      <c r="E1081" s="289" t="s">
        <v>2535</v>
      </c>
      <c r="F1081" s="50" t="s">
        <v>999</v>
      </c>
      <c r="G1081" s="50" t="s">
        <v>999</v>
      </c>
      <c r="H1081" s="289"/>
      <c r="I1081" s="50" t="s">
        <v>1136</v>
      </c>
      <c r="J1081" s="296">
        <v>610377787.23875999</v>
      </c>
      <c r="K1081" s="289"/>
      <c r="L1081" s="289"/>
      <c r="M1081" s="289"/>
      <c r="N1081" s="289"/>
    </row>
    <row r="1082" spans="2:14" ht="15.75" x14ac:dyDescent="0.3">
      <c r="B1082" s="295">
        <f>VLOOKUP(C1082,Companies[],3,FALSE)</f>
        <v>110392907</v>
      </c>
      <c r="C1082" s="298" t="s">
        <v>2185</v>
      </c>
      <c r="D1082" s="289" t="s">
        <v>2493</v>
      </c>
      <c r="E1082" s="289" t="s">
        <v>2536</v>
      </c>
      <c r="F1082" s="50" t="s">
        <v>999</v>
      </c>
      <c r="G1082" s="50" t="s">
        <v>999</v>
      </c>
      <c r="H1082" s="289"/>
      <c r="I1082" s="50" t="s">
        <v>1136</v>
      </c>
      <c r="J1082" s="296">
        <v>744683667.33345997</v>
      </c>
      <c r="K1082" s="289"/>
      <c r="L1082" s="289"/>
      <c r="M1082" s="289"/>
      <c r="N1082" s="289"/>
    </row>
    <row r="1083" spans="2:14" ht="15.75" x14ac:dyDescent="0.3">
      <c r="B1083" s="295">
        <f>VLOOKUP(C1083,Companies[],3,FALSE)</f>
        <v>110392907</v>
      </c>
      <c r="C1083" s="298" t="s">
        <v>2185</v>
      </c>
      <c r="D1083" s="289" t="s">
        <v>2493</v>
      </c>
      <c r="E1083" s="289" t="s">
        <v>2537</v>
      </c>
      <c r="F1083" s="50" t="s">
        <v>999</v>
      </c>
      <c r="G1083" s="50" t="s">
        <v>999</v>
      </c>
      <c r="H1083" s="289"/>
      <c r="I1083" s="50" t="s">
        <v>1136</v>
      </c>
      <c r="J1083" s="296">
        <v>132676977.39866</v>
      </c>
      <c r="K1083" s="289"/>
      <c r="L1083" s="289"/>
      <c r="M1083" s="289"/>
      <c r="N1083" s="289"/>
    </row>
    <row r="1084" spans="2:14" ht="15.75" x14ac:dyDescent="0.3">
      <c r="B1084" s="295">
        <f>VLOOKUP(C1084,Companies[],3,FALSE)</f>
        <v>110392907</v>
      </c>
      <c r="C1084" s="298" t="s">
        <v>2185</v>
      </c>
      <c r="D1084" s="289" t="s">
        <v>2493</v>
      </c>
      <c r="E1084" s="289" t="s">
        <v>2538</v>
      </c>
      <c r="F1084" s="50" t="s">
        <v>999</v>
      </c>
      <c r="G1084" s="50" t="s">
        <v>999</v>
      </c>
      <c r="H1084" s="289"/>
      <c r="I1084" s="50" t="s">
        <v>1136</v>
      </c>
      <c r="J1084" s="296">
        <v>23960615.222819999</v>
      </c>
      <c r="K1084" s="289"/>
      <c r="L1084" s="289"/>
      <c r="M1084" s="289"/>
      <c r="N1084" s="289"/>
    </row>
    <row r="1085" spans="2:14" ht="15.75" x14ac:dyDescent="0.3">
      <c r="B1085" s="295">
        <f>VLOOKUP(C1085,Companies[],3,FALSE)</f>
        <v>110392907</v>
      </c>
      <c r="C1085" s="298" t="s">
        <v>2185</v>
      </c>
      <c r="D1085" s="289" t="s">
        <v>2493</v>
      </c>
      <c r="E1085" s="289" t="s">
        <v>2539</v>
      </c>
      <c r="F1085" s="50" t="s">
        <v>999</v>
      </c>
      <c r="G1085" s="50" t="s">
        <v>999</v>
      </c>
      <c r="H1085" s="289"/>
      <c r="I1085" s="50" t="s">
        <v>1136</v>
      </c>
      <c r="J1085" s="296">
        <v>13639250.353089999</v>
      </c>
      <c r="K1085" s="289"/>
      <c r="L1085" s="289"/>
      <c r="M1085" s="289"/>
      <c r="N1085" s="289"/>
    </row>
    <row r="1086" spans="2:14" ht="15.75" x14ac:dyDescent="0.3">
      <c r="B1086" s="295">
        <f>VLOOKUP(C1086,Companies[],3,FALSE)</f>
        <v>102607236</v>
      </c>
      <c r="C1086" s="298" t="s">
        <v>2186</v>
      </c>
      <c r="D1086" s="289" t="s">
        <v>2030</v>
      </c>
      <c r="E1086" s="289" t="s">
        <v>2515</v>
      </c>
      <c r="F1086" s="50" t="s">
        <v>999</v>
      </c>
      <c r="G1086" s="50" t="s">
        <v>999</v>
      </c>
      <c r="H1086" s="289"/>
      <c r="I1086" s="50" t="s">
        <v>1136</v>
      </c>
      <c r="J1086" s="296">
        <v>37914026</v>
      </c>
      <c r="K1086" s="289"/>
      <c r="L1086" s="289"/>
      <c r="M1086" s="289"/>
      <c r="N1086" s="289"/>
    </row>
    <row r="1087" spans="2:14" ht="15.75" x14ac:dyDescent="0.3">
      <c r="B1087" s="295">
        <f>VLOOKUP(C1087,Companies[],3,FALSE)</f>
        <v>102607236</v>
      </c>
      <c r="C1087" s="298" t="s">
        <v>2186</v>
      </c>
      <c r="D1087" s="289" t="s">
        <v>2029</v>
      </c>
      <c r="E1087" s="289" t="s">
        <v>2497</v>
      </c>
      <c r="F1087" s="50" t="s">
        <v>999</v>
      </c>
      <c r="G1087" s="50" t="s">
        <v>999</v>
      </c>
      <c r="H1087" s="289"/>
      <c r="I1087" s="50" t="s">
        <v>1136</v>
      </c>
      <c r="J1087" s="296">
        <v>3464728</v>
      </c>
      <c r="K1087" s="289"/>
      <c r="L1087" s="289"/>
      <c r="M1087" s="289"/>
      <c r="N1087" s="289"/>
    </row>
    <row r="1088" spans="2:14" ht="15.75" x14ac:dyDescent="0.3">
      <c r="B1088" s="295">
        <f>VLOOKUP(C1088,Companies[],3,FALSE)</f>
        <v>102607236</v>
      </c>
      <c r="C1088" s="298" t="s">
        <v>2186</v>
      </c>
      <c r="D1088" s="289" t="s">
        <v>2029</v>
      </c>
      <c r="E1088" s="289" t="s">
        <v>2519</v>
      </c>
      <c r="F1088" s="50" t="s">
        <v>999</v>
      </c>
      <c r="G1088" s="50" t="s">
        <v>999</v>
      </c>
      <c r="H1088" s="289"/>
      <c r="I1088" s="50" t="s">
        <v>1136</v>
      </c>
      <c r="J1088" s="296">
        <v>9999564</v>
      </c>
      <c r="K1088" s="289"/>
      <c r="L1088" s="289"/>
      <c r="M1088" s="289"/>
      <c r="N1088" s="289"/>
    </row>
    <row r="1089" spans="2:14" ht="15.75" x14ac:dyDescent="0.3">
      <c r="B1089" s="295">
        <f>VLOOKUP(C1089,Companies[],3,FALSE)</f>
        <v>102607236</v>
      </c>
      <c r="C1089" s="298" t="s">
        <v>2186</v>
      </c>
      <c r="D1089" s="289" t="s">
        <v>2029</v>
      </c>
      <c r="E1089" s="289" t="s">
        <v>2522</v>
      </c>
      <c r="F1089" s="50" t="s">
        <v>999</v>
      </c>
      <c r="G1089" s="50" t="s">
        <v>999</v>
      </c>
      <c r="H1089" s="289"/>
      <c r="I1089" s="50" t="s">
        <v>1136</v>
      </c>
      <c r="J1089" s="296">
        <v>38840844</v>
      </c>
      <c r="K1089" s="289"/>
      <c r="L1089" s="289"/>
      <c r="M1089" s="289"/>
      <c r="N1089" s="289"/>
    </row>
    <row r="1090" spans="2:14" ht="15.75" x14ac:dyDescent="0.3">
      <c r="B1090" s="295">
        <f>VLOOKUP(C1090,Companies[],3,FALSE)</f>
        <v>102607236</v>
      </c>
      <c r="C1090" s="298" t="s">
        <v>2186</v>
      </c>
      <c r="D1090" s="289" t="s">
        <v>2493</v>
      </c>
      <c r="E1090" s="289" t="s">
        <v>2535</v>
      </c>
      <c r="F1090" s="50" t="s">
        <v>999</v>
      </c>
      <c r="G1090" s="50" t="s">
        <v>999</v>
      </c>
      <c r="H1090" s="289"/>
      <c r="I1090" s="50" t="s">
        <v>1136</v>
      </c>
      <c r="J1090" s="296">
        <v>51685708.05218</v>
      </c>
      <c r="K1090" s="289"/>
      <c r="L1090" s="289"/>
      <c r="M1090" s="289"/>
      <c r="N1090" s="289"/>
    </row>
    <row r="1091" spans="2:14" ht="15.75" x14ac:dyDescent="0.3">
      <c r="B1091" s="295">
        <f>VLOOKUP(C1091,Companies[],3,FALSE)</f>
        <v>102607236</v>
      </c>
      <c r="C1091" s="298" t="s">
        <v>2186</v>
      </c>
      <c r="D1091" s="289" t="s">
        <v>2493</v>
      </c>
      <c r="E1091" s="289" t="s">
        <v>2536</v>
      </c>
      <c r="F1091" s="50" t="s">
        <v>999</v>
      </c>
      <c r="G1091" s="50" t="s">
        <v>999</v>
      </c>
      <c r="H1091" s="289"/>
      <c r="I1091" s="50" t="s">
        <v>1136</v>
      </c>
      <c r="J1091" s="296">
        <v>14952276.216079999</v>
      </c>
      <c r="K1091" s="289"/>
      <c r="L1091" s="289"/>
      <c r="M1091" s="289"/>
      <c r="N1091" s="289"/>
    </row>
    <row r="1092" spans="2:14" ht="15.75" x14ac:dyDescent="0.3">
      <c r="B1092" s="295">
        <f>VLOOKUP(C1092,Companies[],3,FALSE)</f>
        <v>102607236</v>
      </c>
      <c r="C1092" s="298" t="s">
        <v>2186</v>
      </c>
      <c r="D1092" s="289" t="s">
        <v>2493</v>
      </c>
      <c r="E1092" s="289" t="s">
        <v>2537</v>
      </c>
      <c r="F1092" s="50" t="s">
        <v>999</v>
      </c>
      <c r="G1092" s="50" t="s">
        <v>999</v>
      </c>
      <c r="H1092" s="289"/>
      <c r="I1092" s="50" t="s">
        <v>1136</v>
      </c>
      <c r="J1092" s="296">
        <v>11887790.525940001</v>
      </c>
      <c r="K1092" s="289"/>
      <c r="L1092" s="289"/>
      <c r="M1092" s="289"/>
      <c r="N1092" s="289"/>
    </row>
    <row r="1093" spans="2:14" ht="15.75" x14ac:dyDescent="0.3">
      <c r="B1093" s="295">
        <f>VLOOKUP(C1093,Companies[],3,FALSE)</f>
        <v>102607236</v>
      </c>
      <c r="C1093" s="298" t="s">
        <v>2186</v>
      </c>
      <c r="D1093" s="289" t="s">
        <v>2493</v>
      </c>
      <c r="E1093" s="289" t="s">
        <v>2538</v>
      </c>
      <c r="F1093" s="50" t="s">
        <v>999</v>
      </c>
      <c r="G1093" s="50" t="s">
        <v>999</v>
      </c>
      <c r="H1093" s="289"/>
      <c r="I1093" s="50" t="s">
        <v>1136</v>
      </c>
      <c r="J1093" s="296">
        <v>1191359.6275599999</v>
      </c>
      <c r="K1093" s="289"/>
      <c r="L1093" s="289"/>
      <c r="M1093" s="289"/>
      <c r="N1093" s="289"/>
    </row>
    <row r="1094" spans="2:14" ht="15.75" x14ac:dyDescent="0.3">
      <c r="B1094" s="295">
        <f>VLOOKUP(C1094,Companies[],3,FALSE)</f>
        <v>102607236</v>
      </c>
      <c r="C1094" s="298" t="s">
        <v>2186</v>
      </c>
      <c r="D1094" s="289" t="s">
        <v>2493</v>
      </c>
      <c r="E1094" s="289" t="s">
        <v>2539</v>
      </c>
      <c r="F1094" s="50" t="s">
        <v>999</v>
      </c>
      <c r="G1094" s="50" t="s">
        <v>999</v>
      </c>
      <c r="H1094" s="289"/>
      <c r="I1094" s="50" t="s">
        <v>1136</v>
      </c>
      <c r="J1094" s="296">
        <v>4170867.3191599995</v>
      </c>
      <c r="K1094" s="289"/>
      <c r="L1094" s="289"/>
      <c r="M1094" s="289"/>
      <c r="N1094" s="289"/>
    </row>
    <row r="1095" spans="2:14" ht="15.75" x14ac:dyDescent="0.3">
      <c r="B1095" s="295">
        <f>VLOOKUP(C1095,Companies[],3,FALSE)</f>
        <v>103758491</v>
      </c>
      <c r="C1095" s="298" t="s">
        <v>2187</v>
      </c>
      <c r="D1095" s="289" t="s">
        <v>2493</v>
      </c>
      <c r="E1095" s="289" t="s">
        <v>2533</v>
      </c>
      <c r="F1095" s="50" t="s">
        <v>999</v>
      </c>
      <c r="G1095" s="50" t="s">
        <v>999</v>
      </c>
      <c r="H1095" s="289"/>
      <c r="I1095" s="50" t="s">
        <v>1136</v>
      </c>
      <c r="J1095" s="296">
        <v>58178580</v>
      </c>
      <c r="K1095" s="289"/>
      <c r="L1095" s="289"/>
      <c r="M1095" s="289"/>
      <c r="N1095" s="289"/>
    </row>
    <row r="1096" spans="2:14" ht="15.75" x14ac:dyDescent="0.3">
      <c r="B1096" s="295">
        <f>VLOOKUP(C1096,Companies[],3,FALSE)</f>
        <v>103758491</v>
      </c>
      <c r="C1096" s="298" t="s">
        <v>2187</v>
      </c>
      <c r="D1096" s="289" t="s">
        <v>2493</v>
      </c>
      <c r="E1096" s="289" t="s">
        <v>2535</v>
      </c>
      <c r="F1096" s="50" t="s">
        <v>999</v>
      </c>
      <c r="G1096" s="50" t="s">
        <v>999</v>
      </c>
      <c r="H1096" s="289"/>
      <c r="I1096" s="50" t="s">
        <v>1136</v>
      </c>
      <c r="J1096" s="296">
        <v>1738610563.4342401</v>
      </c>
      <c r="K1096" s="289"/>
      <c r="L1096" s="289"/>
      <c r="M1096" s="289"/>
      <c r="N1096" s="289"/>
    </row>
    <row r="1097" spans="2:14" ht="15.75" x14ac:dyDescent="0.3">
      <c r="B1097" s="295">
        <f>VLOOKUP(C1097,Companies[],3,FALSE)</f>
        <v>103758491</v>
      </c>
      <c r="C1097" s="298" t="s">
        <v>2187</v>
      </c>
      <c r="D1097" s="289" t="s">
        <v>2493</v>
      </c>
      <c r="E1097" s="289" t="s">
        <v>2537</v>
      </c>
      <c r="F1097" s="50" t="s">
        <v>999</v>
      </c>
      <c r="G1097" s="50" t="s">
        <v>999</v>
      </c>
      <c r="H1097" s="289"/>
      <c r="I1097" s="50" t="s">
        <v>1136</v>
      </c>
      <c r="J1097" s="296">
        <v>399880748.66056001</v>
      </c>
      <c r="K1097" s="289"/>
      <c r="L1097" s="289"/>
      <c r="M1097" s="289"/>
      <c r="N1097" s="289"/>
    </row>
    <row r="1098" spans="2:14" ht="15.75" x14ac:dyDescent="0.3">
      <c r="B1098" s="295">
        <f>VLOOKUP(C1098,Companies[],3,FALSE)</f>
        <v>103758491</v>
      </c>
      <c r="C1098" s="298" t="s">
        <v>2187</v>
      </c>
      <c r="D1098" s="289" t="s">
        <v>2493</v>
      </c>
      <c r="E1098" s="289" t="s">
        <v>2539</v>
      </c>
      <c r="F1098" s="50" t="s">
        <v>999</v>
      </c>
      <c r="G1098" s="50" t="s">
        <v>999</v>
      </c>
      <c r="H1098" s="289"/>
      <c r="I1098" s="50" t="s">
        <v>1136</v>
      </c>
      <c r="J1098" s="296">
        <v>18816492.25327</v>
      </c>
      <c r="K1098" s="289"/>
      <c r="L1098" s="289"/>
      <c r="M1098" s="289"/>
      <c r="N1098" s="289"/>
    </row>
    <row r="1099" spans="2:14" ht="15.75" x14ac:dyDescent="0.3">
      <c r="B1099" s="295" t="str">
        <f>VLOOKUP(C1099,Companies[],3,FALSE)</f>
        <v>1455,2009-2010</v>
      </c>
      <c r="C1099" s="298" t="s">
        <v>2188</v>
      </c>
      <c r="D1099" s="289" t="s">
        <v>2029</v>
      </c>
      <c r="E1099" s="289" t="s">
        <v>2497</v>
      </c>
      <c r="F1099" s="50" t="s">
        <v>999</v>
      </c>
      <c r="G1099" s="50" t="s">
        <v>999</v>
      </c>
      <c r="H1099" s="289"/>
      <c r="I1099" s="50" t="s">
        <v>1136</v>
      </c>
      <c r="J1099" s="296">
        <v>500000</v>
      </c>
      <c r="K1099" s="289"/>
      <c r="L1099" s="289"/>
      <c r="M1099" s="289"/>
      <c r="N1099" s="289"/>
    </row>
    <row r="1100" spans="2:14" ht="15.75" x14ac:dyDescent="0.3">
      <c r="B1100" s="295" t="str">
        <f>VLOOKUP(C1100,Companies[],3,FALSE)</f>
        <v>1455,2009-2010</v>
      </c>
      <c r="C1100" s="298" t="s">
        <v>2188</v>
      </c>
      <c r="D1100" s="289" t="s">
        <v>2493</v>
      </c>
      <c r="E1100" s="289" t="s">
        <v>2534</v>
      </c>
      <c r="F1100" s="50" t="s">
        <v>999</v>
      </c>
      <c r="G1100" s="50" t="s">
        <v>999</v>
      </c>
      <c r="H1100" s="289"/>
      <c r="I1100" s="50" t="s">
        <v>1136</v>
      </c>
      <c r="J1100" s="296">
        <v>500000</v>
      </c>
      <c r="K1100" s="289"/>
      <c r="L1100" s="289"/>
      <c r="M1100" s="289"/>
      <c r="N1100" s="289"/>
    </row>
    <row r="1101" spans="2:14" ht="15.75" x14ac:dyDescent="0.3">
      <c r="B1101" s="295" t="str">
        <f>VLOOKUP(C1101,Companies[],3,FALSE)</f>
        <v>1455,2009-2010</v>
      </c>
      <c r="C1101" s="298" t="s">
        <v>2188</v>
      </c>
      <c r="D1101" s="289" t="s">
        <v>2493</v>
      </c>
      <c r="E1101" s="289" t="s">
        <v>2535</v>
      </c>
      <c r="F1101" s="50" t="s">
        <v>999</v>
      </c>
      <c r="G1101" s="50" t="s">
        <v>999</v>
      </c>
      <c r="H1101" s="289"/>
      <c r="I1101" s="50" t="s">
        <v>1136</v>
      </c>
      <c r="J1101" s="296">
        <v>40774296.301880002</v>
      </c>
      <c r="K1101" s="289"/>
      <c r="L1101" s="289"/>
      <c r="M1101" s="289"/>
      <c r="N1101" s="289"/>
    </row>
    <row r="1102" spans="2:14" ht="15.75" x14ac:dyDescent="0.3">
      <c r="B1102" s="295" t="str">
        <f>VLOOKUP(C1102,Companies[],3,FALSE)</f>
        <v>1455,2009-2010</v>
      </c>
      <c r="C1102" s="298" t="s">
        <v>2188</v>
      </c>
      <c r="D1102" s="289" t="s">
        <v>2493</v>
      </c>
      <c r="E1102" s="289" t="s">
        <v>2537</v>
      </c>
      <c r="F1102" s="50" t="s">
        <v>999</v>
      </c>
      <c r="G1102" s="50" t="s">
        <v>999</v>
      </c>
      <c r="H1102" s="289"/>
      <c r="I1102" s="50" t="s">
        <v>1136</v>
      </c>
      <c r="J1102" s="296">
        <v>9294755.6335400008</v>
      </c>
      <c r="K1102" s="289"/>
      <c r="L1102" s="289"/>
      <c r="M1102" s="289"/>
      <c r="N1102" s="289"/>
    </row>
    <row r="1103" spans="2:14" ht="15.75" x14ac:dyDescent="0.3">
      <c r="B1103" s="295" t="str">
        <f>VLOOKUP(C1103,Companies[],3,FALSE)</f>
        <v>1455,2009-2010</v>
      </c>
      <c r="C1103" s="298" t="s">
        <v>2188</v>
      </c>
      <c r="D1103" s="289" t="s">
        <v>2493</v>
      </c>
      <c r="E1103" s="289" t="s">
        <v>2539</v>
      </c>
      <c r="F1103" s="50" t="s">
        <v>999</v>
      </c>
      <c r="G1103" s="50" t="s">
        <v>999</v>
      </c>
      <c r="H1103" s="289"/>
      <c r="I1103" s="50" t="s">
        <v>1136</v>
      </c>
      <c r="J1103" s="296">
        <v>598651.72943999991</v>
      </c>
      <c r="K1103" s="289"/>
      <c r="L1103" s="289"/>
      <c r="M1103" s="289"/>
      <c r="N1103" s="289"/>
    </row>
    <row r="1104" spans="2:14" ht="15.75" x14ac:dyDescent="0.3">
      <c r="B1104" s="295">
        <f>VLOOKUP(C1104,Companies[],3,FALSE)</f>
        <v>117141772</v>
      </c>
      <c r="C1104" s="298" t="s">
        <v>2189</v>
      </c>
      <c r="D1104" s="289" t="s">
        <v>2029</v>
      </c>
      <c r="E1104" s="289" t="s">
        <v>2497</v>
      </c>
      <c r="F1104" s="50" t="s">
        <v>999</v>
      </c>
      <c r="G1104" s="50" t="s">
        <v>999</v>
      </c>
      <c r="H1104" s="289"/>
      <c r="I1104" s="50" t="s">
        <v>1136</v>
      </c>
      <c r="J1104" s="296">
        <v>73994483</v>
      </c>
      <c r="K1104" s="289"/>
      <c r="L1104" s="289"/>
      <c r="M1104" s="289"/>
      <c r="N1104" s="289"/>
    </row>
    <row r="1105" spans="2:14" ht="15.75" x14ac:dyDescent="0.3">
      <c r="B1105" s="295">
        <f>VLOOKUP(C1105,Companies[],3,FALSE)</f>
        <v>117141772</v>
      </c>
      <c r="C1105" s="298" t="s">
        <v>2189</v>
      </c>
      <c r="D1105" s="289" t="s">
        <v>2493</v>
      </c>
      <c r="E1105" s="289" t="s">
        <v>2533</v>
      </c>
      <c r="F1105" s="50" t="s">
        <v>999</v>
      </c>
      <c r="G1105" s="50" t="s">
        <v>999</v>
      </c>
      <c r="H1105" s="289"/>
      <c r="I1105" s="50" t="s">
        <v>1136</v>
      </c>
      <c r="J1105" s="296">
        <v>189778020</v>
      </c>
      <c r="K1105" s="289"/>
      <c r="L1105" s="289"/>
      <c r="M1105" s="289"/>
      <c r="N1105" s="289"/>
    </row>
    <row r="1106" spans="2:14" ht="15.75" x14ac:dyDescent="0.3">
      <c r="B1106" s="295">
        <f>VLOOKUP(C1106,Companies[],3,FALSE)</f>
        <v>117141772</v>
      </c>
      <c r="C1106" s="298" t="s">
        <v>2189</v>
      </c>
      <c r="D1106" s="289" t="s">
        <v>2493</v>
      </c>
      <c r="E1106" s="289" t="s">
        <v>2535</v>
      </c>
      <c r="F1106" s="50" t="s">
        <v>999</v>
      </c>
      <c r="G1106" s="50" t="s">
        <v>999</v>
      </c>
      <c r="H1106" s="289"/>
      <c r="I1106" s="50" t="s">
        <v>1136</v>
      </c>
      <c r="J1106" s="296">
        <v>658562876.07797992</v>
      </c>
      <c r="K1106" s="289"/>
      <c r="L1106" s="289"/>
      <c r="M1106" s="289"/>
      <c r="N1106" s="289"/>
    </row>
    <row r="1107" spans="2:14" ht="15.75" x14ac:dyDescent="0.3">
      <c r="B1107" s="295">
        <f>VLOOKUP(C1107,Companies[],3,FALSE)</f>
        <v>117141772</v>
      </c>
      <c r="C1107" s="298" t="s">
        <v>2189</v>
      </c>
      <c r="D1107" s="289" t="s">
        <v>2493</v>
      </c>
      <c r="E1107" s="289" t="s">
        <v>2536</v>
      </c>
      <c r="F1107" s="50" t="s">
        <v>999</v>
      </c>
      <c r="G1107" s="50" t="s">
        <v>999</v>
      </c>
      <c r="H1107" s="289"/>
      <c r="I1107" s="50" t="s">
        <v>1136</v>
      </c>
      <c r="J1107" s="296">
        <v>684433704.04340005</v>
      </c>
      <c r="K1107" s="289"/>
      <c r="L1107" s="289"/>
      <c r="M1107" s="289"/>
      <c r="N1107" s="289"/>
    </row>
    <row r="1108" spans="2:14" ht="15.75" x14ac:dyDescent="0.3">
      <c r="B1108" s="295">
        <f>VLOOKUP(C1108,Companies[],3,FALSE)</f>
        <v>117141772</v>
      </c>
      <c r="C1108" s="298" t="s">
        <v>2189</v>
      </c>
      <c r="D1108" s="289" t="s">
        <v>2493</v>
      </c>
      <c r="E1108" s="289" t="s">
        <v>2537</v>
      </c>
      <c r="F1108" s="50" t="s">
        <v>999</v>
      </c>
      <c r="G1108" s="50" t="s">
        <v>999</v>
      </c>
      <c r="H1108" s="289"/>
      <c r="I1108" s="50" t="s">
        <v>1136</v>
      </c>
      <c r="J1108" s="296">
        <v>148407733.93397999</v>
      </c>
      <c r="K1108" s="289"/>
      <c r="L1108" s="289"/>
      <c r="M1108" s="289"/>
      <c r="N1108" s="289"/>
    </row>
    <row r="1109" spans="2:14" ht="15.75" x14ac:dyDescent="0.3">
      <c r="B1109" s="295">
        <f>VLOOKUP(C1109,Companies[],3,FALSE)</f>
        <v>117141772</v>
      </c>
      <c r="C1109" s="298" t="s">
        <v>2189</v>
      </c>
      <c r="D1109" s="289" t="s">
        <v>2493</v>
      </c>
      <c r="E1109" s="289" t="s">
        <v>2538</v>
      </c>
      <c r="F1109" s="50" t="s">
        <v>999</v>
      </c>
      <c r="G1109" s="50" t="s">
        <v>999</v>
      </c>
      <c r="H1109" s="289"/>
      <c r="I1109" s="50" t="s">
        <v>1136</v>
      </c>
      <c r="J1109" s="296">
        <v>26487563.986540001</v>
      </c>
      <c r="K1109" s="289"/>
      <c r="L1109" s="289"/>
      <c r="M1109" s="289"/>
      <c r="N1109" s="289"/>
    </row>
    <row r="1110" spans="2:14" ht="15.75" x14ac:dyDescent="0.3">
      <c r="B1110" s="295">
        <f>VLOOKUP(C1110,Companies[],3,FALSE)</f>
        <v>117141772</v>
      </c>
      <c r="C1110" s="298" t="s">
        <v>2189</v>
      </c>
      <c r="D1110" s="289" t="s">
        <v>2493</v>
      </c>
      <c r="E1110" s="289" t="s">
        <v>2539</v>
      </c>
      <c r="F1110" s="50" t="s">
        <v>999</v>
      </c>
      <c r="G1110" s="50" t="s">
        <v>999</v>
      </c>
      <c r="H1110" s="289"/>
      <c r="I1110" s="50" t="s">
        <v>1136</v>
      </c>
      <c r="J1110" s="296">
        <v>4986434.6795624997</v>
      </c>
      <c r="K1110" s="289"/>
      <c r="L1110" s="289"/>
      <c r="M1110" s="289"/>
      <c r="N1110" s="289"/>
    </row>
    <row r="1111" spans="2:14" ht="15.75" x14ac:dyDescent="0.3">
      <c r="B1111" s="295" t="str">
        <f>VLOOKUP(C1111,Companies[],3,FALSE)</f>
        <v>1735,1999-2000</v>
      </c>
      <c r="C1111" s="298" t="s">
        <v>2190</v>
      </c>
      <c r="D1111" s="289" t="s">
        <v>2493</v>
      </c>
      <c r="E1111" s="289" t="s">
        <v>2533</v>
      </c>
      <c r="F1111" s="50" t="s">
        <v>999</v>
      </c>
      <c r="G1111" s="50" t="s">
        <v>999</v>
      </c>
      <c r="H1111" s="289"/>
      <c r="I1111" s="50" t="s">
        <v>1136</v>
      </c>
      <c r="J1111" s="296">
        <v>13231280</v>
      </c>
      <c r="K1111" s="289"/>
      <c r="L1111" s="289"/>
      <c r="M1111" s="289"/>
      <c r="N1111" s="289"/>
    </row>
    <row r="1112" spans="2:14" ht="15.75" x14ac:dyDescent="0.3">
      <c r="B1112" s="295" t="str">
        <f>VLOOKUP(C1112,Companies[],3,FALSE)</f>
        <v>1735,1999-2000</v>
      </c>
      <c r="C1112" s="298" t="s">
        <v>2190</v>
      </c>
      <c r="D1112" s="289" t="s">
        <v>2493</v>
      </c>
      <c r="E1112" s="289" t="s">
        <v>2535</v>
      </c>
      <c r="F1112" s="50" t="s">
        <v>999</v>
      </c>
      <c r="G1112" s="50" t="s">
        <v>999</v>
      </c>
      <c r="H1112" s="289"/>
      <c r="I1112" s="50" t="s">
        <v>1136</v>
      </c>
      <c r="J1112" s="296">
        <v>28622789.0766</v>
      </c>
      <c r="K1112" s="289"/>
      <c r="L1112" s="289"/>
      <c r="M1112" s="289"/>
      <c r="N1112" s="289"/>
    </row>
    <row r="1113" spans="2:14" ht="15.75" x14ac:dyDescent="0.3">
      <c r="B1113" s="295" t="str">
        <f>VLOOKUP(C1113,Companies[],3,FALSE)</f>
        <v>1735,1999-2000</v>
      </c>
      <c r="C1113" s="298" t="s">
        <v>2190</v>
      </c>
      <c r="D1113" s="289" t="s">
        <v>2493</v>
      </c>
      <c r="E1113" s="289" t="s">
        <v>2537</v>
      </c>
      <c r="F1113" s="50" t="s">
        <v>999</v>
      </c>
      <c r="G1113" s="50" t="s">
        <v>999</v>
      </c>
      <c r="H1113" s="289"/>
      <c r="I1113" s="50" t="s">
        <v>1136</v>
      </c>
      <c r="J1113" s="296">
        <v>6583253.0924800001</v>
      </c>
      <c r="K1113" s="289"/>
      <c r="L1113" s="289"/>
      <c r="M1113" s="289"/>
      <c r="N1113" s="289"/>
    </row>
    <row r="1114" spans="2:14" ht="15.75" x14ac:dyDescent="0.3">
      <c r="B1114" s="295" t="str">
        <f>VLOOKUP(C1114,Companies[],3,FALSE)</f>
        <v>1735,1999-2000</v>
      </c>
      <c r="C1114" s="298" t="s">
        <v>2190</v>
      </c>
      <c r="D1114" s="289" t="s">
        <v>2493</v>
      </c>
      <c r="E1114" s="289" t="s">
        <v>2539</v>
      </c>
      <c r="F1114" s="50" t="s">
        <v>999</v>
      </c>
      <c r="G1114" s="50" t="s">
        <v>999</v>
      </c>
      <c r="H1114" s="289"/>
      <c r="I1114" s="50" t="s">
        <v>1136</v>
      </c>
      <c r="J1114" s="296">
        <v>1498680.7757999999</v>
      </c>
      <c r="K1114" s="289"/>
      <c r="L1114" s="289"/>
      <c r="M1114" s="289"/>
      <c r="N1114" s="289"/>
    </row>
    <row r="1115" spans="2:14" ht="15.75" x14ac:dyDescent="0.3">
      <c r="B1115" s="295">
        <f>VLOOKUP(C1115,Companies[],3,FALSE)</f>
        <v>104724434</v>
      </c>
      <c r="C1115" s="298" t="s">
        <v>2191</v>
      </c>
      <c r="D1115" s="289" t="s">
        <v>2493</v>
      </c>
      <c r="E1115" s="289" t="s">
        <v>2535</v>
      </c>
      <c r="F1115" s="50" t="s">
        <v>999</v>
      </c>
      <c r="G1115" s="50" t="s">
        <v>999</v>
      </c>
      <c r="H1115" s="289"/>
      <c r="I1115" s="50" t="s">
        <v>1136</v>
      </c>
      <c r="J1115" s="296">
        <v>143687419.50206</v>
      </c>
      <c r="K1115" s="289"/>
      <c r="L1115" s="289"/>
      <c r="M1115" s="289"/>
      <c r="N1115" s="289"/>
    </row>
    <row r="1116" spans="2:14" ht="15.75" x14ac:dyDescent="0.3">
      <c r="B1116" s="295">
        <f>VLOOKUP(C1116,Companies[],3,FALSE)</f>
        <v>104724434</v>
      </c>
      <c r="C1116" s="298" t="s">
        <v>2191</v>
      </c>
      <c r="D1116" s="289" t="s">
        <v>2493</v>
      </c>
      <c r="E1116" s="289" t="s">
        <v>2537</v>
      </c>
      <c r="F1116" s="50" t="s">
        <v>999</v>
      </c>
      <c r="G1116" s="50" t="s">
        <v>999</v>
      </c>
      <c r="H1116" s="289"/>
      <c r="I1116" s="50" t="s">
        <v>1136</v>
      </c>
      <c r="J1116" s="296">
        <v>33048106.647020001</v>
      </c>
      <c r="K1116" s="289"/>
      <c r="L1116" s="289"/>
      <c r="M1116" s="289"/>
      <c r="N1116" s="289"/>
    </row>
    <row r="1117" spans="2:14" ht="15.75" x14ac:dyDescent="0.3">
      <c r="B1117" s="295" t="str">
        <f>VLOOKUP(C1117,Companies[],3,FALSE)</f>
        <v>1477,2009-2010</v>
      </c>
      <c r="C1117" s="298" t="s">
        <v>2192</v>
      </c>
      <c r="D1117" s="289" t="s">
        <v>2493</v>
      </c>
      <c r="E1117" s="289" t="s">
        <v>2535</v>
      </c>
      <c r="F1117" s="50" t="s">
        <v>999</v>
      </c>
      <c r="G1117" s="50" t="s">
        <v>999</v>
      </c>
      <c r="H1117" s="289"/>
      <c r="I1117" s="50" t="s">
        <v>1136</v>
      </c>
      <c r="J1117" s="296">
        <v>31275089.652660001</v>
      </c>
      <c r="K1117" s="289"/>
      <c r="L1117" s="289"/>
      <c r="M1117" s="289"/>
      <c r="N1117" s="289"/>
    </row>
    <row r="1118" spans="2:14" ht="15.75" x14ac:dyDescent="0.3">
      <c r="B1118" s="295" t="str">
        <f>VLOOKUP(C1118,Companies[],3,FALSE)</f>
        <v>1477,2009-2010</v>
      </c>
      <c r="C1118" s="298" t="s">
        <v>2192</v>
      </c>
      <c r="D1118" s="289" t="s">
        <v>2493</v>
      </c>
      <c r="E1118" s="289" t="s">
        <v>2537</v>
      </c>
      <c r="F1118" s="50" t="s">
        <v>999</v>
      </c>
      <c r="G1118" s="50" t="s">
        <v>999</v>
      </c>
      <c r="H1118" s="289"/>
      <c r="I1118" s="50" t="s">
        <v>1136</v>
      </c>
      <c r="J1118" s="296">
        <v>7193283.5463200007</v>
      </c>
      <c r="K1118" s="289"/>
      <c r="L1118" s="289"/>
      <c r="M1118" s="289"/>
      <c r="N1118" s="289"/>
    </row>
    <row r="1119" spans="2:14" ht="15.75" x14ac:dyDescent="0.3">
      <c r="B1119" s="295">
        <f>VLOOKUP(C1119,Companies[],3,FALSE)</f>
        <v>102150392</v>
      </c>
      <c r="C1119" s="298" t="s">
        <v>2193</v>
      </c>
      <c r="D1119" s="289" t="s">
        <v>2029</v>
      </c>
      <c r="E1119" s="289" t="s">
        <v>2497</v>
      </c>
      <c r="F1119" s="50" t="s">
        <v>999</v>
      </c>
      <c r="G1119" s="50" t="s">
        <v>999</v>
      </c>
      <c r="H1119" s="289"/>
      <c r="I1119" s="50" t="s">
        <v>1136</v>
      </c>
      <c r="J1119" s="296">
        <v>9624725</v>
      </c>
      <c r="K1119" s="289"/>
      <c r="L1119" s="289"/>
      <c r="M1119" s="289"/>
      <c r="N1119" s="289"/>
    </row>
    <row r="1120" spans="2:14" ht="15.75" x14ac:dyDescent="0.3">
      <c r="B1120" s="295">
        <f>VLOOKUP(C1120,Companies[],3,FALSE)</f>
        <v>102150392</v>
      </c>
      <c r="C1120" s="298" t="s">
        <v>2193</v>
      </c>
      <c r="D1120" s="289" t="s">
        <v>2493</v>
      </c>
      <c r="E1120" s="289" t="s">
        <v>2533</v>
      </c>
      <c r="F1120" s="50" t="s">
        <v>999</v>
      </c>
      <c r="G1120" s="50" t="s">
        <v>999</v>
      </c>
      <c r="H1120" s="289"/>
      <c r="I1120" s="50" t="s">
        <v>1136</v>
      </c>
      <c r="J1120" s="296">
        <v>117603320</v>
      </c>
      <c r="K1120" s="289"/>
      <c r="L1120" s="289"/>
      <c r="M1120" s="289"/>
      <c r="N1120" s="289"/>
    </row>
    <row r="1121" spans="2:14" ht="15.75" x14ac:dyDescent="0.3">
      <c r="B1121" s="295">
        <f>VLOOKUP(C1121,Companies[],3,FALSE)</f>
        <v>102150392</v>
      </c>
      <c r="C1121" s="298" t="s">
        <v>2193</v>
      </c>
      <c r="D1121" s="289" t="s">
        <v>2493</v>
      </c>
      <c r="E1121" s="289" t="s">
        <v>2535</v>
      </c>
      <c r="F1121" s="50" t="s">
        <v>999</v>
      </c>
      <c r="G1121" s="50" t="s">
        <v>999</v>
      </c>
      <c r="H1121" s="289"/>
      <c r="I1121" s="50" t="s">
        <v>1136</v>
      </c>
      <c r="J1121" s="296">
        <v>243871171.27526</v>
      </c>
      <c r="K1121" s="289"/>
      <c r="L1121" s="289"/>
      <c r="M1121" s="289"/>
      <c r="N1121" s="289"/>
    </row>
    <row r="1122" spans="2:14" ht="15.75" x14ac:dyDescent="0.3">
      <c r="B1122" s="295">
        <f>VLOOKUP(C1122,Companies[],3,FALSE)</f>
        <v>102150392</v>
      </c>
      <c r="C1122" s="298" t="s">
        <v>2193</v>
      </c>
      <c r="D1122" s="289" t="s">
        <v>2493</v>
      </c>
      <c r="E1122" s="289" t="s">
        <v>2536</v>
      </c>
      <c r="F1122" s="50" t="s">
        <v>999</v>
      </c>
      <c r="G1122" s="50" t="s">
        <v>999</v>
      </c>
      <c r="H1122" s="289"/>
      <c r="I1122" s="50" t="s">
        <v>1136</v>
      </c>
      <c r="J1122" s="296">
        <v>136872361.17260751</v>
      </c>
      <c r="K1122" s="289"/>
      <c r="L1122" s="289"/>
      <c r="M1122" s="289"/>
      <c r="N1122" s="289"/>
    </row>
    <row r="1123" spans="2:14" ht="15.75" x14ac:dyDescent="0.3">
      <c r="B1123" s="295">
        <f>VLOOKUP(C1123,Companies[],3,FALSE)</f>
        <v>102150392</v>
      </c>
      <c r="C1123" s="298" t="s">
        <v>2193</v>
      </c>
      <c r="D1123" s="289" t="s">
        <v>2493</v>
      </c>
      <c r="E1123" s="289" t="s">
        <v>2537</v>
      </c>
      <c r="F1123" s="50" t="s">
        <v>999</v>
      </c>
      <c r="G1123" s="50" t="s">
        <v>999</v>
      </c>
      <c r="H1123" s="289"/>
      <c r="I1123" s="50" t="s">
        <v>1136</v>
      </c>
      <c r="J1123" s="296">
        <v>53932597.27358</v>
      </c>
      <c r="K1123" s="289"/>
      <c r="L1123" s="289"/>
      <c r="M1123" s="289"/>
      <c r="N1123" s="289"/>
    </row>
    <row r="1124" spans="2:14" ht="15.75" x14ac:dyDescent="0.3">
      <c r="B1124" s="295">
        <f>VLOOKUP(C1124,Companies[],3,FALSE)</f>
        <v>102150392</v>
      </c>
      <c r="C1124" s="298" t="s">
        <v>2193</v>
      </c>
      <c r="D1124" s="289" t="s">
        <v>2493</v>
      </c>
      <c r="E1124" s="289" t="s">
        <v>2538</v>
      </c>
      <c r="F1124" s="50" t="s">
        <v>999</v>
      </c>
      <c r="G1124" s="50" t="s">
        <v>999</v>
      </c>
      <c r="H1124" s="289"/>
      <c r="I1124" s="50" t="s">
        <v>1136</v>
      </c>
      <c r="J1124" s="296">
        <v>7420653.7190399999</v>
      </c>
      <c r="K1124" s="289"/>
      <c r="L1124" s="289"/>
      <c r="M1124" s="289"/>
      <c r="N1124" s="289"/>
    </row>
    <row r="1125" spans="2:14" ht="15.75" x14ac:dyDescent="0.3">
      <c r="B1125" s="295">
        <f>VLOOKUP(C1125,Companies[],3,FALSE)</f>
        <v>102150392</v>
      </c>
      <c r="C1125" s="298" t="s">
        <v>2193</v>
      </c>
      <c r="D1125" s="289" t="s">
        <v>2493</v>
      </c>
      <c r="E1125" s="289" t="s">
        <v>2539</v>
      </c>
      <c r="F1125" s="50" t="s">
        <v>999</v>
      </c>
      <c r="G1125" s="50" t="s">
        <v>999</v>
      </c>
      <c r="H1125" s="289"/>
      <c r="I1125" s="50" t="s">
        <v>1136</v>
      </c>
      <c r="J1125" s="296">
        <v>2713224.1211399999</v>
      </c>
      <c r="K1125" s="289"/>
      <c r="L1125" s="289"/>
      <c r="M1125" s="289"/>
      <c r="N1125" s="289"/>
    </row>
    <row r="1126" spans="2:14" ht="15.75" x14ac:dyDescent="0.3">
      <c r="B1126" s="295">
        <f>VLOOKUP(C1126,Companies[],3,FALSE)</f>
        <v>103832675</v>
      </c>
      <c r="C1126" s="298" t="s">
        <v>2194</v>
      </c>
      <c r="D1126" s="289" t="s">
        <v>2493</v>
      </c>
      <c r="E1126" s="289" t="s">
        <v>2533</v>
      </c>
      <c r="F1126" s="50" t="s">
        <v>999</v>
      </c>
      <c r="G1126" s="50" t="s">
        <v>999</v>
      </c>
      <c r="H1126" s="289"/>
      <c r="I1126" s="50" t="s">
        <v>1136</v>
      </c>
      <c r="J1126" s="296">
        <v>8067830</v>
      </c>
      <c r="K1126" s="289"/>
      <c r="L1126" s="289"/>
      <c r="M1126" s="289"/>
      <c r="N1126" s="289"/>
    </row>
    <row r="1127" spans="2:14" ht="15.75" x14ac:dyDescent="0.3">
      <c r="B1127" s="295">
        <f>VLOOKUP(C1127,Companies[],3,FALSE)</f>
        <v>103832675</v>
      </c>
      <c r="C1127" s="298" t="s">
        <v>2194</v>
      </c>
      <c r="D1127" s="289" t="s">
        <v>2493</v>
      </c>
      <c r="E1127" s="289" t="s">
        <v>2534</v>
      </c>
      <c r="F1127" s="50" t="s">
        <v>999</v>
      </c>
      <c r="G1127" s="50" t="s">
        <v>999</v>
      </c>
      <c r="H1127" s="289"/>
      <c r="I1127" s="50" t="s">
        <v>1136</v>
      </c>
      <c r="J1127" s="296">
        <v>12620084.7807</v>
      </c>
      <c r="K1127" s="289"/>
      <c r="L1127" s="289"/>
      <c r="M1127" s="289"/>
      <c r="N1127" s="289"/>
    </row>
    <row r="1128" spans="2:14" ht="15.75" x14ac:dyDescent="0.3">
      <c r="B1128" s="295">
        <f>VLOOKUP(C1128,Companies[],3,FALSE)</f>
        <v>103832675</v>
      </c>
      <c r="C1128" s="298" t="s">
        <v>2194</v>
      </c>
      <c r="D1128" s="289" t="s">
        <v>2493</v>
      </c>
      <c r="E1128" s="289" t="s">
        <v>2535</v>
      </c>
      <c r="F1128" s="50" t="s">
        <v>999</v>
      </c>
      <c r="G1128" s="50" t="s">
        <v>999</v>
      </c>
      <c r="H1128" s="289"/>
      <c r="I1128" s="50" t="s">
        <v>1136</v>
      </c>
      <c r="J1128" s="296">
        <v>1507740761.6146801</v>
      </c>
      <c r="K1128" s="289"/>
      <c r="L1128" s="289"/>
      <c r="M1128" s="289"/>
      <c r="N1128" s="289"/>
    </row>
    <row r="1129" spans="2:14" ht="15.75" x14ac:dyDescent="0.3">
      <c r="B1129" s="295">
        <f>VLOOKUP(C1129,Companies[],3,FALSE)</f>
        <v>103832675</v>
      </c>
      <c r="C1129" s="298" t="s">
        <v>2194</v>
      </c>
      <c r="D1129" s="289" t="s">
        <v>2493</v>
      </c>
      <c r="E1129" s="289" t="s">
        <v>2537</v>
      </c>
      <c r="F1129" s="50" t="s">
        <v>999</v>
      </c>
      <c r="G1129" s="50" t="s">
        <v>999</v>
      </c>
      <c r="H1129" s="289"/>
      <c r="I1129" s="50" t="s">
        <v>1136</v>
      </c>
      <c r="J1129" s="296">
        <v>343921721.80976003</v>
      </c>
      <c r="K1129" s="289"/>
      <c r="L1129" s="289"/>
      <c r="M1129" s="289"/>
      <c r="N1129" s="289"/>
    </row>
    <row r="1130" spans="2:14" ht="15.75" x14ac:dyDescent="0.3">
      <c r="B1130" s="295">
        <f>VLOOKUP(C1130,Companies[],3,FALSE)</f>
        <v>103832675</v>
      </c>
      <c r="C1130" s="298" t="s">
        <v>2194</v>
      </c>
      <c r="D1130" s="289" t="s">
        <v>2493</v>
      </c>
      <c r="E1130" s="289" t="s">
        <v>2539</v>
      </c>
      <c r="F1130" s="50" t="s">
        <v>999</v>
      </c>
      <c r="G1130" s="50" t="s">
        <v>999</v>
      </c>
      <c r="H1130" s="289"/>
      <c r="I1130" s="50" t="s">
        <v>1136</v>
      </c>
      <c r="J1130" s="296">
        <v>3157585.3080000002</v>
      </c>
      <c r="K1130" s="289"/>
      <c r="L1130" s="289"/>
      <c r="M1130" s="289"/>
      <c r="N1130" s="289"/>
    </row>
    <row r="1131" spans="2:14" ht="15.75" x14ac:dyDescent="0.3">
      <c r="B1131" s="295">
        <f>VLOOKUP(C1131,Companies[],3,FALSE)</f>
        <v>100379252</v>
      </c>
      <c r="C1131" s="298" t="s">
        <v>2195</v>
      </c>
      <c r="D1131" s="289" t="s">
        <v>2030</v>
      </c>
      <c r="E1131" s="289" t="s">
        <v>2515</v>
      </c>
      <c r="F1131" s="50" t="s">
        <v>999</v>
      </c>
      <c r="G1131" s="50" t="s">
        <v>999</v>
      </c>
      <c r="H1131" s="289"/>
      <c r="I1131" s="50" t="s">
        <v>1136</v>
      </c>
      <c r="J1131" s="296">
        <v>2258045</v>
      </c>
      <c r="K1131" s="289"/>
      <c r="L1131" s="289"/>
      <c r="M1131" s="289"/>
      <c r="N1131" s="289"/>
    </row>
    <row r="1132" spans="2:14" ht="15.75" x14ac:dyDescent="0.3">
      <c r="B1132" s="295">
        <f>VLOOKUP(C1132,Companies[],3,FALSE)</f>
        <v>100379252</v>
      </c>
      <c r="C1132" s="298" t="s">
        <v>2195</v>
      </c>
      <c r="D1132" s="289" t="s">
        <v>2029</v>
      </c>
      <c r="E1132" s="289" t="s">
        <v>2497</v>
      </c>
      <c r="F1132" s="50" t="s">
        <v>999</v>
      </c>
      <c r="G1132" s="50" t="s">
        <v>999</v>
      </c>
      <c r="H1132" s="289"/>
      <c r="I1132" s="50" t="s">
        <v>1136</v>
      </c>
      <c r="J1132" s="296">
        <v>3412861</v>
      </c>
      <c r="K1132" s="289"/>
      <c r="L1132" s="289"/>
      <c r="M1132" s="289"/>
      <c r="N1132" s="289"/>
    </row>
    <row r="1133" spans="2:14" ht="15.75" x14ac:dyDescent="0.3">
      <c r="B1133" s="295">
        <f>VLOOKUP(C1133,Companies[],3,FALSE)</f>
        <v>100379252</v>
      </c>
      <c r="C1133" s="298" t="s">
        <v>2195</v>
      </c>
      <c r="D1133" s="289" t="s">
        <v>2029</v>
      </c>
      <c r="E1133" s="289" t="s">
        <v>2519</v>
      </c>
      <c r="F1133" s="50" t="s">
        <v>999</v>
      </c>
      <c r="G1133" s="50" t="s">
        <v>999</v>
      </c>
      <c r="H1133" s="289"/>
      <c r="I1133" s="50" t="s">
        <v>1136</v>
      </c>
      <c r="J1133" s="296">
        <v>8645059</v>
      </c>
      <c r="K1133" s="289"/>
      <c r="L1133" s="289"/>
      <c r="M1133" s="289"/>
      <c r="N1133" s="289"/>
    </row>
    <row r="1134" spans="2:14" ht="15.75" x14ac:dyDescent="0.3">
      <c r="B1134" s="295">
        <f>VLOOKUP(C1134,Companies[],3,FALSE)</f>
        <v>100379252</v>
      </c>
      <c r="C1134" s="298" t="s">
        <v>2195</v>
      </c>
      <c r="D1134" s="289" t="s">
        <v>2493</v>
      </c>
      <c r="E1134" s="289" t="s">
        <v>2535</v>
      </c>
      <c r="F1134" s="50" t="s">
        <v>999</v>
      </c>
      <c r="G1134" s="50" t="s">
        <v>999</v>
      </c>
      <c r="H1134" s="289"/>
      <c r="I1134" s="50" t="s">
        <v>1136</v>
      </c>
      <c r="J1134" s="296">
        <v>33282227.523399998</v>
      </c>
      <c r="K1134" s="289"/>
      <c r="L1134" s="289"/>
      <c r="M1134" s="289"/>
      <c r="N1134" s="289"/>
    </row>
    <row r="1135" spans="2:14" ht="15.75" x14ac:dyDescent="0.3">
      <c r="B1135" s="295">
        <f>VLOOKUP(C1135,Companies[],3,FALSE)</f>
        <v>100379252</v>
      </c>
      <c r="C1135" s="298" t="s">
        <v>2195</v>
      </c>
      <c r="D1135" s="289" t="s">
        <v>2493</v>
      </c>
      <c r="E1135" s="289" t="s">
        <v>2537</v>
      </c>
      <c r="F1135" s="50" t="s">
        <v>999</v>
      </c>
      <c r="G1135" s="50" t="s">
        <v>999</v>
      </c>
      <c r="H1135" s="289"/>
      <c r="I1135" s="50" t="s">
        <v>1136</v>
      </c>
      <c r="J1135" s="296">
        <v>7654910.7384200003</v>
      </c>
      <c r="K1135" s="289"/>
      <c r="L1135" s="289"/>
      <c r="M1135" s="289"/>
      <c r="N1135" s="289"/>
    </row>
    <row r="1136" spans="2:14" ht="15.75" x14ac:dyDescent="0.3">
      <c r="B1136" s="295">
        <f>VLOOKUP(C1136,Companies[],3,FALSE)</f>
        <v>135456713</v>
      </c>
      <c r="C1136" s="298" t="s">
        <v>2196</v>
      </c>
      <c r="D1136" s="289" t="s">
        <v>2030</v>
      </c>
      <c r="E1136" s="289" t="s">
        <v>2515</v>
      </c>
      <c r="F1136" s="50" t="s">
        <v>999</v>
      </c>
      <c r="G1136" s="50" t="s">
        <v>999</v>
      </c>
      <c r="H1136" s="289"/>
      <c r="I1136" s="50" t="s">
        <v>1136</v>
      </c>
      <c r="J1136" s="296">
        <v>1079275</v>
      </c>
      <c r="K1136" s="289"/>
      <c r="L1136" s="289"/>
      <c r="M1136" s="289"/>
      <c r="N1136" s="289"/>
    </row>
    <row r="1137" spans="2:14" ht="15.75" x14ac:dyDescent="0.3">
      <c r="B1137" s="295">
        <f>VLOOKUP(C1137,Companies[],3,FALSE)</f>
        <v>135456713</v>
      </c>
      <c r="C1137" s="298" t="s">
        <v>2196</v>
      </c>
      <c r="D1137" s="289" t="s">
        <v>2029</v>
      </c>
      <c r="E1137" s="289" t="s">
        <v>2497</v>
      </c>
      <c r="F1137" s="50" t="s">
        <v>999</v>
      </c>
      <c r="G1137" s="50" t="s">
        <v>999</v>
      </c>
      <c r="H1137" s="289"/>
      <c r="I1137" s="50" t="s">
        <v>1136</v>
      </c>
      <c r="J1137" s="296">
        <v>111787752</v>
      </c>
      <c r="K1137" s="289"/>
      <c r="L1137" s="289"/>
      <c r="M1137" s="289"/>
      <c r="N1137" s="289"/>
    </row>
    <row r="1138" spans="2:14" ht="15.75" x14ac:dyDescent="0.3">
      <c r="B1138" s="295">
        <f>VLOOKUP(C1138,Companies[],3,FALSE)</f>
        <v>135456713</v>
      </c>
      <c r="C1138" s="298" t="s">
        <v>2196</v>
      </c>
      <c r="D1138" s="289" t="s">
        <v>2029</v>
      </c>
      <c r="E1138" s="289" t="s">
        <v>2519</v>
      </c>
      <c r="F1138" s="50" t="s">
        <v>999</v>
      </c>
      <c r="G1138" s="50" t="s">
        <v>999</v>
      </c>
      <c r="H1138" s="289"/>
      <c r="I1138" s="50" t="s">
        <v>1136</v>
      </c>
      <c r="J1138" s="296">
        <v>3929298</v>
      </c>
      <c r="K1138" s="289"/>
      <c r="L1138" s="289"/>
      <c r="M1138" s="289"/>
      <c r="N1138" s="289"/>
    </row>
    <row r="1139" spans="2:14" ht="15.75" x14ac:dyDescent="0.3">
      <c r="B1139" s="295">
        <f>VLOOKUP(C1139,Companies[],3,FALSE)</f>
        <v>135456713</v>
      </c>
      <c r="C1139" s="298" t="s">
        <v>2196</v>
      </c>
      <c r="D1139" s="289" t="s">
        <v>2493</v>
      </c>
      <c r="E1139" s="289" t="s">
        <v>2533</v>
      </c>
      <c r="F1139" s="50" t="s">
        <v>999</v>
      </c>
      <c r="G1139" s="50" t="s">
        <v>999</v>
      </c>
      <c r="H1139" s="289"/>
      <c r="I1139" s="50" t="s">
        <v>1136</v>
      </c>
      <c r="J1139" s="296">
        <v>53619960</v>
      </c>
      <c r="K1139" s="289"/>
      <c r="L1139" s="289"/>
      <c r="M1139" s="289"/>
      <c r="N1139" s="289"/>
    </row>
    <row r="1140" spans="2:14" ht="15.75" x14ac:dyDescent="0.3">
      <c r="B1140" s="295">
        <f>VLOOKUP(C1140,Companies[],3,FALSE)</f>
        <v>135456713</v>
      </c>
      <c r="C1140" s="298" t="s">
        <v>2196</v>
      </c>
      <c r="D1140" s="289" t="s">
        <v>2493</v>
      </c>
      <c r="E1140" s="289" t="s">
        <v>2534</v>
      </c>
      <c r="F1140" s="50" t="s">
        <v>999</v>
      </c>
      <c r="G1140" s="50" t="s">
        <v>999</v>
      </c>
      <c r="H1140" s="289"/>
      <c r="I1140" s="50" t="s">
        <v>1136</v>
      </c>
      <c r="J1140" s="296">
        <v>277750</v>
      </c>
      <c r="K1140" s="289"/>
      <c r="L1140" s="289"/>
      <c r="M1140" s="289"/>
      <c r="N1140" s="289"/>
    </row>
    <row r="1141" spans="2:14" ht="15.75" x14ac:dyDescent="0.3">
      <c r="B1141" s="295">
        <f>VLOOKUP(C1141,Companies[],3,FALSE)</f>
        <v>135456713</v>
      </c>
      <c r="C1141" s="298" t="s">
        <v>2196</v>
      </c>
      <c r="D1141" s="289" t="s">
        <v>2493</v>
      </c>
      <c r="E1141" s="289" t="s">
        <v>2535</v>
      </c>
      <c r="F1141" s="50" t="s">
        <v>999</v>
      </c>
      <c r="G1141" s="50" t="s">
        <v>999</v>
      </c>
      <c r="H1141" s="289"/>
      <c r="I1141" s="50" t="s">
        <v>1136</v>
      </c>
      <c r="J1141" s="296">
        <v>667973521.86192</v>
      </c>
      <c r="K1141" s="289"/>
      <c r="L1141" s="289"/>
      <c r="M1141" s="289"/>
      <c r="N1141" s="289"/>
    </row>
    <row r="1142" spans="2:14" ht="15.75" x14ac:dyDescent="0.3">
      <c r="B1142" s="295">
        <f>VLOOKUP(C1142,Companies[],3,FALSE)</f>
        <v>135456713</v>
      </c>
      <c r="C1142" s="298" t="s">
        <v>2196</v>
      </c>
      <c r="D1142" s="289" t="s">
        <v>2493</v>
      </c>
      <c r="E1142" s="289" t="s">
        <v>2536</v>
      </c>
      <c r="F1142" s="50" t="s">
        <v>999</v>
      </c>
      <c r="G1142" s="50" t="s">
        <v>999</v>
      </c>
      <c r="H1142" s="289"/>
      <c r="I1142" s="50" t="s">
        <v>1136</v>
      </c>
      <c r="J1142" s="296">
        <v>907445882.52245998</v>
      </c>
      <c r="K1142" s="289"/>
      <c r="L1142" s="289"/>
      <c r="M1142" s="289"/>
      <c r="N1142" s="289"/>
    </row>
    <row r="1143" spans="2:14" ht="15.75" x14ac:dyDescent="0.3">
      <c r="B1143" s="295">
        <f>VLOOKUP(C1143,Companies[],3,FALSE)</f>
        <v>135456713</v>
      </c>
      <c r="C1143" s="298" t="s">
        <v>2196</v>
      </c>
      <c r="D1143" s="289" t="s">
        <v>2493</v>
      </c>
      <c r="E1143" s="289" t="s">
        <v>2537</v>
      </c>
      <c r="F1143" s="50" t="s">
        <v>999</v>
      </c>
      <c r="G1143" s="50" t="s">
        <v>999</v>
      </c>
      <c r="H1143" s="289"/>
      <c r="I1143" s="50" t="s">
        <v>1136</v>
      </c>
      <c r="J1143" s="296">
        <v>153443805.45058</v>
      </c>
      <c r="K1143" s="289"/>
      <c r="L1143" s="289"/>
      <c r="M1143" s="289"/>
      <c r="N1143" s="289"/>
    </row>
    <row r="1144" spans="2:14" ht="15.75" x14ac:dyDescent="0.3">
      <c r="B1144" s="295">
        <f>VLOOKUP(C1144,Companies[],3,FALSE)</f>
        <v>135456713</v>
      </c>
      <c r="C1144" s="298" t="s">
        <v>2196</v>
      </c>
      <c r="D1144" s="289" t="s">
        <v>2493</v>
      </c>
      <c r="E1144" s="289" t="s">
        <v>2538</v>
      </c>
      <c r="F1144" s="50" t="s">
        <v>999</v>
      </c>
      <c r="G1144" s="50" t="s">
        <v>999</v>
      </c>
      <c r="H1144" s="289"/>
      <c r="I1144" s="50" t="s">
        <v>1136</v>
      </c>
      <c r="J1144" s="296">
        <v>35797249.415040001</v>
      </c>
      <c r="K1144" s="289"/>
      <c r="L1144" s="289"/>
      <c r="M1144" s="289"/>
      <c r="N1144" s="289"/>
    </row>
    <row r="1145" spans="2:14" ht="15.75" x14ac:dyDescent="0.3">
      <c r="B1145" s="295">
        <f>VLOOKUP(C1145,Companies[],3,FALSE)</f>
        <v>135456713</v>
      </c>
      <c r="C1145" s="298" t="s">
        <v>2196</v>
      </c>
      <c r="D1145" s="289" t="s">
        <v>2493</v>
      </c>
      <c r="E1145" s="289" t="s">
        <v>2539</v>
      </c>
      <c r="F1145" s="50" t="s">
        <v>999</v>
      </c>
      <c r="G1145" s="50" t="s">
        <v>999</v>
      </c>
      <c r="H1145" s="289"/>
      <c r="I1145" s="50" t="s">
        <v>1136</v>
      </c>
      <c r="J1145" s="296">
        <v>17266315.8859175</v>
      </c>
      <c r="K1145" s="289"/>
      <c r="L1145" s="289"/>
      <c r="M1145" s="289"/>
      <c r="N1145" s="289"/>
    </row>
    <row r="1146" spans="2:14" ht="15.75" x14ac:dyDescent="0.3">
      <c r="B1146" s="295">
        <f>VLOOKUP(C1146,Companies[],3,FALSE)</f>
        <v>150335590</v>
      </c>
      <c r="C1146" s="298" t="s">
        <v>2197</v>
      </c>
      <c r="D1146" s="289" t="s">
        <v>2029</v>
      </c>
      <c r="E1146" s="289" t="s">
        <v>2497</v>
      </c>
      <c r="F1146" s="50" t="s">
        <v>999</v>
      </c>
      <c r="G1146" s="50" t="s">
        <v>999</v>
      </c>
      <c r="H1146" s="289"/>
      <c r="I1146" s="50" t="s">
        <v>1136</v>
      </c>
      <c r="J1146" s="296">
        <v>6000000</v>
      </c>
      <c r="K1146" s="289"/>
      <c r="L1146" s="289"/>
      <c r="M1146" s="289"/>
      <c r="N1146" s="289"/>
    </row>
    <row r="1147" spans="2:14" ht="15.75" x14ac:dyDescent="0.3">
      <c r="B1147" s="295">
        <f>VLOOKUP(C1147,Companies[],3,FALSE)</f>
        <v>150335590</v>
      </c>
      <c r="C1147" s="298" t="s">
        <v>2197</v>
      </c>
      <c r="D1147" s="289" t="s">
        <v>2493</v>
      </c>
      <c r="E1147" s="289" t="s">
        <v>2533</v>
      </c>
      <c r="F1147" s="50" t="s">
        <v>999</v>
      </c>
      <c r="G1147" s="50" t="s">
        <v>999</v>
      </c>
      <c r="H1147" s="289"/>
      <c r="I1147" s="50" t="s">
        <v>1136</v>
      </c>
      <c r="J1147" s="296">
        <v>71066460</v>
      </c>
      <c r="K1147" s="289"/>
      <c r="L1147" s="289"/>
      <c r="M1147" s="289"/>
      <c r="N1147" s="289"/>
    </row>
    <row r="1148" spans="2:14" ht="15.75" x14ac:dyDescent="0.3">
      <c r="B1148" s="295">
        <f>VLOOKUP(C1148,Companies[],3,FALSE)</f>
        <v>150335590</v>
      </c>
      <c r="C1148" s="298" t="s">
        <v>2197</v>
      </c>
      <c r="D1148" s="289" t="s">
        <v>2493</v>
      </c>
      <c r="E1148" s="289" t="s">
        <v>2535</v>
      </c>
      <c r="F1148" s="50" t="s">
        <v>999</v>
      </c>
      <c r="G1148" s="50" t="s">
        <v>999</v>
      </c>
      <c r="H1148" s="289"/>
      <c r="I1148" s="50" t="s">
        <v>1136</v>
      </c>
      <c r="J1148" s="296">
        <v>368824601.63018</v>
      </c>
      <c r="K1148" s="289"/>
      <c r="L1148" s="289"/>
      <c r="M1148" s="289"/>
      <c r="N1148" s="289"/>
    </row>
    <row r="1149" spans="2:14" ht="15.75" x14ac:dyDescent="0.3">
      <c r="B1149" s="295">
        <f>VLOOKUP(C1149,Companies[],3,FALSE)</f>
        <v>150335590</v>
      </c>
      <c r="C1149" s="298" t="s">
        <v>2197</v>
      </c>
      <c r="D1149" s="289" t="s">
        <v>2493</v>
      </c>
      <c r="E1149" s="289" t="s">
        <v>2536</v>
      </c>
      <c r="F1149" s="50" t="s">
        <v>999</v>
      </c>
      <c r="G1149" s="50" t="s">
        <v>999</v>
      </c>
      <c r="H1149" s="289"/>
      <c r="I1149" s="50" t="s">
        <v>1136</v>
      </c>
      <c r="J1149" s="296">
        <v>469610492.10067999</v>
      </c>
      <c r="K1149" s="289"/>
      <c r="L1149" s="289"/>
      <c r="M1149" s="289"/>
      <c r="N1149" s="289"/>
    </row>
    <row r="1150" spans="2:14" ht="15.75" x14ac:dyDescent="0.3">
      <c r="B1150" s="295">
        <f>VLOOKUP(C1150,Companies[],3,FALSE)</f>
        <v>150335590</v>
      </c>
      <c r="C1150" s="298" t="s">
        <v>2197</v>
      </c>
      <c r="D1150" s="289" t="s">
        <v>2493</v>
      </c>
      <c r="E1150" s="289" t="s">
        <v>2537</v>
      </c>
      <c r="F1150" s="50" t="s">
        <v>999</v>
      </c>
      <c r="G1150" s="50" t="s">
        <v>999</v>
      </c>
      <c r="H1150" s="289"/>
      <c r="I1150" s="50" t="s">
        <v>1136</v>
      </c>
      <c r="J1150" s="296">
        <v>83799389.582739994</v>
      </c>
      <c r="K1150" s="289"/>
      <c r="L1150" s="289"/>
      <c r="M1150" s="289"/>
      <c r="N1150" s="289"/>
    </row>
    <row r="1151" spans="2:14" ht="15.75" x14ac:dyDescent="0.3">
      <c r="B1151" s="295">
        <f>VLOOKUP(C1151,Companies[],3,FALSE)</f>
        <v>150335590</v>
      </c>
      <c r="C1151" s="298" t="s">
        <v>2197</v>
      </c>
      <c r="D1151" s="289" t="s">
        <v>2493</v>
      </c>
      <c r="E1151" s="289" t="s">
        <v>2538</v>
      </c>
      <c r="F1151" s="50" t="s">
        <v>999</v>
      </c>
      <c r="G1151" s="50" t="s">
        <v>999</v>
      </c>
      <c r="H1151" s="289"/>
      <c r="I1151" s="50" t="s">
        <v>1136</v>
      </c>
      <c r="J1151" s="296">
        <v>17407824.871459998</v>
      </c>
      <c r="K1151" s="289"/>
      <c r="L1151" s="289"/>
      <c r="M1151" s="289"/>
      <c r="N1151" s="289"/>
    </row>
    <row r="1152" spans="2:14" ht="15.75" x14ac:dyDescent="0.3">
      <c r="B1152" s="295">
        <f>VLOOKUP(C1152,Companies[],3,FALSE)</f>
        <v>150335590</v>
      </c>
      <c r="C1152" s="298" t="s">
        <v>2197</v>
      </c>
      <c r="D1152" s="289" t="s">
        <v>2493</v>
      </c>
      <c r="E1152" s="289" t="s">
        <v>2539</v>
      </c>
      <c r="F1152" s="50" t="s">
        <v>999</v>
      </c>
      <c r="G1152" s="50" t="s">
        <v>999</v>
      </c>
      <c r="H1152" s="289"/>
      <c r="I1152" s="50" t="s">
        <v>1136</v>
      </c>
      <c r="J1152" s="296">
        <v>2087700.6170000001</v>
      </c>
      <c r="K1152" s="289"/>
      <c r="L1152" s="289"/>
      <c r="M1152" s="289"/>
      <c r="N1152" s="289"/>
    </row>
    <row r="1153" spans="2:14" ht="15.75" x14ac:dyDescent="0.3">
      <c r="B1153" s="295">
        <f>VLOOKUP(C1153,Companies[],3,FALSE)</f>
        <v>118936019</v>
      </c>
      <c r="C1153" s="298" t="s">
        <v>2198</v>
      </c>
      <c r="D1153" s="289" t="s">
        <v>2030</v>
      </c>
      <c r="E1153" s="289" t="s">
        <v>2515</v>
      </c>
      <c r="F1153" s="50" t="s">
        <v>999</v>
      </c>
      <c r="G1153" s="50" t="s">
        <v>999</v>
      </c>
      <c r="H1153" s="289"/>
      <c r="I1153" s="50" t="s">
        <v>1136</v>
      </c>
      <c r="J1153" s="296">
        <v>14609276.630000006</v>
      </c>
      <c r="K1153" s="289"/>
      <c r="L1153" s="289"/>
      <c r="M1153" s="289"/>
      <c r="N1153" s="289"/>
    </row>
    <row r="1154" spans="2:14" ht="15.75" x14ac:dyDescent="0.3">
      <c r="B1154" s="295">
        <f>VLOOKUP(C1154,Companies[],3,FALSE)</f>
        <v>118936019</v>
      </c>
      <c r="C1154" s="298" t="s">
        <v>2198</v>
      </c>
      <c r="D1154" s="289" t="s">
        <v>2029</v>
      </c>
      <c r="E1154" s="289" t="s">
        <v>2497</v>
      </c>
      <c r="F1154" s="50" t="s">
        <v>999</v>
      </c>
      <c r="G1154" s="50" t="s">
        <v>999</v>
      </c>
      <c r="H1154" s="289"/>
      <c r="I1154" s="50" t="s">
        <v>1136</v>
      </c>
      <c r="J1154" s="296">
        <v>238065255</v>
      </c>
      <c r="K1154" s="289"/>
      <c r="L1154" s="289"/>
      <c r="M1154" s="289"/>
      <c r="N1154" s="289"/>
    </row>
    <row r="1155" spans="2:14" ht="15.75" x14ac:dyDescent="0.3">
      <c r="B1155" s="295">
        <f>VLOOKUP(C1155,Companies[],3,FALSE)</f>
        <v>118936019</v>
      </c>
      <c r="C1155" s="298" t="s">
        <v>2198</v>
      </c>
      <c r="D1155" s="289" t="s">
        <v>2029</v>
      </c>
      <c r="E1155" s="289" t="s">
        <v>2519</v>
      </c>
      <c r="F1155" s="50" t="s">
        <v>999</v>
      </c>
      <c r="G1155" s="50" t="s">
        <v>999</v>
      </c>
      <c r="H1155" s="289"/>
      <c r="I1155" s="50" t="s">
        <v>1136</v>
      </c>
      <c r="J1155" s="296">
        <v>25422217</v>
      </c>
      <c r="K1155" s="289"/>
      <c r="L1155" s="289"/>
      <c r="M1155" s="289"/>
      <c r="N1155" s="289"/>
    </row>
    <row r="1156" spans="2:14" ht="15.75" x14ac:dyDescent="0.3">
      <c r="B1156" s="295">
        <f>VLOOKUP(C1156,Companies[],3,FALSE)</f>
        <v>118936019</v>
      </c>
      <c r="C1156" s="298" t="s">
        <v>2198</v>
      </c>
      <c r="D1156" s="289" t="s">
        <v>2493</v>
      </c>
      <c r="E1156" s="289" t="s">
        <v>2533</v>
      </c>
      <c r="F1156" s="50" t="s">
        <v>999</v>
      </c>
      <c r="G1156" s="50" t="s">
        <v>999</v>
      </c>
      <c r="H1156" s="289"/>
      <c r="I1156" s="50" t="s">
        <v>1136</v>
      </c>
      <c r="J1156" s="296">
        <v>30353420</v>
      </c>
      <c r="K1156" s="289"/>
      <c r="L1156" s="289"/>
      <c r="M1156" s="289"/>
      <c r="N1156" s="289"/>
    </row>
    <row r="1157" spans="2:14" ht="15.75" x14ac:dyDescent="0.3">
      <c r="B1157" s="295">
        <f>VLOOKUP(C1157,Companies[],3,FALSE)</f>
        <v>118936019</v>
      </c>
      <c r="C1157" s="298" t="s">
        <v>2198</v>
      </c>
      <c r="D1157" s="289" t="s">
        <v>2493</v>
      </c>
      <c r="E1157" s="289" t="s">
        <v>2534</v>
      </c>
      <c r="F1157" s="50" t="s">
        <v>999</v>
      </c>
      <c r="G1157" s="50" t="s">
        <v>999</v>
      </c>
      <c r="H1157" s="289"/>
      <c r="I1157" s="50" t="s">
        <v>1136</v>
      </c>
      <c r="J1157" s="296">
        <v>944607.1655</v>
      </c>
      <c r="K1157" s="289"/>
      <c r="L1157" s="289"/>
      <c r="M1157" s="289"/>
      <c r="N1157" s="289"/>
    </row>
    <row r="1158" spans="2:14" ht="15.75" x14ac:dyDescent="0.3">
      <c r="B1158" s="295">
        <f>VLOOKUP(C1158,Companies[],3,FALSE)</f>
        <v>118936019</v>
      </c>
      <c r="C1158" s="298" t="s">
        <v>2198</v>
      </c>
      <c r="D1158" s="289" t="s">
        <v>2493</v>
      </c>
      <c r="E1158" s="289" t="s">
        <v>2535</v>
      </c>
      <c r="F1158" s="50" t="s">
        <v>999</v>
      </c>
      <c r="G1158" s="50" t="s">
        <v>999</v>
      </c>
      <c r="H1158" s="289"/>
      <c r="I1158" s="50" t="s">
        <v>1136</v>
      </c>
      <c r="J1158" s="296">
        <v>726678882.94108009</v>
      </c>
      <c r="K1158" s="289"/>
      <c r="L1158" s="289"/>
      <c r="M1158" s="289"/>
      <c r="N1158" s="289"/>
    </row>
    <row r="1159" spans="2:14" ht="15.75" x14ac:dyDescent="0.3">
      <c r="B1159" s="295">
        <f>VLOOKUP(C1159,Companies[],3,FALSE)</f>
        <v>118936019</v>
      </c>
      <c r="C1159" s="298" t="s">
        <v>2198</v>
      </c>
      <c r="D1159" s="289" t="s">
        <v>2493</v>
      </c>
      <c r="E1159" s="289" t="s">
        <v>2536</v>
      </c>
      <c r="F1159" s="50" t="s">
        <v>999</v>
      </c>
      <c r="G1159" s="50" t="s">
        <v>999</v>
      </c>
      <c r="H1159" s="289"/>
      <c r="I1159" s="50" t="s">
        <v>1136</v>
      </c>
      <c r="J1159" s="296">
        <v>770219906.59034002</v>
      </c>
      <c r="K1159" s="289"/>
      <c r="L1159" s="289"/>
      <c r="M1159" s="289"/>
      <c r="N1159" s="289"/>
    </row>
    <row r="1160" spans="2:14" ht="15.75" x14ac:dyDescent="0.3">
      <c r="B1160" s="295">
        <f>VLOOKUP(C1160,Companies[],3,FALSE)</f>
        <v>118936019</v>
      </c>
      <c r="C1160" s="298" t="s">
        <v>2198</v>
      </c>
      <c r="D1160" s="289" t="s">
        <v>2493</v>
      </c>
      <c r="E1160" s="289" t="s">
        <v>2537</v>
      </c>
      <c r="F1160" s="50" t="s">
        <v>999</v>
      </c>
      <c r="G1160" s="50" t="s">
        <v>999</v>
      </c>
      <c r="H1160" s="289"/>
      <c r="I1160" s="50" t="s">
        <v>1136</v>
      </c>
      <c r="J1160" s="296">
        <v>159604641.55247998</v>
      </c>
      <c r="K1160" s="289"/>
      <c r="L1160" s="289"/>
      <c r="M1160" s="289"/>
      <c r="N1160" s="289"/>
    </row>
    <row r="1161" spans="2:14" ht="15.75" x14ac:dyDescent="0.3">
      <c r="B1161" s="295">
        <f>VLOOKUP(C1161,Companies[],3,FALSE)</f>
        <v>118936019</v>
      </c>
      <c r="C1161" s="298" t="s">
        <v>2198</v>
      </c>
      <c r="D1161" s="289" t="s">
        <v>2493</v>
      </c>
      <c r="E1161" s="289" t="s">
        <v>2538</v>
      </c>
      <c r="F1161" s="50" t="s">
        <v>999</v>
      </c>
      <c r="G1161" s="50" t="s">
        <v>999</v>
      </c>
      <c r="H1161" s="289"/>
      <c r="I1161" s="50" t="s">
        <v>1136</v>
      </c>
      <c r="J1161" s="296">
        <v>30455584.522539996</v>
      </c>
      <c r="K1161" s="289"/>
      <c r="L1161" s="289"/>
      <c r="M1161" s="289"/>
      <c r="N1161" s="289"/>
    </row>
    <row r="1162" spans="2:14" ht="15.75" x14ac:dyDescent="0.3">
      <c r="B1162" s="295">
        <f>VLOOKUP(C1162,Companies[],3,FALSE)</f>
        <v>118936019</v>
      </c>
      <c r="C1162" s="298" t="s">
        <v>2198</v>
      </c>
      <c r="D1162" s="289" t="s">
        <v>2493</v>
      </c>
      <c r="E1162" s="289" t="s">
        <v>2539</v>
      </c>
      <c r="F1162" s="50" t="s">
        <v>999</v>
      </c>
      <c r="G1162" s="50" t="s">
        <v>999</v>
      </c>
      <c r="H1162" s="289"/>
      <c r="I1162" s="50" t="s">
        <v>1136</v>
      </c>
      <c r="J1162" s="296">
        <v>26329749.330662496</v>
      </c>
      <c r="K1162" s="289"/>
      <c r="L1162" s="289"/>
      <c r="M1162" s="289"/>
      <c r="N1162" s="289"/>
    </row>
    <row r="1163" spans="2:14" ht="15.75" x14ac:dyDescent="0.3">
      <c r="B1163" s="295">
        <f>VLOOKUP(C1163,Companies[],3,FALSE)</f>
        <v>118936019</v>
      </c>
      <c r="C1163" s="298" t="s">
        <v>2198</v>
      </c>
      <c r="D1163" s="289" t="s">
        <v>2029</v>
      </c>
      <c r="E1163" s="289" t="s">
        <v>2497</v>
      </c>
      <c r="F1163" s="50" t="s">
        <v>999</v>
      </c>
      <c r="G1163" s="50" t="s">
        <v>999</v>
      </c>
      <c r="H1163" s="289"/>
      <c r="I1163" s="50" t="s">
        <v>1136</v>
      </c>
      <c r="J1163" s="296">
        <v>30133750</v>
      </c>
      <c r="K1163" s="289"/>
      <c r="L1163" s="289"/>
      <c r="M1163" s="289"/>
      <c r="N1163" s="289"/>
    </row>
    <row r="1164" spans="2:14" ht="15.75" x14ac:dyDescent="0.3">
      <c r="B1164" s="295">
        <f>VLOOKUP(C1164,Companies[],3,FALSE)</f>
        <v>106846650</v>
      </c>
      <c r="C1164" s="298" t="s">
        <v>2199</v>
      </c>
      <c r="D1164" s="289" t="s">
        <v>2493</v>
      </c>
      <c r="E1164" s="289" t="s">
        <v>2533</v>
      </c>
      <c r="F1164" s="50" t="s">
        <v>999</v>
      </c>
      <c r="G1164" s="50" t="s">
        <v>999</v>
      </c>
      <c r="H1164" s="289"/>
      <c r="I1164" s="50" t="s">
        <v>1136</v>
      </c>
      <c r="J1164" s="296">
        <v>75231940</v>
      </c>
      <c r="K1164" s="289"/>
      <c r="L1164" s="289"/>
      <c r="M1164" s="289"/>
      <c r="N1164" s="289"/>
    </row>
    <row r="1165" spans="2:14" ht="15.75" x14ac:dyDescent="0.3">
      <c r="B1165" s="295">
        <f>VLOOKUP(C1165,Companies[],3,FALSE)</f>
        <v>106846650</v>
      </c>
      <c r="C1165" s="298" t="s">
        <v>2199</v>
      </c>
      <c r="D1165" s="289" t="s">
        <v>2493</v>
      </c>
      <c r="E1165" s="289" t="s">
        <v>2534</v>
      </c>
      <c r="F1165" s="50" t="s">
        <v>999</v>
      </c>
      <c r="G1165" s="50" t="s">
        <v>999</v>
      </c>
      <c r="H1165" s="289"/>
      <c r="I1165" s="50" t="s">
        <v>1136</v>
      </c>
      <c r="J1165" s="296">
        <v>9239433.933600001</v>
      </c>
      <c r="K1165" s="289"/>
      <c r="L1165" s="289"/>
      <c r="M1165" s="289"/>
      <c r="N1165" s="289"/>
    </row>
    <row r="1166" spans="2:14" ht="15.75" x14ac:dyDescent="0.3">
      <c r="B1166" s="295">
        <f>VLOOKUP(C1166,Companies[],3,FALSE)</f>
        <v>106846650</v>
      </c>
      <c r="C1166" s="298" t="s">
        <v>2199</v>
      </c>
      <c r="D1166" s="289" t="s">
        <v>2493</v>
      </c>
      <c r="E1166" s="289" t="s">
        <v>2535</v>
      </c>
      <c r="F1166" s="50" t="s">
        <v>999</v>
      </c>
      <c r="G1166" s="50" t="s">
        <v>999</v>
      </c>
      <c r="H1166" s="289"/>
      <c r="I1166" s="50" t="s">
        <v>1136</v>
      </c>
      <c r="J1166" s="296">
        <v>626429465.01287997</v>
      </c>
      <c r="K1166" s="289"/>
      <c r="L1166" s="289"/>
      <c r="M1166" s="289"/>
      <c r="N1166" s="289"/>
    </row>
    <row r="1167" spans="2:14" ht="15.75" x14ac:dyDescent="0.3">
      <c r="B1167" s="295">
        <f>VLOOKUP(C1167,Companies[],3,FALSE)</f>
        <v>106846650</v>
      </c>
      <c r="C1167" s="298" t="s">
        <v>2199</v>
      </c>
      <c r="D1167" s="289" t="s">
        <v>2493</v>
      </c>
      <c r="E1167" s="289" t="s">
        <v>2536</v>
      </c>
      <c r="F1167" s="50" t="s">
        <v>999</v>
      </c>
      <c r="G1167" s="50" t="s">
        <v>999</v>
      </c>
      <c r="H1167" s="289"/>
      <c r="I1167" s="50" t="s">
        <v>1136</v>
      </c>
      <c r="J1167" s="296">
        <v>304073307.42470002</v>
      </c>
      <c r="K1167" s="289"/>
      <c r="L1167" s="289"/>
      <c r="M1167" s="289"/>
      <c r="N1167" s="289"/>
    </row>
    <row r="1168" spans="2:14" ht="15.75" x14ac:dyDescent="0.3">
      <c r="B1168" s="295">
        <f>VLOOKUP(C1168,Companies[],3,FALSE)</f>
        <v>106846650</v>
      </c>
      <c r="C1168" s="298" t="s">
        <v>2199</v>
      </c>
      <c r="D1168" s="289" t="s">
        <v>2493</v>
      </c>
      <c r="E1168" s="289" t="s">
        <v>2537</v>
      </c>
      <c r="F1168" s="50" t="s">
        <v>999</v>
      </c>
      <c r="G1168" s="50" t="s">
        <v>999</v>
      </c>
      <c r="H1168" s="289"/>
      <c r="I1168" s="50" t="s">
        <v>1136</v>
      </c>
      <c r="J1168" s="296">
        <v>141018776.80720001</v>
      </c>
      <c r="K1168" s="289"/>
      <c r="L1168" s="289"/>
      <c r="M1168" s="289"/>
      <c r="N1168" s="289"/>
    </row>
    <row r="1169" spans="2:33" ht="15.75" x14ac:dyDescent="0.3">
      <c r="B1169" s="295">
        <f>VLOOKUP(C1169,Companies[],3,FALSE)</f>
        <v>106846650</v>
      </c>
      <c r="C1169" s="298" t="s">
        <v>2199</v>
      </c>
      <c r="D1169" s="289" t="s">
        <v>2493</v>
      </c>
      <c r="E1169" s="289" t="s">
        <v>2538</v>
      </c>
      <c r="F1169" s="50" t="s">
        <v>999</v>
      </c>
      <c r="G1169" s="50" t="s">
        <v>999</v>
      </c>
      <c r="H1169" s="289"/>
      <c r="I1169" s="50" t="s">
        <v>1136</v>
      </c>
      <c r="J1169" s="296">
        <v>12067988.297040001</v>
      </c>
      <c r="K1169" s="289"/>
      <c r="L1169" s="289"/>
      <c r="M1169" s="289"/>
      <c r="N1169" s="289"/>
    </row>
    <row r="1170" spans="2:33" ht="15.75" x14ac:dyDescent="0.3">
      <c r="B1170" s="295">
        <f>VLOOKUP(C1170,Companies[],3,FALSE)</f>
        <v>106846650</v>
      </c>
      <c r="C1170" s="298" t="s">
        <v>2199</v>
      </c>
      <c r="D1170" s="289" t="s">
        <v>2493</v>
      </c>
      <c r="E1170" s="289" t="s">
        <v>2539</v>
      </c>
      <c r="F1170" s="50" t="s">
        <v>999</v>
      </c>
      <c r="G1170" s="50" t="s">
        <v>999</v>
      </c>
      <c r="H1170" s="289"/>
      <c r="I1170" s="50" t="s">
        <v>1136</v>
      </c>
      <c r="J1170" s="296">
        <v>5145006.1547400001</v>
      </c>
      <c r="K1170" s="289"/>
      <c r="L1170" s="289"/>
      <c r="M1170" s="289"/>
      <c r="N1170" s="289"/>
    </row>
    <row r="1171" spans="2:33" ht="15.75" x14ac:dyDescent="0.3">
      <c r="B1171" s="295">
        <f>VLOOKUP(C1171,Companies[],3,FALSE)</f>
        <v>105456425</v>
      </c>
      <c r="C1171" s="298" t="s">
        <v>2200</v>
      </c>
      <c r="D1171" s="289" t="s">
        <v>2029</v>
      </c>
      <c r="E1171" s="289" t="s">
        <v>2497</v>
      </c>
      <c r="F1171" s="50" t="s">
        <v>999</v>
      </c>
      <c r="G1171" s="50" t="s">
        <v>999</v>
      </c>
      <c r="H1171" s="289"/>
      <c r="I1171" s="50" t="s">
        <v>1136</v>
      </c>
      <c r="J1171" s="296">
        <v>3526871</v>
      </c>
      <c r="K1171" s="289"/>
      <c r="L1171" s="289"/>
      <c r="M1171" s="289"/>
      <c r="N1171" s="289"/>
    </row>
    <row r="1172" spans="2:33" ht="15.75" x14ac:dyDescent="0.3">
      <c r="B1172" s="295">
        <f>VLOOKUP(C1172,Companies[],3,FALSE)</f>
        <v>105456425</v>
      </c>
      <c r="C1172" s="298" t="s">
        <v>2200</v>
      </c>
      <c r="D1172" s="289" t="s">
        <v>2493</v>
      </c>
      <c r="E1172" s="289" t="s">
        <v>2533</v>
      </c>
      <c r="F1172" s="50" t="s">
        <v>999</v>
      </c>
      <c r="G1172" s="50" t="s">
        <v>999</v>
      </c>
      <c r="H1172" s="289"/>
      <c r="I1172" s="50" t="s">
        <v>1136</v>
      </c>
      <c r="J1172" s="296">
        <v>374463319</v>
      </c>
      <c r="K1172" s="289"/>
      <c r="L1172" s="289"/>
      <c r="M1172" s="289"/>
      <c r="N1172" s="289"/>
    </row>
    <row r="1173" spans="2:33" ht="15.75" x14ac:dyDescent="0.3">
      <c r="B1173" s="295">
        <f>VLOOKUP(C1173,Companies[],3,FALSE)</f>
        <v>105456425</v>
      </c>
      <c r="C1173" s="298" t="s">
        <v>2200</v>
      </c>
      <c r="D1173" s="289" t="s">
        <v>2493</v>
      </c>
      <c r="E1173" s="289" t="s">
        <v>2535</v>
      </c>
      <c r="F1173" s="50" t="s">
        <v>999</v>
      </c>
      <c r="G1173" s="50" t="s">
        <v>999</v>
      </c>
      <c r="H1173" s="289"/>
      <c r="I1173" s="50" t="s">
        <v>1136</v>
      </c>
      <c r="J1173" s="296">
        <v>273670908.35549998</v>
      </c>
      <c r="K1173" s="289"/>
      <c r="L1173" s="289"/>
      <c r="M1173" s="289"/>
      <c r="N1173" s="289"/>
    </row>
    <row r="1174" spans="2:33" ht="15.75" x14ac:dyDescent="0.3">
      <c r="B1174" s="295">
        <f>VLOOKUP(C1174,Companies[],3,FALSE)</f>
        <v>105456425</v>
      </c>
      <c r="C1174" s="298" t="s">
        <v>2200</v>
      </c>
      <c r="D1174" s="289" t="s">
        <v>2493</v>
      </c>
      <c r="E1174" s="289" t="s">
        <v>2537</v>
      </c>
      <c r="F1174" s="50" t="s">
        <v>999</v>
      </c>
      <c r="G1174" s="50" t="s">
        <v>999</v>
      </c>
      <c r="H1174" s="289"/>
      <c r="I1174" s="50" t="s">
        <v>1136</v>
      </c>
      <c r="J1174" s="296">
        <v>62944312.890420005</v>
      </c>
      <c r="K1174" s="289"/>
      <c r="L1174" s="289"/>
      <c r="M1174" s="289"/>
      <c r="N1174" s="289"/>
    </row>
    <row r="1175" spans="2:33" ht="15.75" x14ac:dyDescent="0.3">
      <c r="B1175" s="295">
        <f>VLOOKUP(C1175,Companies[],3,FALSE)</f>
        <v>105456425</v>
      </c>
      <c r="C1175" s="298" t="s">
        <v>2200</v>
      </c>
      <c r="D1175" s="289" t="s">
        <v>2493</v>
      </c>
      <c r="E1175" s="289" t="s">
        <v>2539</v>
      </c>
      <c r="F1175" s="50" t="s">
        <v>999</v>
      </c>
      <c r="G1175" s="50" t="s">
        <v>999</v>
      </c>
      <c r="H1175" s="289"/>
      <c r="I1175" s="50" t="s">
        <v>1136</v>
      </c>
      <c r="J1175" s="296">
        <v>503844.56417999999</v>
      </c>
      <c r="K1175" s="289"/>
      <c r="L1175" s="289"/>
      <c r="M1175" s="289"/>
      <c r="N1175" s="289"/>
    </row>
    <row r="1176" spans="2:33" ht="15.75" x14ac:dyDescent="0.3">
      <c r="B1176" s="295">
        <f>VLOOKUP(C1176,Companies[],3,FALSE)</f>
        <v>105806833</v>
      </c>
      <c r="C1176" s="298" t="s">
        <v>2201</v>
      </c>
      <c r="D1176" s="289" t="s">
        <v>2493</v>
      </c>
      <c r="E1176" s="289" t="s">
        <v>2535</v>
      </c>
      <c r="F1176" s="50" t="s">
        <v>999</v>
      </c>
      <c r="G1176" s="50" t="s">
        <v>999</v>
      </c>
      <c r="H1176" s="289"/>
      <c r="I1176" s="50" t="s">
        <v>1136</v>
      </c>
      <c r="J1176" s="296">
        <v>37890030.80776</v>
      </c>
      <c r="K1176" s="289"/>
      <c r="L1176" s="289"/>
      <c r="M1176" s="289"/>
      <c r="N1176" s="289"/>
    </row>
    <row r="1177" spans="2:33" ht="15.75" x14ac:dyDescent="0.3">
      <c r="B1177" s="295">
        <f>VLOOKUP(C1177,Companies[],3,FALSE)</f>
        <v>105806833</v>
      </c>
      <c r="C1177" s="298" t="s">
        <v>2201</v>
      </c>
      <c r="D1177" s="289" t="s">
        <v>2493</v>
      </c>
      <c r="E1177" s="289" t="s">
        <v>2537</v>
      </c>
      <c r="F1177" s="50" t="s">
        <v>999</v>
      </c>
      <c r="G1177" s="50" t="s">
        <v>999</v>
      </c>
      <c r="H1177" s="289"/>
      <c r="I1177" s="50" t="s">
        <v>1136</v>
      </c>
      <c r="J1177" s="296">
        <v>8714713.8200000003</v>
      </c>
      <c r="K1177" s="289"/>
      <c r="L1177" s="289"/>
      <c r="M1177" s="289"/>
      <c r="N1177" s="289"/>
    </row>
    <row r="1178" spans="2:33" ht="15.75" x14ac:dyDescent="0.3">
      <c r="B1178" s="295">
        <f>VLOOKUP(C1178,Companies[],3,FALSE)</f>
        <v>105806833</v>
      </c>
      <c r="C1178" s="298" t="s">
        <v>2201</v>
      </c>
      <c r="D1178" s="289" t="s">
        <v>2493</v>
      </c>
      <c r="E1178" s="289" t="s">
        <v>2539</v>
      </c>
      <c r="F1178" s="50" t="s">
        <v>999</v>
      </c>
      <c r="G1178" s="50" t="s">
        <v>999</v>
      </c>
      <c r="H1178" s="289"/>
      <c r="I1178" s="50" t="s">
        <v>1136</v>
      </c>
      <c r="J1178" s="296">
        <v>9932456.7053800002</v>
      </c>
      <c r="K1178" s="289"/>
      <c r="L1178" s="289"/>
      <c r="M1178" s="289"/>
      <c r="N1178" s="289"/>
    </row>
    <row r="1179" spans="2:33" ht="15.75" x14ac:dyDescent="0.3">
      <c r="B1179" s="295">
        <f>VLOOKUP(C1179,Companies[],3,FALSE)</f>
        <v>104728448</v>
      </c>
      <c r="C1179" s="298" t="s">
        <v>2202</v>
      </c>
      <c r="D1179" s="289" t="s">
        <v>2493</v>
      </c>
      <c r="E1179" s="289" t="s">
        <v>2533</v>
      </c>
      <c r="F1179" s="50" t="s">
        <v>999</v>
      </c>
      <c r="G1179" s="50" t="s">
        <v>999</v>
      </c>
      <c r="H1179" s="289"/>
      <c r="I1179" s="50" t="s">
        <v>1136</v>
      </c>
      <c r="J1179" s="296">
        <v>3920400</v>
      </c>
      <c r="K1179" s="289"/>
      <c r="L1179" s="289"/>
      <c r="M1179" s="289"/>
      <c r="N1179" s="289"/>
    </row>
    <row r="1180" spans="2:33" ht="15.75" x14ac:dyDescent="0.3">
      <c r="B1180" s="295">
        <f>VLOOKUP(C1180,Companies[],3,FALSE)</f>
        <v>164972941</v>
      </c>
      <c r="C1180" s="298" t="s">
        <v>2203</v>
      </c>
      <c r="D1180" s="289" t="s">
        <v>2030</v>
      </c>
      <c r="E1180" s="289" t="s">
        <v>2515</v>
      </c>
      <c r="F1180" s="50" t="s">
        <v>999</v>
      </c>
      <c r="G1180" s="50" t="s">
        <v>999</v>
      </c>
      <c r="H1180" s="289"/>
      <c r="I1180" s="50" t="s">
        <v>1136</v>
      </c>
      <c r="J1180" s="296">
        <v>42807068.609999999</v>
      </c>
      <c r="K1180" s="289"/>
      <c r="L1180" s="289"/>
      <c r="M1180" s="289"/>
      <c r="N1180" s="289"/>
    </row>
    <row r="1181" spans="2:33" ht="15.75" x14ac:dyDescent="0.3">
      <c r="B1181" s="295">
        <f>VLOOKUP(C1181,Companies[],3,FALSE)</f>
        <v>164972941</v>
      </c>
      <c r="C1181" s="298" t="s">
        <v>2203</v>
      </c>
      <c r="D1181" s="289" t="s">
        <v>2029</v>
      </c>
      <c r="E1181" s="289" t="s">
        <v>2497</v>
      </c>
      <c r="F1181" s="50" t="s">
        <v>999</v>
      </c>
      <c r="G1181" s="50" t="s">
        <v>999</v>
      </c>
      <c r="H1181" s="289"/>
      <c r="I1181" s="50" t="s">
        <v>1136</v>
      </c>
      <c r="J1181" s="296">
        <v>26396086</v>
      </c>
      <c r="K1181" s="289"/>
      <c r="L1181" s="289"/>
      <c r="M1181" s="289"/>
      <c r="N1181" s="289"/>
    </row>
    <row r="1182" spans="2:33" ht="15.75" x14ac:dyDescent="0.3">
      <c r="B1182" s="295">
        <f>VLOOKUP(C1182,Companies[],3,FALSE)</f>
        <v>164972941</v>
      </c>
      <c r="C1182" s="298" t="s">
        <v>2203</v>
      </c>
      <c r="D1182" s="289" t="s">
        <v>2029</v>
      </c>
      <c r="E1182" s="289" t="s">
        <v>2519</v>
      </c>
      <c r="F1182" s="50" t="s">
        <v>999</v>
      </c>
      <c r="G1182" s="50" t="s">
        <v>999</v>
      </c>
      <c r="H1182" s="289"/>
      <c r="I1182" s="50" t="s">
        <v>1136</v>
      </c>
      <c r="J1182" s="296">
        <v>30812351</v>
      </c>
      <c r="K1182" s="289"/>
      <c r="L1182" s="289"/>
      <c r="M1182" s="289"/>
      <c r="N1182" s="289"/>
    </row>
    <row r="1183" spans="2:33" s="288" customFormat="1" ht="15.75" x14ac:dyDescent="0.3">
      <c r="B1183" s="295">
        <f>VLOOKUP(C1183,Companies[],3,FALSE)</f>
        <v>164972941</v>
      </c>
      <c r="C1183" s="298" t="s">
        <v>2203</v>
      </c>
      <c r="D1183" s="289" t="s">
        <v>2029</v>
      </c>
      <c r="E1183" s="289" t="s">
        <v>2522</v>
      </c>
      <c r="F1183" s="50" t="s">
        <v>999</v>
      </c>
      <c r="G1183" s="50" t="s">
        <v>999</v>
      </c>
      <c r="H1183" s="289"/>
      <c r="I1183" s="50" t="s">
        <v>1136</v>
      </c>
      <c r="J1183" s="296">
        <v>38710047</v>
      </c>
      <c r="K1183" s="289"/>
      <c r="L1183" s="289"/>
      <c r="M1183" s="289"/>
      <c r="N1183" s="289"/>
      <c r="Q1183" s="25"/>
      <c r="R1183" s="25"/>
      <c r="S1183" s="25"/>
      <c r="T1183" s="25"/>
      <c r="U1183" s="25"/>
      <c r="V1183" s="25"/>
      <c r="W1183" s="25"/>
      <c r="X1183" s="25"/>
      <c r="Y1183" s="25"/>
      <c r="Z1183" s="25"/>
      <c r="AA1183" s="25"/>
      <c r="AB1183" s="25"/>
      <c r="AC1183" s="25"/>
      <c r="AD1183" s="25"/>
      <c r="AE1183" s="25"/>
      <c r="AF1183" s="25"/>
      <c r="AG1183" s="25"/>
    </row>
    <row r="1184" spans="2:33" ht="15.75" x14ac:dyDescent="0.3">
      <c r="B1184" s="295">
        <f>VLOOKUP(C1184,Companies[],3,FALSE)</f>
        <v>164972941</v>
      </c>
      <c r="C1184" s="298" t="s">
        <v>2203</v>
      </c>
      <c r="D1184" s="289" t="s">
        <v>2493</v>
      </c>
      <c r="E1184" s="289" t="s">
        <v>2535</v>
      </c>
      <c r="F1184" s="50" t="s">
        <v>999</v>
      </c>
      <c r="G1184" s="50" t="s">
        <v>999</v>
      </c>
      <c r="H1184" s="289"/>
      <c r="I1184" s="50" t="s">
        <v>1136</v>
      </c>
      <c r="J1184" s="296">
        <v>89199140.083499998</v>
      </c>
      <c r="K1184" s="289"/>
      <c r="L1184" s="289"/>
      <c r="M1184" s="289"/>
      <c r="N1184" s="289"/>
    </row>
    <row r="1185" spans="2:14" ht="15.75" x14ac:dyDescent="0.3">
      <c r="B1185" s="295">
        <f>VLOOKUP(C1185,Companies[],3,FALSE)</f>
        <v>164972941</v>
      </c>
      <c r="C1185" s="298" t="s">
        <v>2203</v>
      </c>
      <c r="D1185" s="289" t="s">
        <v>2493</v>
      </c>
      <c r="E1185" s="289" t="s">
        <v>2537</v>
      </c>
      <c r="F1185" s="50" t="s">
        <v>999</v>
      </c>
      <c r="G1185" s="50" t="s">
        <v>999</v>
      </c>
      <c r="H1185" s="289"/>
      <c r="I1185" s="50" t="s">
        <v>1136</v>
      </c>
      <c r="J1185" s="296">
        <v>19113672.906860001</v>
      </c>
      <c r="K1185" s="289"/>
      <c r="L1185" s="289"/>
      <c r="M1185" s="289"/>
      <c r="N1185" s="289"/>
    </row>
    <row r="1186" spans="2:14" ht="15.75" x14ac:dyDescent="0.3">
      <c r="B1186" s="295">
        <f>VLOOKUP(C1186,Companies[],3,FALSE)</f>
        <v>164972941</v>
      </c>
      <c r="C1186" s="298" t="s">
        <v>2203</v>
      </c>
      <c r="D1186" s="289" t="s">
        <v>2493</v>
      </c>
      <c r="E1186" s="289" t="s">
        <v>2539</v>
      </c>
      <c r="F1186" s="50" t="s">
        <v>999</v>
      </c>
      <c r="G1186" s="50" t="s">
        <v>999</v>
      </c>
      <c r="H1186" s="289"/>
      <c r="I1186" s="50" t="s">
        <v>1136</v>
      </c>
      <c r="J1186" s="296">
        <v>290725</v>
      </c>
      <c r="K1186" s="289"/>
      <c r="L1186" s="289"/>
      <c r="M1186" s="289"/>
      <c r="N1186" s="289"/>
    </row>
    <row r="1187" spans="2:14" ht="15.75" x14ac:dyDescent="0.3">
      <c r="B1187" s="295">
        <f>VLOOKUP(C1187,Companies[],3,FALSE)</f>
        <v>147273711</v>
      </c>
      <c r="C1187" s="298" t="s">
        <v>2204</v>
      </c>
      <c r="D1187" s="289" t="s">
        <v>2029</v>
      </c>
      <c r="E1187" s="289" t="s">
        <v>2497</v>
      </c>
      <c r="F1187" s="50" t="s">
        <v>999</v>
      </c>
      <c r="G1187" s="50" t="s">
        <v>999</v>
      </c>
      <c r="H1187" s="289"/>
      <c r="I1187" s="50" t="s">
        <v>1136</v>
      </c>
      <c r="J1187" s="296">
        <v>4371104</v>
      </c>
      <c r="K1187" s="289"/>
      <c r="L1187" s="289"/>
      <c r="M1187" s="289"/>
      <c r="N1187" s="289"/>
    </row>
    <row r="1188" spans="2:14" ht="15.75" x14ac:dyDescent="0.3">
      <c r="B1188" s="295">
        <f>VLOOKUP(C1188,Companies[],3,FALSE)</f>
        <v>147273711</v>
      </c>
      <c r="C1188" s="298" t="s">
        <v>2204</v>
      </c>
      <c r="D1188" s="289" t="s">
        <v>2029</v>
      </c>
      <c r="E1188" s="289" t="s">
        <v>2519</v>
      </c>
      <c r="F1188" s="50" t="s">
        <v>999</v>
      </c>
      <c r="G1188" s="50" t="s">
        <v>999</v>
      </c>
      <c r="H1188" s="289"/>
      <c r="I1188" s="50" t="s">
        <v>1136</v>
      </c>
      <c r="J1188" s="296">
        <v>2208700</v>
      </c>
      <c r="K1188" s="289"/>
      <c r="L1188" s="289"/>
      <c r="M1188" s="289"/>
      <c r="N1188" s="289"/>
    </row>
    <row r="1189" spans="2:14" ht="15.75" x14ac:dyDescent="0.3">
      <c r="B1189" s="295">
        <f>VLOOKUP(C1189,Companies[],3,FALSE)</f>
        <v>147273711</v>
      </c>
      <c r="C1189" s="298" t="s">
        <v>2204</v>
      </c>
      <c r="D1189" s="289" t="s">
        <v>2493</v>
      </c>
      <c r="E1189" s="289" t="s">
        <v>2535</v>
      </c>
      <c r="F1189" s="50" t="s">
        <v>999</v>
      </c>
      <c r="G1189" s="50" t="s">
        <v>999</v>
      </c>
      <c r="H1189" s="289"/>
      <c r="I1189" s="50" t="s">
        <v>1136</v>
      </c>
      <c r="J1189" s="296">
        <v>53765298.756739996</v>
      </c>
      <c r="K1189" s="289"/>
      <c r="L1189" s="289"/>
      <c r="M1189" s="289"/>
      <c r="N1189" s="289"/>
    </row>
    <row r="1190" spans="2:14" ht="15.75" x14ac:dyDescent="0.3">
      <c r="B1190" s="295">
        <f>VLOOKUP(C1190,Companies[],3,FALSE)</f>
        <v>147273711</v>
      </c>
      <c r="C1190" s="298" t="s">
        <v>2204</v>
      </c>
      <c r="D1190" s="289" t="s">
        <v>2493</v>
      </c>
      <c r="E1190" s="289" t="s">
        <v>2537</v>
      </c>
      <c r="F1190" s="50" t="s">
        <v>999</v>
      </c>
      <c r="G1190" s="50" t="s">
        <v>999</v>
      </c>
      <c r="H1190" s="289"/>
      <c r="I1190" s="50" t="s">
        <v>1136</v>
      </c>
      <c r="J1190" s="296">
        <v>10593262.889460001</v>
      </c>
      <c r="K1190" s="289"/>
      <c r="L1190" s="289"/>
      <c r="M1190" s="289"/>
      <c r="N1190" s="289"/>
    </row>
    <row r="1191" spans="2:14" ht="15.75" x14ac:dyDescent="0.3">
      <c r="B1191" s="295">
        <f>VLOOKUP(C1191,Companies[],3,FALSE)</f>
        <v>147273711</v>
      </c>
      <c r="C1191" s="298" t="s">
        <v>2204</v>
      </c>
      <c r="D1191" s="289" t="s">
        <v>2493</v>
      </c>
      <c r="E1191" s="289" t="s">
        <v>2539</v>
      </c>
      <c r="F1191" s="50" t="s">
        <v>999</v>
      </c>
      <c r="G1191" s="50" t="s">
        <v>999</v>
      </c>
      <c r="H1191" s="289"/>
      <c r="I1191" s="50" t="s">
        <v>1136</v>
      </c>
      <c r="J1191" s="296">
        <v>506386.75811999995</v>
      </c>
      <c r="K1191" s="289"/>
      <c r="L1191" s="289"/>
      <c r="M1191" s="289"/>
      <c r="N1191" s="289"/>
    </row>
    <row r="1192" spans="2:14" ht="15.75" x14ac:dyDescent="0.3">
      <c r="B1192" s="295">
        <f>VLOOKUP(C1192,Companies[],3,FALSE)</f>
        <v>115025554</v>
      </c>
      <c r="C1192" s="298" t="s">
        <v>2205</v>
      </c>
      <c r="D1192" s="289" t="s">
        <v>2030</v>
      </c>
      <c r="E1192" s="289" t="s">
        <v>2515</v>
      </c>
      <c r="F1192" s="50" t="s">
        <v>999</v>
      </c>
      <c r="G1192" s="50" t="s">
        <v>999</v>
      </c>
      <c r="H1192" s="289"/>
      <c r="I1192" s="50" t="s">
        <v>1136</v>
      </c>
      <c r="J1192" s="296">
        <v>597625</v>
      </c>
      <c r="K1192" s="289"/>
      <c r="L1192" s="289"/>
      <c r="M1192" s="289"/>
      <c r="N1192" s="289"/>
    </row>
    <row r="1193" spans="2:14" ht="15.75" x14ac:dyDescent="0.3">
      <c r="B1193" s="295">
        <f>VLOOKUP(C1193,Companies[],3,FALSE)</f>
        <v>115025554</v>
      </c>
      <c r="C1193" s="298" t="s">
        <v>2205</v>
      </c>
      <c r="D1193" s="289" t="s">
        <v>2029</v>
      </c>
      <c r="E1193" s="289" t="s">
        <v>2497</v>
      </c>
      <c r="F1193" s="50" t="s">
        <v>999</v>
      </c>
      <c r="G1193" s="50" t="s">
        <v>999</v>
      </c>
      <c r="H1193" s="289"/>
      <c r="I1193" s="50" t="s">
        <v>1136</v>
      </c>
      <c r="J1193" s="296">
        <v>53369732</v>
      </c>
      <c r="K1193" s="289"/>
      <c r="L1193" s="289"/>
      <c r="M1193" s="289"/>
      <c r="N1193" s="289"/>
    </row>
    <row r="1194" spans="2:14" ht="15.75" x14ac:dyDescent="0.3">
      <c r="B1194" s="295">
        <f>VLOOKUP(C1194,Companies[],3,FALSE)</f>
        <v>115025554</v>
      </c>
      <c r="C1194" s="298" t="s">
        <v>2205</v>
      </c>
      <c r="D1194" s="289" t="s">
        <v>2029</v>
      </c>
      <c r="E1194" s="289" t="s">
        <v>2519</v>
      </c>
      <c r="F1194" s="50" t="s">
        <v>999</v>
      </c>
      <c r="G1194" s="50" t="s">
        <v>999</v>
      </c>
      <c r="H1194" s="289"/>
      <c r="I1194" s="50" t="s">
        <v>1136</v>
      </c>
      <c r="J1194" s="296">
        <v>627506</v>
      </c>
      <c r="K1194" s="289"/>
      <c r="L1194" s="289"/>
      <c r="M1194" s="289"/>
      <c r="N1194" s="289"/>
    </row>
    <row r="1195" spans="2:14" ht="15.75" x14ac:dyDescent="0.3">
      <c r="B1195" s="295">
        <f>VLOOKUP(C1195,Companies[],3,FALSE)</f>
        <v>115025554</v>
      </c>
      <c r="C1195" s="298" t="s">
        <v>2205</v>
      </c>
      <c r="D1195" s="289" t="s">
        <v>2493</v>
      </c>
      <c r="E1195" s="289" t="s">
        <v>2533</v>
      </c>
      <c r="F1195" s="50" t="s">
        <v>999</v>
      </c>
      <c r="G1195" s="50" t="s">
        <v>999</v>
      </c>
      <c r="H1195" s="289"/>
      <c r="I1195" s="50" t="s">
        <v>1136</v>
      </c>
      <c r="J1195" s="296">
        <v>2641640</v>
      </c>
      <c r="K1195" s="289"/>
      <c r="L1195" s="289"/>
      <c r="M1195" s="289"/>
      <c r="N1195" s="289"/>
    </row>
    <row r="1196" spans="2:14" ht="15.75" x14ac:dyDescent="0.3">
      <c r="B1196" s="295">
        <f>VLOOKUP(C1196,Companies[],3,FALSE)</f>
        <v>115025554</v>
      </c>
      <c r="C1196" s="298" t="s">
        <v>2205</v>
      </c>
      <c r="D1196" s="289" t="s">
        <v>2493</v>
      </c>
      <c r="E1196" s="289" t="s">
        <v>2535</v>
      </c>
      <c r="F1196" s="50" t="s">
        <v>999</v>
      </c>
      <c r="G1196" s="50" t="s">
        <v>999</v>
      </c>
      <c r="H1196" s="289"/>
      <c r="I1196" s="50" t="s">
        <v>1136</v>
      </c>
      <c r="J1196" s="296">
        <v>74411409.357940003</v>
      </c>
      <c r="K1196" s="289"/>
      <c r="L1196" s="289"/>
      <c r="M1196" s="289"/>
      <c r="N1196" s="289"/>
    </row>
    <row r="1197" spans="2:14" ht="15.75" x14ac:dyDescent="0.3">
      <c r="B1197" s="295">
        <f>VLOOKUP(C1197,Companies[],3,FALSE)</f>
        <v>115025554</v>
      </c>
      <c r="C1197" s="298" t="s">
        <v>2205</v>
      </c>
      <c r="D1197" s="289" t="s">
        <v>2493</v>
      </c>
      <c r="E1197" s="289" t="s">
        <v>2537</v>
      </c>
      <c r="F1197" s="50" t="s">
        <v>999</v>
      </c>
      <c r="G1197" s="50" t="s">
        <v>999</v>
      </c>
      <c r="H1197" s="289"/>
      <c r="I1197" s="50" t="s">
        <v>1136</v>
      </c>
      <c r="J1197" s="296">
        <v>17114804.525979999</v>
      </c>
      <c r="K1197" s="289"/>
      <c r="L1197" s="289"/>
      <c r="M1197" s="289"/>
      <c r="N1197" s="289"/>
    </row>
    <row r="1198" spans="2:14" ht="15.75" x14ac:dyDescent="0.3">
      <c r="B1198" s="295">
        <f>VLOOKUP(C1198,Companies[],3,FALSE)</f>
        <v>115025554</v>
      </c>
      <c r="C1198" s="298" t="s">
        <v>2205</v>
      </c>
      <c r="D1198" s="289" t="s">
        <v>2493</v>
      </c>
      <c r="E1198" s="289" t="s">
        <v>2539</v>
      </c>
      <c r="F1198" s="50" t="s">
        <v>999</v>
      </c>
      <c r="G1198" s="50" t="s">
        <v>999</v>
      </c>
      <c r="H1198" s="289"/>
      <c r="I1198" s="50" t="s">
        <v>1136</v>
      </c>
      <c r="J1198" s="296">
        <v>26092.75</v>
      </c>
      <c r="K1198" s="289"/>
      <c r="L1198" s="289"/>
      <c r="M1198" s="289"/>
      <c r="N1198" s="289"/>
    </row>
    <row r="1199" spans="2:14" ht="15.75" x14ac:dyDescent="0.3">
      <c r="B1199" s="295">
        <f>VLOOKUP(C1199,Companies[],3,FALSE)</f>
        <v>105726791</v>
      </c>
      <c r="C1199" s="298" t="s">
        <v>2206</v>
      </c>
      <c r="D1199" s="289" t="s">
        <v>2030</v>
      </c>
      <c r="E1199" s="289" t="s">
        <v>2515</v>
      </c>
      <c r="F1199" s="50" t="s">
        <v>999</v>
      </c>
      <c r="G1199" s="50" t="s">
        <v>999</v>
      </c>
      <c r="H1199" s="289"/>
      <c r="I1199" s="50" t="s">
        <v>1136</v>
      </c>
      <c r="J1199" s="296">
        <v>1259757.95</v>
      </c>
      <c r="K1199" s="289"/>
      <c r="L1199" s="289"/>
      <c r="M1199" s="289"/>
      <c r="N1199" s="289"/>
    </row>
    <row r="1200" spans="2:14" ht="15.75" x14ac:dyDescent="0.3">
      <c r="B1200" s="295">
        <f>VLOOKUP(C1200,Companies[],3,FALSE)</f>
        <v>105726791</v>
      </c>
      <c r="C1200" s="298" t="s">
        <v>2206</v>
      </c>
      <c r="D1200" s="289" t="s">
        <v>2029</v>
      </c>
      <c r="E1200" s="289" t="s">
        <v>2519</v>
      </c>
      <c r="F1200" s="50" t="s">
        <v>999</v>
      </c>
      <c r="G1200" s="50" t="s">
        <v>999</v>
      </c>
      <c r="H1200" s="289"/>
      <c r="I1200" s="50" t="s">
        <v>1136</v>
      </c>
      <c r="J1200" s="296">
        <v>1593676</v>
      </c>
      <c r="K1200" s="289"/>
      <c r="L1200" s="289"/>
      <c r="M1200" s="289"/>
      <c r="N1200" s="289"/>
    </row>
    <row r="1201" spans="2:14" ht="15.75" x14ac:dyDescent="0.3">
      <c r="B1201" s="295">
        <f>VLOOKUP(C1201,Companies[],3,FALSE)</f>
        <v>105726791</v>
      </c>
      <c r="C1201" s="298" t="s">
        <v>2206</v>
      </c>
      <c r="D1201" s="289" t="s">
        <v>2493</v>
      </c>
      <c r="E1201" s="289" t="s">
        <v>2533</v>
      </c>
      <c r="F1201" s="50" t="s">
        <v>999</v>
      </c>
      <c r="G1201" s="50" t="s">
        <v>999</v>
      </c>
      <c r="H1201" s="289"/>
      <c r="I1201" s="50" t="s">
        <v>1136</v>
      </c>
      <c r="J1201" s="296">
        <v>3920200</v>
      </c>
      <c r="K1201" s="289"/>
      <c r="L1201" s="289"/>
      <c r="M1201" s="289"/>
      <c r="N1201" s="289"/>
    </row>
    <row r="1202" spans="2:14" ht="15.75" x14ac:dyDescent="0.3">
      <c r="B1202" s="295">
        <f>VLOOKUP(C1202,Companies[],3,FALSE)</f>
        <v>105726791</v>
      </c>
      <c r="C1202" s="298" t="s">
        <v>2206</v>
      </c>
      <c r="D1202" s="289" t="s">
        <v>2493</v>
      </c>
      <c r="E1202" s="289" t="s">
        <v>2535</v>
      </c>
      <c r="F1202" s="50" t="s">
        <v>999</v>
      </c>
      <c r="G1202" s="50" t="s">
        <v>999</v>
      </c>
      <c r="H1202" s="289"/>
      <c r="I1202" s="50" t="s">
        <v>1136</v>
      </c>
      <c r="J1202" s="296">
        <v>239472183.41118002</v>
      </c>
      <c r="K1202" s="289"/>
      <c r="L1202" s="289"/>
      <c r="M1202" s="289"/>
      <c r="N1202" s="289"/>
    </row>
    <row r="1203" spans="2:14" ht="15.75" x14ac:dyDescent="0.3">
      <c r="B1203" s="295">
        <f>VLOOKUP(C1203,Companies[],3,FALSE)</f>
        <v>105726791</v>
      </c>
      <c r="C1203" s="298" t="s">
        <v>2206</v>
      </c>
      <c r="D1203" s="289" t="s">
        <v>2493</v>
      </c>
      <c r="E1203" s="289" t="s">
        <v>2537</v>
      </c>
      <c r="F1203" s="50" t="s">
        <v>999</v>
      </c>
      <c r="G1203" s="50" t="s">
        <v>999</v>
      </c>
      <c r="H1203" s="289"/>
      <c r="I1203" s="50" t="s">
        <v>1136</v>
      </c>
      <c r="J1203" s="296">
        <v>54734496.454980001</v>
      </c>
      <c r="K1203" s="289"/>
      <c r="L1203" s="289"/>
      <c r="M1203" s="289"/>
      <c r="N1203" s="289"/>
    </row>
    <row r="1204" spans="2:14" ht="15.75" x14ac:dyDescent="0.3">
      <c r="B1204" s="295">
        <f>VLOOKUP(C1204,Companies[],3,FALSE)</f>
        <v>105726791</v>
      </c>
      <c r="C1204" s="298" t="s">
        <v>2206</v>
      </c>
      <c r="D1204" s="289" t="s">
        <v>2493</v>
      </c>
      <c r="E1204" s="289" t="s">
        <v>2539</v>
      </c>
      <c r="F1204" s="50" t="s">
        <v>999</v>
      </c>
      <c r="G1204" s="50" t="s">
        <v>999</v>
      </c>
      <c r="H1204" s="289"/>
      <c r="I1204" s="50" t="s">
        <v>1136</v>
      </c>
      <c r="J1204" s="296">
        <v>182859.74778000001</v>
      </c>
      <c r="K1204" s="289"/>
      <c r="L1204" s="289"/>
      <c r="M1204" s="289"/>
      <c r="N1204" s="289"/>
    </row>
    <row r="1205" spans="2:14" ht="15.75" x14ac:dyDescent="0.3">
      <c r="B1205" s="295">
        <f>VLOOKUP(C1205,Companies[],3,FALSE)</f>
        <v>101487253</v>
      </c>
      <c r="C1205" s="298" t="s">
        <v>2207</v>
      </c>
      <c r="D1205" s="289" t="s">
        <v>2493</v>
      </c>
      <c r="E1205" s="289" t="s">
        <v>2533</v>
      </c>
      <c r="F1205" s="50" t="s">
        <v>999</v>
      </c>
      <c r="G1205" s="50" t="s">
        <v>999</v>
      </c>
      <c r="H1205" s="289"/>
      <c r="I1205" s="50" t="s">
        <v>1136</v>
      </c>
      <c r="J1205" s="296">
        <v>222963740</v>
      </c>
      <c r="K1205" s="289"/>
      <c r="L1205" s="289"/>
      <c r="M1205" s="289"/>
      <c r="N1205" s="289"/>
    </row>
    <row r="1206" spans="2:14" ht="15.75" x14ac:dyDescent="0.3">
      <c r="B1206" s="295">
        <f>VLOOKUP(C1206,Companies[],3,FALSE)</f>
        <v>101487253</v>
      </c>
      <c r="C1206" s="298" t="s">
        <v>2207</v>
      </c>
      <c r="D1206" s="289" t="s">
        <v>2493</v>
      </c>
      <c r="E1206" s="289" t="s">
        <v>2535</v>
      </c>
      <c r="F1206" s="50" t="s">
        <v>999</v>
      </c>
      <c r="G1206" s="50" t="s">
        <v>999</v>
      </c>
      <c r="H1206" s="289"/>
      <c r="I1206" s="50" t="s">
        <v>1136</v>
      </c>
      <c r="J1206" s="296">
        <v>343579375.66718</v>
      </c>
      <c r="K1206" s="289"/>
      <c r="L1206" s="289"/>
      <c r="M1206" s="289"/>
      <c r="N1206" s="289"/>
    </row>
    <row r="1207" spans="2:14" ht="15.75" x14ac:dyDescent="0.3">
      <c r="B1207" s="295">
        <f>VLOOKUP(C1207,Companies[],3,FALSE)</f>
        <v>101487253</v>
      </c>
      <c r="C1207" s="298" t="s">
        <v>2207</v>
      </c>
      <c r="D1207" s="289" t="s">
        <v>2493</v>
      </c>
      <c r="E1207" s="289" t="s">
        <v>2537</v>
      </c>
      <c r="F1207" s="50" t="s">
        <v>999</v>
      </c>
      <c r="G1207" s="50" t="s">
        <v>999</v>
      </c>
      <c r="H1207" s="289"/>
      <c r="I1207" s="50" t="s">
        <v>1136</v>
      </c>
      <c r="J1207" s="296">
        <v>79023358.035319999</v>
      </c>
      <c r="K1207" s="289"/>
      <c r="L1207" s="289"/>
      <c r="M1207" s="289"/>
      <c r="N1207" s="289"/>
    </row>
    <row r="1208" spans="2:14" ht="15.75" x14ac:dyDescent="0.3">
      <c r="B1208" s="295">
        <f>VLOOKUP(C1208,Companies[],3,FALSE)</f>
        <v>101487253</v>
      </c>
      <c r="C1208" s="298" t="s">
        <v>2207</v>
      </c>
      <c r="D1208" s="289" t="s">
        <v>2493</v>
      </c>
      <c r="E1208" s="289" t="s">
        <v>2539</v>
      </c>
      <c r="F1208" s="50" t="s">
        <v>999</v>
      </c>
      <c r="G1208" s="50" t="s">
        <v>999</v>
      </c>
      <c r="H1208" s="289"/>
      <c r="I1208" s="50" t="s">
        <v>1136</v>
      </c>
      <c r="J1208" s="296">
        <v>420949.84766000003</v>
      </c>
      <c r="K1208" s="289"/>
      <c r="L1208" s="289"/>
      <c r="M1208" s="289"/>
      <c r="N1208" s="289"/>
    </row>
    <row r="1209" spans="2:14" ht="15.75" x14ac:dyDescent="0.3">
      <c r="B1209" s="295">
        <f>VLOOKUP(C1209,Companies[],3,FALSE)</f>
        <v>114898813</v>
      </c>
      <c r="C1209" s="298" t="s">
        <v>2208</v>
      </c>
      <c r="D1209" s="289" t="s">
        <v>2493</v>
      </c>
      <c r="E1209" s="289" t="s">
        <v>2535</v>
      </c>
      <c r="F1209" s="50" t="s">
        <v>999</v>
      </c>
      <c r="G1209" s="50" t="s">
        <v>999</v>
      </c>
      <c r="H1209" s="289"/>
      <c r="I1209" s="50" t="s">
        <v>1136</v>
      </c>
      <c r="J1209" s="296">
        <v>124713840.49242002</v>
      </c>
      <c r="K1209" s="289"/>
      <c r="L1209" s="289"/>
      <c r="M1209" s="289"/>
      <c r="N1209" s="289"/>
    </row>
    <row r="1210" spans="2:14" ht="15.75" x14ac:dyDescent="0.3">
      <c r="B1210" s="295">
        <f>VLOOKUP(C1210,Companies[],3,FALSE)</f>
        <v>114898813</v>
      </c>
      <c r="C1210" s="298" t="s">
        <v>2208</v>
      </c>
      <c r="D1210" s="289" t="s">
        <v>2493</v>
      </c>
      <c r="E1210" s="289" t="s">
        <v>2536</v>
      </c>
      <c r="F1210" s="50" t="s">
        <v>999</v>
      </c>
      <c r="G1210" s="50" t="s">
        <v>999</v>
      </c>
      <c r="H1210" s="289"/>
      <c r="I1210" s="50" t="s">
        <v>1136</v>
      </c>
      <c r="J1210" s="296">
        <v>198361897.77344</v>
      </c>
      <c r="K1210" s="289"/>
      <c r="L1210" s="289"/>
      <c r="M1210" s="289"/>
      <c r="N1210" s="289"/>
    </row>
    <row r="1211" spans="2:14" ht="15.75" x14ac:dyDescent="0.3">
      <c r="B1211" s="295">
        <f>VLOOKUP(C1211,Companies[],3,FALSE)</f>
        <v>114898813</v>
      </c>
      <c r="C1211" s="298" t="s">
        <v>2208</v>
      </c>
      <c r="D1211" s="289" t="s">
        <v>2493</v>
      </c>
      <c r="E1211" s="289" t="s">
        <v>2537</v>
      </c>
      <c r="F1211" s="50" t="s">
        <v>999</v>
      </c>
      <c r="G1211" s="50" t="s">
        <v>999</v>
      </c>
      <c r="H1211" s="289"/>
      <c r="I1211" s="50" t="s">
        <v>1136</v>
      </c>
      <c r="J1211" s="296">
        <v>28684184.423079997</v>
      </c>
      <c r="K1211" s="289"/>
      <c r="L1211" s="289"/>
      <c r="M1211" s="289"/>
      <c r="N1211" s="289"/>
    </row>
    <row r="1212" spans="2:14" ht="15.75" x14ac:dyDescent="0.3">
      <c r="B1212" s="295">
        <f>VLOOKUP(C1212,Companies[],3,FALSE)</f>
        <v>114898813</v>
      </c>
      <c r="C1212" s="298" t="s">
        <v>2208</v>
      </c>
      <c r="D1212" s="289" t="s">
        <v>2493</v>
      </c>
      <c r="E1212" s="289" t="s">
        <v>2538</v>
      </c>
      <c r="F1212" s="50" t="s">
        <v>999</v>
      </c>
      <c r="G1212" s="50" t="s">
        <v>999</v>
      </c>
      <c r="H1212" s="289"/>
      <c r="I1212" s="50" t="s">
        <v>1136</v>
      </c>
      <c r="J1212" s="296">
        <v>9461770.642479999</v>
      </c>
      <c r="K1212" s="289"/>
      <c r="L1212" s="289"/>
      <c r="M1212" s="289"/>
      <c r="N1212" s="289"/>
    </row>
    <row r="1213" spans="2:14" ht="15.75" x14ac:dyDescent="0.3">
      <c r="B1213" s="295">
        <f>VLOOKUP(C1213,Companies[],3,FALSE)</f>
        <v>114898813</v>
      </c>
      <c r="C1213" s="298" t="s">
        <v>2208</v>
      </c>
      <c r="D1213" s="289" t="s">
        <v>2493</v>
      </c>
      <c r="E1213" s="289" t="s">
        <v>2539</v>
      </c>
      <c r="F1213" s="50" t="s">
        <v>999</v>
      </c>
      <c r="G1213" s="50" t="s">
        <v>999</v>
      </c>
      <c r="H1213" s="289"/>
      <c r="I1213" s="50" t="s">
        <v>1136</v>
      </c>
      <c r="J1213" s="296">
        <v>8301800.1564799994</v>
      </c>
      <c r="K1213" s="289"/>
      <c r="L1213" s="289"/>
      <c r="M1213" s="289"/>
      <c r="N1213" s="289"/>
    </row>
    <row r="1214" spans="2:14" ht="15.75" x14ac:dyDescent="0.3">
      <c r="B1214" s="295" t="str">
        <f>VLOOKUP(C1214,Companies[],3,FALSE)</f>
        <v>Nc</v>
      </c>
      <c r="C1214" s="298" t="s">
        <v>2209</v>
      </c>
      <c r="D1214" s="289" t="s">
        <v>2493</v>
      </c>
      <c r="E1214" s="289" t="s">
        <v>2535</v>
      </c>
      <c r="F1214" s="50" t="s">
        <v>999</v>
      </c>
      <c r="G1214" s="50" t="s">
        <v>999</v>
      </c>
      <c r="H1214" s="289"/>
      <c r="I1214" s="50" t="s">
        <v>1136</v>
      </c>
      <c r="J1214" s="296">
        <v>1428922646.2986</v>
      </c>
      <c r="K1214" s="289"/>
      <c r="L1214" s="289"/>
      <c r="M1214" s="289"/>
      <c r="N1214" s="289"/>
    </row>
    <row r="1215" spans="2:14" ht="15.75" x14ac:dyDescent="0.3">
      <c r="B1215" s="295" t="str">
        <f>VLOOKUP(C1215,Companies[],3,FALSE)</f>
        <v>Nc</v>
      </c>
      <c r="C1215" s="298" t="s">
        <v>2209</v>
      </c>
      <c r="D1215" s="289" t="s">
        <v>2493</v>
      </c>
      <c r="E1215" s="289" t="s">
        <v>2537</v>
      </c>
      <c r="F1215" s="50" t="s">
        <v>999</v>
      </c>
      <c r="G1215" s="50" t="s">
        <v>999</v>
      </c>
      <c r="H1215" s="289"/>
      <c r="I1215" s="50" t="s">
        <v>1136</v>
      </c>
      <c r="J1215" s="296">
        <v>328652210.23614001</v>
      </c>
      <c r="K1215" s="289"/>
      <c r="L1215" s="289"/>
      <c r="M1215" s="289"/>
      <c r="N1215" s="289"/>
    </row>
    <row r="1216" spans="2:14" ht="15.75" x14ac:dyDescent="0.3">
      <c r="B1216" s="295">
        <f>VLOOKUP(C1216,Companies[],3,FALSE)</f>
        <v>134823119</v>
      </c>
      <c r="C1216" s="298" t="s">
        <v>2210</v>
      </c>
      <c r="D1216" s="289" t="s">
        <v>2493</v>
      </c>
      <c r="E1216" s="289" t="s">
        <v>2533</v>
      </c>
      <c r="F1216" s="50" t="s">
        <v>999</v>
      </c>
      <c r="G1216" s="50" t="s">
        <v>999</v>
      </c>
      <c r="H1216" s="289"/>
      <c r="I1216" s="50" t="s">
        <v>1136</v>
      </c>
      <c r="J1216" s="296">
        <v>8313540</v>
      </c>
      <c r="K1216" s="289"/>
      <c r="L1216" s="289"/>
      <c r="M1216" s="289"/>
      <c r="N1216" s="289"/>
    </row>
    <row r="1217" spans="2:14" ht="15.75" x14ac:dyDescent="0.3">
      <c r="B1217" s="295">
        <f>VLOOKUP(C1217,Companies[],3,FALSE)</f>
        <v>129792604</v>
      </c>
      <c r="C1217" s="298" t="s">
        <v>2211</v>
      </c>
      <c r="D1217" s="289" t="s">
        <v>2029</v>
      </c>
      <c r="E1217" s="289" t="s">
        <v>2497</v>
      </c>
      <c r="F1217" s="50" t="s">
        <v>999</v>
      </c>
      <c r="G1217" s="50" t="s">
        <v>999</v>
      </c>
      <c r="H1217" s="289"/>
      <c r="I1217" s="50" t="s">
        <v>1136</v>
      </c>
      <c r="J1217" s="296">
        <v>38621461</v>
      </c>
      <c r="K1217" s="289"/>
      <c r="L1217" s="289"/>
      <c r="M1217" s="289"/>
      <c r="N1217" s="289"/>
    </row>
    <row r="1218" spans="2:14" ht="15.75" x14ac:dyDescent="0.3">
      <c r="B1218" s="295">
        <f>VLOOKUP(C1218,Companies[],3,FALSE)</f>
        <v>129792604</v>
      </c>
      <c r="C1218" s="298" t="s">
        <v>2211</v>
      </c>
      <c r="D1218" s="289" t="s">
        <v>2493</v>
      </c>
      <c r="E1218" s="289" t="s">
        <v>2533</v>
      </c>
      <c r="F1218" s="50" t="s">
        <v>999</v>
      </c>
      <c r="G1218" s="50" t="s">
        <v>999</v>
      </c>
      <c r="H1218" s="289"/>
      <c r="I1218" s="50" t="s">
        <v>1136</v>
      </c>
      <c r="J1218" s="296">
        <v>68872680</v>
      </c>
      <c r="K1218" s="289"/>
      <c r="L1218" s="289"/>
      <c r="M1218" s="289"/>
      <c r="N1218" s="289"/>
    </row>
    <row r="1219" spans="2:14" ht="15.75" x14ac:dyDescent="0.3">
      <c r="B1219" s="295">
        <f>VLOOKUP(C1219,Companies[],3,FALSE)</f>
        <v>129792604</v>
      </c>
      <c r="C1219" s="298" t="s">
        <v>2211</v>
      </c>
      <c r="D1219" s="289" t="s">
        <v>2493</v>
      </c>
      <c r="E1219" s="289" t="s">
        <v>2535</v>
      </c>
      <c r="F1219" s="50" t="s">
        <v>999</v>
      </c>
      <c r="G1219" s="50" t="s">
        <v>999</v>
      </c>
      <c r="H1219" s="289"/>
      <c r="I1219" s="50" t="s">
        <v>1136</v>
      </c>
      <c r="J1219" s="296">
        <v>128394117.23</v>
      </c>
      <c r="K1219" s="289"/>
      <c r="L1219" s="289"/>
      <c r="M1219" s="289"/>
      <c r="N1219" s="289"/>
    </row>
    <row r="1220" spans="2:14" ht="15.75" x14ac:dyDescent="0.3">
      <c r="B1220" s="295">
        <f>VLOOKUP(C1220,Companies[],3,FALSE)</f>
        <v>129792604</v>
      </c>
      <c r="C1220" s="298" t="s">
        <v>2211</v>
      </c>
      <c r="D1220" s="289" t="s">
        <v>2493</v>
      </c>
      <c r="E1220" s="289" t="s">
        <v>2537</v>
      </c>
      <c r="F1220" s="50" t="s">
        <v>999</v>
      </c>
      <c r="G1220" s="50" t="s">
        <v>999</v>
      </c>
      <c r="H1220" s="289"/>
      <c r="I1220" s="50" t="s">
        <v>1136</v>
      </c>
      <c r="J1220" s="296">
        <v>29194839.506780002</v>
      </c>
      <c r="K1220" s="289"/>
      <c r="L1220" s="289"/>
      <c r="M1220" s="289"/>
      <c r="N1220" s="289"/>
    </row>
    <row r="1221" spans="2:14" ht="15.75" x14ac:dyDescent="0.3">
      <c r="B1221" s="295">
        <f>VLOOKUP(C1221,Companies[],3,FALSE)</f>
        <v>129792604</v>
      </c>
      <c r="C1221" s="298" t="s">
        <v>2211</v>
      </c>
      <c r="D1221" s="289" t="s">
        <v>2493</v>
      </c>
      <c r="E1221" s="289" t="s">
        <v>2539</v>
      </c>
      <c r="F1221" s="50" t="s">
        <v>999</v>
      </c>
      <c r="G1221" s="50" t="s">
        <v>999</v>
      </c>
      <c r="H1221" s="289"/>
      <c r="I1221" s="50" t="s">
        <v>1136</v>
      </c>
      <c r="J1221" s="296">
        <v>1199317.9249800001</v>
      </c>
      <c r="K1221" s="289"/>
      <c r="L1221" s="289"/>
      <c r="M1221" s="289"/>
      <c r="N1221" s="289"/>
    </row>
    <row r="1222" spans="2:14" ht="15.75" x14ac:dyDescent="0.3">
      <c r="B1222" s="295">
        <f>VLOOKUP(C1222,Companies[],3,FALSE)</f>
        <v>111951209</v>
      </c>
      <c r="C1222" s="298" t="s">
        <v>2212</v>
      </c>
      <c r="D1222" s="289" t="s">
        <v>2493</v>
      </c>
      <c r="E1222" s="289" t="s">
        <v>2533</v>
      </c>
      <c r="F1222" s="50" t="s">
        <v>999</v>
      </c>
      <c r="G1222" s="50" t="s">
        <v>999</v>
      </c>
      <c r="H1222" s="289"/>
      <c r="I1222" s="50" t="s">
        <v>1136</v>
      </c>
      <c r="J1222" s="296">
        <v>64628880</v>
      </c>
      <c r="K1222" s="289"/>
      <c r="L1222" s="289"/>
      <c r="M1222" s="289"/>
      <c r="N1222" s="289"/>
    </row>
    <row r="1223" spans="2:14" ht="15.75" x14ac:dyDescent="0.3">
      <c r="B1223" s="295">
        <f>VLOOKUP(C1223,Companies[],3,FALSE)</f>
        <v>111951209</v>
      </c>
      <c r="C1223" s="298" t="s">
        <v>2212</v>
      </c>
      <c r="D1223" s="289" t="s">
        <v>2493</v>
      </c>
      <c r="E1223" s="289" t="s">
        <v>2534</v>
      </c>
      <c r="F1223" s="50" t="s">
        <v>999</v>
      </c>
      <c r="G1223" s="50" t="s">
        <v>999</v>
      </c>
      <c r="H1223" s="289"/>
      <c r="I1223" s="50" t="s">
        <v>1136</v>
      </c>
      <c r="J1223" s="296">
        <v>2837985.1905</v>
      </c>
      <c r="K1223" s="289"/>
      <c r="L1223" s="289"/>
      <c r="M1223" s="289"/>
      <c r="N1223" s="289"/>
    </row>
    <row r="1224" spans="2:14" ht="15.75" x14ac:dyDescent="0.3">
      <c r="B1224" s="295">
        <f>VLOOKUP(C1224,Companies[],3,FALSE)</f>
        <v>111951209</v>
      </c>
      <c r="C1224" s="298" t="s">
        <v>2212</v>
      </c>
      <c r="D1224" s="289" t="s">
        <v>2493</v>
      </c>
      <c r="E1224" s="289" t="s">
        <v>2535</v>
      </c>
      <c r="F1224" s="50" t="s">
        <v>999</v>
      </c>
      <c r="G1224" s="50" t="s">
        <v>999</v>
      </c>
      <c r="H1224" s="289"/>
      <c r="I1224" s="50" t="s">
        <v>1136</v>
      </c>
      <c r="J1224" s="296">
        <v>124788750.92652</v>
      </c>
      <c r="K1224" s="289"/>
      <c r="L1224" s="289"/>
      <c r="M1224" s="289"/>
      <c r="N1224" s="289"/>
    </row>
    <row r="1225" spans="2:14" ht="15.75" x14ac:dyDescent="0.3">
      <c r="B1225" s="295">
        <f>VLOOKUP(C1225,Companies[],3,FALSE)</f>
        <v>111951209</v>
      </c>
      <c r="C1225" s="298" t="s">
        <v>2212</v>
      </c>
      <c r="D1225" s="289" t="s">
        <v>2493</v>
      </c>
      <c r="E1225" s="289" t="s">
        <v>2537</v>
      </c>
      <c r="F1225" s="50" t="s">
        <v>999</v>
      </c>
      <c r="G1225" s="50" t="s">
        <v>999</v>
      </c>
      <c r="H1225" s="289"/>
      <c r="I1225" s="50" t="s">
        <v>1136</v>
      </c>
      <c r="J1225" s="296">
        <v>28228426.273560002</v>
      </c>
      <c r="K1225" s="289"/>
      <c r="L1225" s="289"/>
      <c r="M1225" s="289"/>
      <c r="N1225" s="289"/>
    </row>
    <row r="1226" spans="2:14" ht="15.75" x14ac:dyDescent="0.3">
      <c r="B1226" s="295">
        <f>VLOOKUP(C1226,Companies[],3,FALSE)</f>
        <v>111951209</v>
      </c>
      <c r="C1226" s="298" t="s">
        <v>2212</v>
      </c>
      <c r="D1226" s="289" t="s">
        <v>2493</v>
      </c>
      <c r="E1226" s="289" t="s">
        <v>2539</v>
      </c>
      <c r="F1226" s="50" t="s">
        <v>999</v>
      </c>
      <c r="G1226" s="50" t="s">
        <v>999</v>
      </c>
      <c r="H1226" s="289"/>
      <c r="I1226" s="50" t="s">
        <v>1136</v>
      </c>
      <c r="J1226" s="296">
        <v>1943243.1373999999</v>
      </c>
      <c r="K1226" s="289"/>
      <c r="L1226" s="289"/>
      <c r="M1226" s="289"/>
      <c r="N1226" s="289"/>
    </row>
    <row r="1227" spans="2:14" ht="15.75" x14ac:dyDescent="0.3">
      <c r="B1227" s="295">
        <f>VLOOKUP(C1227,Companies[],3,FALSE)</f>
        <v>0</v>
      </c>
      <c r="C1227" s="298" t="s">
        <v>2213</v>
      </c>
      <c r="D1227" s="289" t="s">
        <v>2493</v>
      </c>
      <c r="E1227" s="289" t="s">
        <v>2533</v>
      </c>
      <c r="F1227" s="50" t="s">
        <v>999</v>
      </c>
      <c r="G1227" s="50" t="s">
        <v>999</v>
      </c>
      <c r="H1227" s="289"/>
      <c r="I1227" s="50" t="s">
        <v>1136</v>
      </c>
      <c r="J1227" s="296">
        <v>1863600</v>
      </c>
      <c r="K1227" s="289"/>
      <c r="L1227" s="289"/>
      <c r="M1227" s="289"/>
      <c r="N1227" s="289"/>
    </row>
    <row r="1228" spans="2:14" ht="15.75" x14ac:dyDescent="0.3">
      <c r="B1228" s="295">
        <f>VLOOKUP(C1228,Companies[],3,FALSE)</f>
        <v>0</v>
      </c>
      <c r="C1228" s="298" t="s">
        <v>2213</v>
      </c>
      <c r="D1228" s="289" t="s">
        <v>2493</v>
      </c>
      <c r="E1228" s="289" t="s">
        <v>2535</v>
      </c>
      <c r="F1228" s="50" t="s">
        <v>999</v>
      </c>
      <c r="G1228" s="50" t="s">
        <v>999</v>
      </c>
      <c r="H1228" s="289"/>
      <c r="I1228" s="50" t="s">
        <v>1136</v>
      </c>
      <c r="J1228" s="296">
        <v>8284281.5693399999</v>
      </c>
      <c r="K1228" s="289"/>
      <c r="L1228" s="289"/>
      <c r="M1228" s="289"/>
      <c r="N1228" s="289"/>
    </row>
    <row r="1229" spans="2:14" ht="15.75" x14ac:dyDescent="0.3">
      <c r="B1229" s="295">
        <f>VLOOKUP(C1229,Companies[],3,FALSE)</f>
        <v>0</v>
      </c>
      <c r="C1229" s="298" t="s">
        <v>2213</v>
      </c>
      <c r="D1229" s="289" t="s">
        <v>2493</v>
      </c>
      <c r="E1229" s="289" t="s">
        <v>2537</v>
      </c>
      <c r="F1229" s="50" t="s">
        <v>999</v>
      </c>
      <c r="G1229" s="50" t="s">
        <v>999</v>
      </c>
      <c r="H1229" s="289"/>
      <c r="I1229" s="50" t="s">
        <v>1136</v>
      </c>
      <c r="J1229" s="296">
        <v>1905383.01474</v>
      </c>
      <c r="K1229" s="289"/>
      <c r="L1229" s="289"/>
      <c r="M1229" s="289"/>
      <c r="N1229" s="289"/>
    </row>
    <row r="1230" spans="2:14" ht="15.75" x14ac:dyDescent="0.3">
      <c r="B1230" s="295">
        <f>VLOOKUP(C1230,Companies[],3,FALSE)</f>
        <v>106825963</v>
      </c>
      <c r="C1230" s="298" t="s">
        <v>2214</v>
      </c>
      <c r="D1230" s="289" t="s">
        <v>2030</v>
      </c>
      <c r="E1230" s="289" t="s">
        <v>2515</v>
      </c>
      <c r="F1230" s="50" t="s">
        <v>999</v>
      </c>
      <c r="G1230" s="50" t="s">
        <v>999</v>
      </c>
      <c r="H1230" s="289"/>
      <c r="I1230" s="50" t="s">
        <v>1136</v>
      </c>
      <c r="J1230" s="296">
        <v>84083020</v>
      </c>
      <c r="K1230" s="289"/>
      <c r="L1230" s="289"/>
      <c r="M1230" s="289"/>
      <c r="N1230" s="289"/>
    </row>
    <row r="1231" spans="2:14" ht="15.75" x14ac:dyDescent="0.3">
      <c r="B1231" s="295">
        <f>VLOOKUP(C1231,Companies[],3,FALSE)</f>
        <v>106825963</v>
      </c>
      <c r="C1231" s="298" t="s">
        <v>2214</v>
      </c>
      <c r="D1231" s="289" t="s">
        <v>2493</v>
      </c>
      <c r="E1231" s="289" t="s">
        <v>2533</v>
      </c>
      <c r="F1231" s="50" t="s">
        <v>999</v>
      </c>
      <c r="G1231" s="50" t="s">
        <v>999</v>
      </c>
      <c r="H1231" s="289"/>
      <c r="I1231" s="50" t="s">
        <v>1136</v>
      </c>
      <c r="J1231" s="296">
        <v>5945640</v>
      </c>
      <c r="K1231" s="289"/>
      <c r="L1231" s="289"/>
      <c r="M1231" s="289"/>
      <c r="N1231" s="289"/>
    </row>
    <row r="1232" spans="2:14" ht="15.75" x14ac:dyDescent="0.3">
      <c r="B1232" s="295">
        <f>VLOOKUP(C1232,Companies[],3,FALSE)</f>
        <v>106825963</v>
      </c>
      <c r="C1232" s="298" t="s">
        <v>2214</v>
      </c>
      <c r="D1232" s="289" t="s">
        <v>2493</v>
      </c>
      <c r="E1232" s="289" t="s">
        <v>2535</v>
      </c>
      <c r="F1232" s="50" t="s">
        <v>999</v>
      </c>
      <c r="G1232" s="50" t="s">
        <v>999</v>
      </c>
      <c r="H1232" s="289"/>
      <c r="I1232" s="50" t="s">
        <v>1136</v>
      </c>
      <c r="J1232" s="296">
        <v>71834520.09393999</v>
      </c>
      <c r="K1232" s="289"/>
      <c r="L1232" s="289"/>
      <c r="M1232" s="289"/>
      <c r="N1232" s="289"/>
    </row>
    <row r="1233" spans="2:14" ht="15.75" x14ac:dyDescent="0.3">
      <c r="B1233" s="295">
        <f>VLOOKUP(C1233,Companies[],3,FALSE)</f>
        <v>106825963</v>
      </c>
      <c r="C1233" s="298" t="s">
        <v>2214</v>
      </c>
      <c r="D1233" s="289" t="s">
        <v>2493</v>
      </c>
      <c r="E1233" s="289" t="s">
        <v>2537</v>
      </c>
      <c r="F1233" s="50" t="s">
        <v>999</v>
      </c>
      <c r="G1233" s="50" t="s">
        <v>999</v>
      </c>
      <c r="H1233" s="289"/>
      <c r="I1233" s="50" t="s">
        <v>1136</v>
      </c>
      <c r="J1233" s="296">
        <v>16521992.609959999</v>
      </c>
      <c r="K1233" s="289"/>
      <c r="L1233" s="289"/>
      <c r="M1233" s="289"/>
      <c r="N1233" s="289"/>
    </row>
    <row r="1234" spans="2:14" ht="15.75" x14ac:dyDescent="0.3">
      <c r="B1234" s="295">
        <f>VLOOKUP(C1234,Companies[],3,FALSE)</f>
        <v>106825963</v>
      </c>
      <c r="C1234" s="298" t="s">
        <v>2214</v>
      </c>
      <c r="D1234" s="289" t="s">
        <v>2493</v>
      </c>
      <c r="E1234" s="289" t="s">
        <v>2539</v>
      </c>
      <c r="F1234" s="50" t="s">
        <v>999</v>
      </c>
      <c r="G1234" s="50" t="s">
        <v>999</v>
      </c>
      <c r="H1234" s="289"/>
      <c r="I1234" s="50" t="s">
        <v>1136</v>
      </c>
      <c r="J1234" s="296">
        <v>810671.58597999997</v>
      </c>
      <c r="K1234" s="289"/>
      <c r="L1234" s="289"/>
      <c r="M1234" s="289"/>
      <c r="N1234" s="289"/>
    </row>
    <row r="1235" spans="2:14" ht="15.75" x14ac:dyDescent="0.3">
      <c r="B1235" s="295">
        <f>VLOOKUP(C1235,Companies[],3,FALSE)</f>
        <v>110657528</v>
      </c>
      <c r="C1235" s="298" t="s">
        <v>2215</v>
      </c>
      <c r="D1235" s="289" t="s">
        <v>2493</v>
      </c>
      <c r="E1235" s="289" t="s">
        <v>2533</v>
      </c>
      <c r="F1235" s="50" t="s">
        <v>999</v>
      </c>
      <c r="G1235" s="50" t="s">
        <v>999</v>
      </c>
      <c r="H1235" s="289"/>
      <c r="I1235" s="50" t="s">
        <v>1136</v>
      </c>
      <c r="J1235" s="296">
        <v>159246940</v>
      </c>
      <c r="K1235" s="289"/>
      <c r="L1235" s="289"/>
      <c r="M1235" s="289"/>
      <c r="N1235" s="289"/>
    </row>
    <row r="1236" spans="2:14" ht="15.75" x14ac:dyDescent="0.3">
      <c r="B1236" s="295">
        <f>VLOOKUP(C1236,Companies[],3,FALSE)</f>
        <v>110657528</v>
      </c>
      <c r="C1236" s="298" t="s">
        <v>2215</v>
      </c>
      <c r="D1236" s="289" t="s">
        <v>2493</v>
      </c>
      <c r="E1236" s="289" t="s">
        <v>2534</v>
      </c>
      <c r="F1236" s="50" t="s">
        <v>999</v>
      </c>
      <c r="G1236" s="50" t="s">
        <v>999</v>
      </c>
      <c r="H1236" s="289"/>
      <c r="I1236" s="50" t="s">
        <v>1136</v>
      </c>
      <c r="J1236" s="296">
        <v>269999.95</v>
      </c>
      <c r="K1236" s="289"/>
      <c r="L1236" s="289"/>
      <c r="M1236" s="289"/>
      <c r="N1236" s="289"/>
    </row>
    <row r="1237" spans="2:14" ht="15.75" x14ac:dyDescent="0.3">
      <c r="B1237" s="295">
        <f>VLOOKUP(C1237,Companies[],3,FALSE)</f>
        <v>110657528</v>
      </c>
      <c r="C1237" s="298" t="s">
        <v>2215</v>
      </c>
      <c r="D1237" s="289" t="s">
        <v>2493</v>
      </c>
      <c r="E1237" s="289" t="s">
        <v>2535</v>
      </c>
      <c r="F1237" s="50" t="s">
        <v>999</v>
      </c>
      <c r="G1237" s="50" t="s">
        <v>999</v>
      </c>
      <c r="H1237" s="289"/>
      <c r="I1237" s="50" t="s">
        <v>1136</v>
      </c>
      <c r="J1237" s="296">
        <v>609830972.91046</v>
      </c>
      <c r="K1237" s="289"/>
      <c r="L1237" s="289"/>
      <c r="M1237" s="289"/>
      <c r="N1237" s="289"/>
    </row>
    <row r="1238" spans="2:14" ht="15.75" x14ac:dyDescent="0.3">
      <c r="B1238" s="295">
        <f>VLOOKUP(C1238,Companies[],3,FALSE)</f>
        <v>110657528</v>
      </c>
      <c r="C1238" s="298" t="s">
        <v>2215</v>
      </c>
      <c r="D1238" s="289" t="s">
        <v>2493</v>
      </c>
      <c r="E1238" s="289" t="s">
        <v>2536</v>
      </c>
      <c r="F1238" s="50" t="s">
        <v>999</v>
      </c>
      <c r="G1238" s="50" t="s">
        <v>999</v>
      </c>
      <c r="H1238" s="289"/>
      <c r="I1238" s="50" t="s">
        <v>1136</v>
      </c>
      <c r="J1238" s="296">
        <v>1571338257.312</v>
      </c>
      <c r="K1238" s="289"/>
      <c r="L1238" s="289"/>
      <c r="M1238" s="289"/>
      <c r="N1238" s="289"/>
    </row>
    <row r="1239" spans="2:14" ht="15.75" x14ac:dyDescent="0.3">
      <c r="B1239" s="295">
        <f>VLOOKUP(C1239,Companies[],3,FALSE)</f>
        <v>110657528</v>
      </c>
      <c r="C1239" s="298" t="s">
        <v>2215</v>
      </c>
      <c r="D1239" s="289" t="s">
        <v>2493</v>
      </c>
      <c r="E1239" s="289" t="s">
        <v>2537</v>
      </c>
      <c r="F1239" s="50" t="s">
        <v>999</v>
      </c>
      <c r="G1239" s="50" t="s">
        <v>999</v>
      </c>
      <c r="H1239" s="289"/>
      <c r="I1239" s="50" t="s">
        <v>1136</v>
      </c>
      <c r="J1239" s="296">
        <v>140216204.78027999</v>
      </c>
      <c r="K1239" s="289"/>
      <c r="L1239" s="289"/>
      <c r="M1239" s="289"/>
      <c r="N1239" s="289"/>
    </row>
    <row r="1240" spans="2:14" ht="15.75" x14ac:dyDescent="0.3">
      <c r="B1240" s="295">
        <f>VLOOKUP(C1240,Companies[],3,FALSE)</f>
        <v>110657528</v>
      </c>
      <c r="C1240" s="298" t="s">
        <v>2215</v>
      </c>
      <c r="D1240" s="289" t="s">
        <v>2493</v>
      </c>
      <c r="E1240" s="289" t="s">
        <v>2538</v>
      </c>
      <c r="F1240" s="50" t="s">
        <v>999</v>
      </c>
      <c r="G1240" s="50" t="s">
        <v>999</v>
      </c>
      <c r="H1240" s="289"/>
      <c r="I1240" s="50" t="s">
        <v>1136</v>
      </c>
      <c r="J1240" s="296">
        <v>38540864.584599994</v>
      </c>
      <c r="K1240" s="289"/>
      <c r="L1240" s="289"/>
      <c r="M1240" s="289"/>
      <c r="N1240" s="289"/>
    </row>
    <row r="1241" spans="2:14" ht="15.75" x14ac:dyDescent="0.3">
      <c r="B1241" s="295">
        <f>VLOOKUP(C1241,Companies[],3,FALSE)</f>
        <v>110657528</v>
      </c>
      <c r="C1241" s="298" t="s">
        <v>2215</v>
      </c>
      <c r="D1241" s="289" t="s">
        <v>2493</v>
      </c>
      <c r="E1241" s="289" t="s">
        <v>2539</v>
      </c>
      <c r="F1241" s="50" t="s">
        <v>999</v>
      </c>
      <c r="G1241" s="50" t="s">
        <v>999</v>
      </c>
      <c r="H1241" s="289"/>
      <c r="I1241" s="50" t="s">
        <v>1136</v>
      </c>
      <c r="J1241" s="296">
        <v>2671142.9343000003</v>
      </c>
      <c r="K1241" s="289"/>
      <c r="L1241" s="289"/>
      <c r="M1241" s="289"/>
      <c r="N1241" s="289"/>
    </row>
    <row r="1242" spans="2:14" ht="15.75" x14ac:dyDescent="0.3">
      <c r="B1242" s="295">
        <f>VLOOKUP(C1242,Companies[],3,FALSE)</f>
        <v>104639151</v>
      </c>
      <c r="C1242" s="298" t="s">
        <v>2216</v>
      </c>
      <c r="D1242" s="289" t="s">
        <v>2493</v>
      </c>
      <c r="E1242" s="289" t="s">
        <v>2533</v>
      </c>
      <c r="F1242" s="50" t="s">
        <v>999</v>
      </c>
      <c r="G1242" s="50" t="s">
        <v>999</v>
      </c>
      <c r="H1242" s="289"/>
      <c r="I1242" s="50" t="s">
        <v>1136</v>
      </c>
      <c r="J1242" s="296">
        <v>32917060</v>
      </c>
      <c r="K1242" s="289"/>
      <c r="L1242" s="289"/>
      <c r="M1242" s="289"/>
      <c r="N1242" s="289"/>
    </row>
    <row r="1243" spans="2:14" ht="15.75" x14ac:dyDescent="0.3">
      <c r="B1243" s="295">
        <f>VLOOKUP(C1243,Companies[],3,FALSE)</f>
        <v>104639151</v>
      </c>
      <c r="C1243" s="298" t="s">
        <v>2216</v>
      </c>
      <c r="D1243" s="289" t="s">
        <v>2493</v>
      </c>
      <c r="E1243" s="289" t="s">
        <v>2535</v>
      </c>
      <c r="F1243" s="50" t="s">
        <v>999</v>
      </c>
      <c r="G1243" s="50" t="s">
        <v>999</v>
      </c>
      <c r="H1243" s="289"/>
      <c r="I1243" s="50" t="s">
        <v>1136</v>
      </c>
      <c r="J1243" s="296">
        <v>56112469.5053</v>
      </c>
      <c r="K1243" s="289"/>
      <c r="L1243" s="289"/>
      <c r="M1243" s="289"/>
      <c r="N1243" s="289"/>
    </row>
    <row r="1244" spans="2:14" ht="15.75" x14ac:dyDescent="0.3">
      <c r="B1244" s="295">
        <f>VLOOKUP(C1244,Companies[],3,FALSE)</f>
        <v>104639151</v>
      </c>
      <c r="C1244" s="298" t="s">
        <v>2216</v>
      </c>
      <c r="D1244" s="289" t="s">
        <v>2493</v>
      </c>
      <c r="E1244" s="289" t="s">
        <v>2537</v>
      </c>
      <c r="F1244" s="50" t="s">
        <v>999</v>
      </c>
      <c r="G1244" s="50" t="s">
        <v>999</v>
      </c>
      <c r="H1244" s="289"/>
      <c r="I1244" s="50" t="s">
        <v>1136</v>
      </c>
      <c r="J1244" s="296">
        <v>12905860.843039999</v>
      </c>
      <c r="K1244" s="289"/>
      <c r="L1244" s="289"/>
      <c r="M1244" s="289"/>
      <c r="N1244" s="289"/>
    </row>
    <row r="1245" spans="2:14" ht="15.75" x14ac:dyDescent="0.3">
      <c r="B1245" s="295">
        <f>VLOOKUP(C1245,Companies[],3,FALSE)</f>
        <v>140515442</v>
      </c>
      <c r="C1245" s="298" t="s">
        <v>2217</v>
      </c>
      <c r="D1245" s="289" t="s">
        <v>2029</v>
      </c>
      <c r="E1245" s="289" t="s">
        <v>2497</v>
      </c>
      <c r="F1245" s="50" t="s">
        <v>999</v>
      </c>
      <c r="G1245" s="50" t="s">
        <v>999</v>
      </c>
      <c r="H1245" s="289"/>
      <c r="I1245" s="50" t="s">
        <v>1136</v>
      </c>
      <c r="J1245" s="296">
        <v>1705042</v>
      </c>
      <c r="K1245" s="289"/>
      <c r="L1245" s="289"/>
      <c r="M1245" s="289"/>
      <c r="N1245" s="289"/>
    </row>
    <row r="1246" spans="2:14" ht="15.75" x14ac:dyDescent="0.3">
      <c r="B1246" s="295">
        <f>VLOOKUP(C1246,Companies[],3,FALSE)</f>
        <v>140515442</v>
      </c>
      <c r="C1246" s="298" t="s">
        <v>2217</v>
      </c>
      <c r="D1246" s="289" t="s">
        <v>2493</v>
      </c>
      <c r="E1246" s="289" t="s">
        <v>2533</v>
      </c>
      <c r="F1246" s="50" t="s">
        <v>999</v>
      </c>
      <c r="G1246" s="50" t="s">
        <v>999</v>
      </c>
      <c r="H1246" s="289"/>
      <c r="I1246" s="50" t="s">
        <v>1136</v>
      </c>
      <c r="J1246" s="296">
        <v>14861460</v>
      </c>
      <c r="K1246" s="289"/>
      <c r="L1246" s="289"/>
      <c r="M1246" s="289"/>
      <c r="N1246" s="289"/>
    </row>
    <row r="1247" spans="2:14" ht="15.75" x14ac:dyDescent="0.3">
      <c r="B1247" s="295">
        <f>VLOOKUP(C1247,Companies[],3,FALSE)</f>
        <v>140515442</v>
      </c>
      <c r="C1247" s="298" t="s">
        <v>2217</v>
      </c>
      <c r="D1247" s="289" t="s">
        <v>2493</v>
      </c>
      <c r="E1247" s="289" t="s">
        <v>2535</v>
      </c>
      <c r="F1247" s="50" t="s">
        <v>999</v>
      </c>
      <c r="G1247" s="50" t="s">
        <v>999</v>
      </c>
      <c r="H1247" s="289"/>
      <c r="I1247" s="50" t="s">
        <v>1136</v>
      </c>
      <c r="J1247" s="296">
        <v>4814475.5541200005</v>
      </c>
      <c r="K1247" s="289"/>
      <c r="L1247" s="289"/>
      <c r="M1247" s="289"/>
      <c r="N1247" s="289"/>
    </row>
    <row r="1248" spans="2:14" ht="15.75" x14ac:dyDescent="0.3">
      <c r="B1248" s="295">
        <f>VLOOKUP(C1248,Companies[],3,FALSE)</f>
        <v>140515442</v>
      </c>
      <c r="C1248" s="298" t="s">
        <v>2217</v>
      </c>
      <c r="D1248" s="289" t="s">
        <v>2493</v>
      </c>
      <c r="E1248" s="289" t="s">
        <v>2537</v>
      </c>
      <c r="F1248" s="50" t="s">
        <v>999</v>
      </c>
      <c r="G1248" s="50" t="s">
        <v>999</v>
      </c>
      <c r="H1248" s="289"/>
      <c r="I1248" s="50" t="s">
        <v>1136</v>
      </c>
      <c r="J1248" s="296">
        <v>1107340.3995399999</v>
      </c>
      <c r="K1248" s="289"/>
      <c r="L1248" s="289"/>
      <c r="M1248" s="289"/>
      <c r="N1248" s="289"/>
    </row>
    <row r="1249" spans="2:14" ht="15.75" x14ac:dyDescent="0.3">
      <c r="B1249" s="295">
        <f>VLOOKUP(C1249,Companies[],3,FALSE)</f>
        <v>140515442</v>
      </c>
      <c r="C1249" s="298" t="s">
        <v>2217</v>
      </c>
      <c r="D1249" s="289" t="s">
        <v>2493</v>
      </c>
      <c r="E1249" s="289" t="s">
        <v>2539</v>
      </c>
      <c r="F1249" s="50" t="s">
        <v>999</v>
      </c>
      <c r="G1249" s="50" t="s">
        <v>999</v>
      </c>
      <c r="H1249" s="289"/>
      <c r="I1249" s="50" t="s">
        <v>1136</v>
      </c>
      <c r="J1249" s="296">
        <v>112789.17509999999</v>
      </c>
      <c r="K1249" s="289"/>
      <c r="L1249" s="289"/>
      <c r="M1249" s="289"/>
      <c r="N1249" s="289"/>
    </row>
    <row r="1250" spans="2:14" ht="15.75" x14ac:dyDescent="0.3">
      <c r="B1250" s="295">
        <f>VLOOKUP(C1250,Companies[],3,FALSE)</f>
        <v>107669450</v>
      </c>
      <c r="C1250" s="298" t="s">
        <v>2218</v>
      </c>
      <c r="D1250" s="289" t="s">
        <v>2493</v>
      </c>
      <c r="E1250" s="289" t="s">
        <v>2535</v>
      </c>
      <c r="F1250" s="50" t="s">
        <v>999</v>
      </c>
      <c r="G1250" s="50" t="s">
        <v>999</v>
      </c>
      <c r="H1250" s="289"/>
      <c r="I1250" s="50" t="s">
        <v>1136</v>
      </c>
      <c r="J1250" s="296">
        <v>2254465.9085400002</v>
      </c>
      <c r="K1250" s="289"/>
      <c r="L1250" s="289"/>
      <c r="M1250" s="289"/>
      <c r="N1250" s="289"/>
    </row>
    <row r="1251" spans="2:14" ht="15.75" x14ac:dyDescent="0.3">
      <c r="B1251" s="295">
        <f>VLOOKUP(C1251,Companies[],3,FALSE)</f>
        <v>107669450</v>
      </c>
      <c r="C1251" s="298" t="s">
        <v>2218</v>
      </c>
      <c r="D1251" s="289" t="s">
        <v>2493</v>
      </c>
      <c r="E1251" s="289" t="s">
        <v>2537</v>
      </c>
      <c r="F1251" s="50" t="s">
        <v>999</v>
      </c>
      <c r="G1251" s="50" t="s">
        <v>999</v>
      </c>
      <c r="H1251" s="289"/>
      <c r="I1251" s="50" t="s">
        <v>1136</v>
      </c>
      <c r="J1251" s="296">
        <v>518528.58768</v>
      </c>
      <c r="K1251" s="289"/>
      <c r="L1251" s="289"/>
      <c r="M1251" s="289"/>
      <c r="N1251" s="289"/>
    </row>
    <row r="1252" spans="2:14" ht="15.75" x14ac:dyDescent="0.3">
      <c r="B1252" s="295">
        <f>VLOOKUP(C1252,Companies[],3,FALSE)</f>
        <v>113784563</v>
      </c>
      <c r="C1252" s="298" t="s">
        <v>2219</v>
      </c>
      <c r="D1252" s="289" t="s">
        <v>2029</v>
      </c>
      <c r="E1252" s="289" t="s">
        <v>2522</v>
      </c>
      <c r="F1252" s="50" t="s">
        <v>999</v>
      </c>
      <c r="G1252" s="50" t="s">
        <v>999</v>
      </c>
      <c r="H1252" s="289"/>
      <c r="I1252" s="50" t="s">
        <v>1136</v>
      </c>
      <c r="J1252" s="296">
        <v>51286703.090000004</v>
      </c>
      <c r="K1252" s="289"/>
      <c r="L1252" s="289"/>
      <c r="M1252" s="289"/>
      <c r="N1252" s="289"/>
    </row>
    <row r="1253" spans="2:14" ht="15.75" x14ac:dyDescent="0.3">
      <c r="B1253" s="295">
        <f>VLOOKUP(C1253,Companies[],3,FALSE)</f>
        <v>113784563</v>
      </c>
      <c r="C1253" s="298" t="s">
        <v>2219</v>
      </c>
      <c r="D1253" s="289" t="s">
        <v>2493</v>
      </c>
      <c r="E1253" s="289" t="s">
        <v>2533</v>
      </c>
      <c r="F1253" s="50" t="s">
        <v>999</v>
      </c>
      <c r="G1253" s="50" t="s">
        <v>999</v>
      </c>
      <c r="H1253" s="289"/>
      <c r="I1253" s="50" t="s">
        <v>1136</v>
      </c>
      <c r="J1253" s="296">
        <v>115996950</v>
      </c>
      <c r="K1253" s="289"/>
      <c r="L1253" s="289"/>
      <c r="M1253" s="289"/>
      <c r="N1253" s="289"/>
    </row>
    <row r="1254" spans="2:14" ht="15.75" x14ac:dyDescent="0.3">
      <c r="B1254" s="295">
        <f>VLOOKUP(C1254,Companies[],3,FALSE)</f>
        <v>113784563</v>
      </c>
      <c r="C1254" s="298" t="s">
        <v>2219</v>
      </c>
      <c r="D1254" s="289" t="s">
        <v>2493</v>
      </c>
      <c r="E1254" s="289" t="s">
        <v>2535</v>
      </c>
      <c r="F1254" s="50" t="s">
        <v>999</v>
      </c>
      <c r="G1254" s="50" t="s">
        <v>999</v>
      </c>
      <c r="H1254" s="289"/>
      <c r="I1254" s="50" t="s">
        <v>1136</v>
      </c>
      <c r="J1254" s="296">
        <v>50654623.374919996</v>
      </c>
      <c r="K1254" s="289"/>
      <c r="L1254" s="289"/>
      <c r="M1254" s="289"/>
      <c r="N1254" s="289"/>
    </row>
    <row r="1255" spans="2:14" ht="15.75" x14ac:dyDescent="0.3">
      <c r="B1255" s="295">
        <f>VLOOKUP(C1255,Companies[],3,FALSE)</f>
        <v>113784563</v>
      </c>
      <c r="C1255" s="298" t="s">
        <v>2219</v>
      </c>
      <c r="D1255" s="289" t="s">
        <v>2493</v>
      </c>
      <c r="E1255" s="289" t="s">
        <v>2537</v>
      </c>
      <c r="F1255" s="50" t="s">
        <v>999</v>
      </c>
      <c r="G1255" s="50" t="s">
        <v>999</v>
      </c>
      <c r="H1255" s="289"/>
      <c r="I1255" s="50" t="s">
        <v>1136</v>
      </c>
      <c r="J1255" s="296">
        <v>11650604.6581</v>
      </c>
      <c r="K1255" s="289"/>
      <c r="L1255" s="289"/>
      <c r="M1255" s="289"/>
      <c r="N1255" s="289"/>
    </row>
    <row r="1256" spans="2:14" ht="15.75" x14ac:dyDescent="0.3">
      <c r="B1256" s="295">
        <f>VLOOKUP(C1256,Companies[],3,FALSE)</f>
        <v>113784563</v>
      </c>
      <c r="C1256" s="298" t="s">
        <v>2219</v>
      </c>
      <c r="D1256" s="289" t="s">
        <v>2493</v>
      </c>
      <c r="E1256" s="289" t="s">
        <v>2539</v>
      </c>
      <c r="F1256" s="50" t="s">
        <v>999</v>
      </c>
      <c r="G1256" s="50" t="s">
        <v>999</v>
      </c>
      <c r="H1256" s="289"/>
      <c r="I1256" s="50" t="s">
        <v>1136</v>
      </c>
      <c r="J1256" s="296">
        <v>1633006.2847799999</v>
      </c>
      <c r="K1256" s="289"/>
      <c r="L1256" s="289"/>
      <c r="M1256" s="289"/>
      <c r="N1256" s="289"/>
    </row>
    <row r="1257" spans="2:14" ht="15.75" x14ac:dyDescent="0.3">
      <c r="B1257" s="295">
        <f>VLOOKUP(C1257,Companies[],3,FALSE)</f>
        <v>107642706</v>
      </c>
      <c r="C1257" s="298" t="s">
        <v>2220</v>
      </c>
      <c r="D1257" s="289" t="s">
        <v>2029</v>
      </c>
      <c r="E1257" s="289" t="s">
        <v>2497</v>
      </c>
      <c r="F1257" s="50" t="s">
        <v>999</v>
      </c>
      <c r="G1257" s="50" t="s">
        <v>999</v>
      </c>
      <c r="H1257" s="289"/>
      <c r="I1257" s="50" t="s">
        <v>1136</v>
      </c>
      <c r="J1257" s="296">
        <v>300000</v>
      </c>
      <c r="K1257" s="289"/>
      <c r="L1257" s="289"/>
      <c r="M1257" s="289"/>
      <c r="N1257" s="289"/>
    </row>
    <row r="1258" spans="2:14" ht="15.75" x14ac:dyDescent="0.3">
      <c r="B1258" s="295">
        <f>VLOOKUP(C1258,Companies[],3,FALSE)</f>
        <v>107642706</v>
      </c>
      <c r="C1258" s="298" t="s">
        <v>2220</v>
      </c>
      <c r="D1258" s="289" t="s">
        <v>2493</v>
      </c>
      <c r="E1258" s="289" t="s">
        <v>2533</v>
      </c>
      <c r="F1258" s="50" t="s">
        <v>999</v>
      </c>
      <c r="G1258" s="50" t="s">
        <v>999</v>
      </c>
      <c r="H1258" s="289"/>
      <c r="I1258" s="50" t="s">
        <v>1136</v>
      </c>
      <c r="J1258" s="296">
        <v>33987100</v>
      </c>
      <c r="K1258" s="289"/>
      <c r="L1258" s="289"/>
      <c r="M1258" s="289"/>
      <c r="N1258" s="289"/>
    </row>
    <row r="1259" spans="2:14" ht="15.75" x14ac:dyDescent="0.3">
      <c r="B1259" s="295">
        <f>VLOOKUP(C1259,Companies[],3,FALSE)</f>
        <v>107642706</v>
      </c>
      <c r="C1259" s="298" t="s">
        <v>2220</v>
      </c>
      <c r="D1259" s="289" t="s">
        <v>2493</v>
      </c>
      <c r="E1259" s="289" t="s">
        <v>2535</v>
      </c>
      <c r="F1259" s="50" t="s">
        <v>999</v>
      </c>
      <c r="G1259" s="50" t="s">
        <v>999</v>
      </c>
      <c r="H1259" s="289"/>
      <c r="I1259" s="50" t="s">
        <v>1136</v>
      </c>
      <c r="J1259" s="296">
        <v>550794712.78259993</v>
      </c>
      <c r="K1259" s="289"/>
      <c r="L1259" s="289"/>
      <c r="M1259" s="289"/>
      <c r="N1259" s="289"/>
    </row>
    <row r="1260" spans="2:14" ht="15.75" x14ac:dyDescent="0.3">
      <c r="B1260" s="295">
        <f>VLOOKUP(C1260,Companies[],3,FALSE)</f>
        <v>107642706</v>
      </c>
      <c r="C1260" s="298" t="s">
        <v>2220</v>
      </c>
      <c r="D1260" s="289" t="s">
        <v>2493</v>
      </c>
      <c r="E1260" s="289" t="s">
        <v>2536</v>
      </c>
      <c r="F1260" s="50" t="s">
        <v>999</v>
      </c>
      <c r="G1260" s="50" t="s">
        <v>999</v>
      </c>
      <c r="H1260" s="289"/>
      <c r="I1260" s="50" t="s">
        <v>1136</v>
      </c>
      <c r="J1260" s="296">
        <v>867574969.47359502</v>
      </c>
      <c r="K1260" s="289"/>
      <c r="L1260" s="289"/>
      <c r="M1260" s="289"/>
      <c r="N1260" s="289"/>
    </row>
    <row r="1261" spans="2:14" ht="15.75" x14ac:dyDescent="0.3">
      <c r="B1261" s="295">
        <f>VLOOKUP(C1261,Companies[],3,FALSE)</f>
        <v>107642706</v>
      </c>
      <c r="C1261" s="298" t="s">
        <v>2220</v>
      </c>
      <c r="D1261" s="289" t="s">
        <v>2493</v>
      </c>
      <c r="E1261" s="289" t="s">
        <v>2537</v>
      </c>
      <c r="F1261" s="50" t="s">
        <v>999</v>
      </c>
      <c r="G1261" s="50" t="s">
        <v>999</v>
      </c>
      <c r="H1261" s="289"/>
      <c r="I1261" s="50" t="s">
        <v>1136</v>
      </c>
      <c r="J1261" s="296">
        <v>125452402.44256</v>
      </c>
      <c r="K1261" s="289"/>
      <c r="L1261" s="289"/>
      <c r="M1261" s="289"/>
      <c r="N1261" s="289"/>
    </row>
    <row r="1262" spans="2:14" ht="15.75" x14ac:dyDescent="0.3">
      <c r="B1262" s="295">
        <f>VLOOKUP(C1262,Companies[],3,FALSE)</f>
        <v>107642706</v>
      </c>
      <c r="C1262" s="298" t="s">
        <v>2220</v>
      </c>
      <c r="D1262" s="289" t="s">
        <v>2493</v>
      </c>
      <c r="E1262" s="289" t="s">
        <v>2538</v>
      </c>
      <c r="F1262" s="50" t="s">
        <v>999</v>
      </c>
      <c r="G1262" s="50" t="s">
        <v>999</v>
      </c>
      <c r="H1262" s="289"/>
      <c r="I1262" s="50" t="s">
        <v>1136</v>
      </c>
      <c r="J1262" s="296">
        <v>35237441.168880001</v>
      </c>
      <c r="K1262" s="289"/>
      <c r="L1262" s="289"/>
      <c r="M1262" s="289"/>
      <c r="N1262" s="289"/>
    </row>
    <row r="1263" spans="2:14" ht="15.75" x14ac:dyDescent="0.3">
      <c r="B1263" s="295">
        <f>VLOOKUP(C1263,Companies[],3,FALSE)</f>
        <v>107642706</v>
      </c>
      <c r="C1263" s="298" t="s">
        <v>2220</v>
      </c>
      <c r="D1263" s="289" t="s">
        <v>2493</v>
      </c>
      <c r="E1263" s="289" t="s">
        <v>2539</v>
      </c>
      <c r="F1263" s="50" t="s">
        <v>999</v>
      </c>
      <c r="G1263" s="50" t="s">
        <v>999</v>
      </c>
      <c r="H1263" s="289"/>
      <c r="I1263" s="50" t="s">
        <v>1136</v>
      </c>
      <c r="J1263" s="296">
        <v>1485562.8142199998</v>
      </c>
      <c r="K1263" s="289"/>
      <c r="L1263" s="289"/>
      <c r="M1263" s="289"/>
      <c r="N1263" s="289"/>
    </row>
    <row r="1264" spans="2:14" ht="15.75" x14ac:dyDescent="0.3">
      <c r="B1264" s="295">
        <f>VLOOKUP(C1264,Companies[],3,FALSE)</f>
        <v>112066055</v>
      </c>
      <c r="C1264" s="298" t="s">
        <v>2221</v>
      </c>
      <c r="D1264" s="289" t="s">
        <v>2493</v>
      </c>
      <c r="E1264" s="289" t="s">
        <v>2533</v>
      </c>
      <c r="F1264" s="50" t="s">
        <v>999</v>
      </c>
      <c r="G1264" s="50" t="s">
        <v>999</v>
      </c>
      <c r="H1264" s="289"/>
      <c r="I1264" s="50" t="s">
        <v>1136</v>
      </c>
      <c r="J1264" s="296">
        <v>4138440</v>
      </c>
      <c r="K1264" s="289"/>
      <c r="L1264" s="289"/>
      <c r="M1264" s="289"/>
      <c r="N1264" s="289"/>
    </row>
    <row r="1265" spans="2:14" ht="15.75" x14ac:dyDescent="0.3">
      <c r="B1265" s="295">
        <f>VLOOKUP(C1265,Companies[],3,FALSE)</f>
        <v>112066055</v>
      </c>
      <c r="C1265" s="298" t="s">
        <v>2221</v>
      </c>
      <c r="D1265" s="289" t="s">
        <v>2493</v>
      </c>
      <c r="E1265" s="289" t="s">
        <v>2534</v>
      </c>
      <c r="F1265" s="50" t="s">
        <v>999</v>
      </c>
      <c r="G1265" s="50" t="s">
        <v>999</v>
      </c>
      <c r="H1265" s="289"/>
      <c r="I1265" s="50" t="s">
        <v>1136</v>
      </c>
      <c r="J1265" s="296">
        <v>4920788.5108000003</v>
      </c>
      <c r="K1265" s="289"/>
      <c r="L1265" s="289"/>
      <c r="M1265" s="289"/>
      <c r="N1265" s="289"/>
    </row>
    <row r="1266" spans="2:14" ht="15.75" x14ac:dyDescent="0.3">
      <c r="B1266" s="295">
        <f>VLOOKUP(C1266,Companies[],3,FALSE)</f>
        <v>112066055</v>
      </c>
      <c r="C1266" s="298" t="s">
        <v>2221</v>
      </c>
      <c r="D1266" s="289" t="s">
        <v>2493</v>
      </c>
      <c r="E1266" s="289" t="s">
        <v>2535</v>
      </c>
      <c r="F1266" s="50" t="s">
        <v>999</v>
      </c>
      <c r="G1266" s="50" t="s">
        <v>999</v>
      </c>
      <c r="H1266" s="289"/>
      <c r="I1266" s="50" t="s">
        <v>1136</v>
      </c>
      <c r="J1266" s="296">
        <v>246804915.60517997</v>
      </c>
      <c r="K1266" s="289"/>
      <c r="L1266" s="289"/>
      <c r="M1266" s="289"/>
      <c r="N1266" s="289"/>
    </row>
    <row r="1267" spans="2:14" ht="15.75" x14ac:dyDescent="0.3">
      <c r="B1267" s="295">
        <f>VLOOKUP(C1267,Companies[],3,FALSE)</f>
        <v>112066055</v>
      </c>
      <c r="C1267" s="298" t="s">
        <v>2221</v>
      </c>
      <c r="D1267" s="289" t="s">
        <v>2493</v>
      </c>
      <c r="E1267" s="289" t="s">
        <v>2536</v>
      </c>
      <c r="F1267" s="50" t="s">
        <v>999</v>
      </c>
      <c r="G1267" s="50" t="s">
        <v>999</v>
      </c>
      <c r="H1267" s="289"/>
      <c r="I1267" s="50" t="s">
        <v>1136</v>
      </c>
      <c r="J1267" s="296">
        <v>364987232.23378003</v>
      </c>
      <c r="K1267" s="289"/>
      <c r="L1267" s="289"/>
      <c r="M1267" s="289"/>
      <c r="N1267" s="289"/>
    </row>
    <row r="1268" spans="2:14" ht="15.75" x14ac:dyDescent="0.3">
      <c r="B1268" s="295">
        <f>VLOOKUP(C1268,Companies[],3,FALSE)</f>
        <v>112066055</v>
      </c>
      <c r="C1268" s="298" t="s">
        <v>2221</v>
      </c>
      <c r="D1268" s="289" t="s">
        <v>2493</v>
      </c>
      <c r="E1268" s="289" t="s">
        <v>2537</v>
      </c>
      <c r="F1268" s="50" t="s">
        <v>999</v>
      </c>
      <c r="G1268" s="50" t="s">
        <v>999</v>
      </c>
      <c r="H1268" s="289"/>
      <c r="I1268" s="50" t="s">
        <v>1136</v>
      </c>
      <c r="J1268" s="296">
        <v>53199970.062820002</v>
      </c>
      <c r="K1268" s="289"/>
      <c r="L1268" s="289"/>
      <c r="M1268" s="289"/>
      <c r="N1268" s="289"/>
    </row>
    <row r="1269" spans="2:14" ht="15.75" x14ac:dyDescent="0.3">
      <c r="B1269" s="295">
        <f>VLOOKUP(C1269,Companies[],3,FALSE)</f>
        <v>112066055</v>
      </c>
      <c r="C1269" s="298" t="s">
        <v>2221</v>
      </c>
      <c r="D1269" s="289" t="s">
        <v>2493</v>
      </c>
      <c r="E1269" s="289" t="s">
        <v>2538</v>
      </c>
      <c r="F1269" s="50" t="s">
        <v>999</v>
      </c>
      <c r="G1269" s="50" t="s">
        <v>999</v>
      </c>
      <c r="H1269" s="289"/>
      <c r="I1269" s="50" t="s">
        <v>1136</v>
      </c>
      <c r="J1269" s="296">
        <v>13959960.187879998</v>
      </c>
      <c r="K1269" s="289"/>
      <c r="L1269" s="289"/>
      <c r="M1269" s="289"/>
      <c r="N1269" s="289"/>
    </row>
    <row r="1270" spans="2:14" ht="15.75" x14ac:dyDescent="0.3">
      <c r="B1270" s="295">
        <f>VLOOKUP(C1270,Companies[],3,FALSE)</f>
        <v>112066055</v>
      </c>
      <c r="C1270" s="298" t="s">
        <v>2221</v>
      </c>
      <c r="D1270" s="289" t="s">
        <v>2493</v>
      </c>
      <c r="E1270" s="289" t="s">
        <v>2539</v>
      </c>
      <c r="F1270" s="50" t="s">
        <v>999</v>
      </c>
      <c r="G1270" s="50" t="s">
        <v>999</v>
      </c>
      <c r="H1270" s="289"/>
      <c r="I1270" s="50" t="s">
        <v>1136</v>
      </c>
      <c r="J1270" s="296">
        <v>25190271.646025002</v>
      </c>
      <c r="K1270" s="289"/>
      <c r="L1270" s="289"/>
      <c r="M1270" s="289"/>
      <c r="N1270" s="289"/>
    </row>
    <row r="1271" spans="2:14" ht="15.75" x14ac:dyDescent="0.3">
      <c r="B1271" s="295">
        <f>VLOOKUP(C1271,Companies[],3,FALSE)</f>
        <v>114035033</v>
      </c>
      <c r="C1271" s="298" t="s">
        <v>2222</v>
      </c>
      <c r="D1271" s="289" t="s">
        <v>2493</v>
      </c>
      <c r="E1271" s="289" t="s">
        <v>2534</v>
      </c>
      <c r="F1271" s="50" t="s">
        <v>999</v>
      </c>
      <c r="G1271" s="50" t="s">
        <v>999</v>
      </c>
      <c r="H1271" s="289"/>
      <c r="I1271" s="50" t="s">
        <v>1136</v>
      </c>
      <c r="J1271" s="296">
        <v>175500</v>
      </c>
      <c r="K1271" s="289"/>
      <c r="L1271" s="289"/>
      <c r="M1271" s="289"/>
      <c r="N1271" s="289"/>
    </row>
    <row r="1272" spans="2:14" ht="15.75" x14ac:dyDescent="0.3">
      <c r="B1272" s="295">
        <f>VLOOKUP(C1272,Companies[],3,FALSE)</f>
        <v>114035033</v>
      </c>
      <c r="C1272" s="298" t="s">
        <v>2222</v>
      </c>
      <c r="D1272" s="289" t="s">
        <v>2493</v>
      </c>
      <c r="E1272" s="289" t="s">
        <v>2535</v>
      </c>
      <c r="F1272" s="50" t="s">
        <v>999</v>
      </c>
      <c r="G1272" s="50" t="s">
        <v>999</v>
      </c>
      <c r="H1272" s="289"/>
      <c r="I1272" s="50" t="s">
        <v>1136</v>
      </c>
      <c r="J1272" s="296">
        <v>31906917.732299998</v>
      </c>
      <c r="K1272" s="289"/>
      <c r="L1272" s="289"/>
      <c r="M1272" s="289"/>
      <c r="N1272" s="289"/>
    </row>
    <row r="1273" spans="2:14" ht="15.75" x14ac:dyDescent="0.3">
      <c r="B1273" s="295">
        <f>VLOOKUP(C1273,Companies[],3,FALSE)</f>
        <v>114035033</v>
      </c>
      <c r="C1273" s="298" t="s">
        <v>2222</v>
      </c>
      <c r="D1273" s="289" t="s">
        <v>2493</v>
      </c>
      <c r="E1273" s="289" t="s">
        <v>2537</v>
      </c>
      <c r="F1273" s="50" t="s">
        <v>999</v>
      </c>
      <c r="G1273" s="50" t="s">
        <v>999</v>
      </c>
      <c r="H1273" s="289"/>
      <c r="I1273" s="50" t="s">
        <v>1136</v>
      </c>
      <c r="J1273" s="296">
        <v>7309423.1511599999</v>
      </c>
      <c r="K1273" s="289"/>
      <c r="L1273" s="289"/>
      <c r="M1273" s="289"/>
      <c r="N1273" s="289"/>
    </row>
    <row r="1274" spans="2:14" ht="15.75" x14ac:dyDescent="0.3">
      <c r="B1274" s="295">
        <f>VLOOKUP(C1274,Companies[],3,FALSE)</f>
        <v>114035033</v>
      </c>
      <c r="C1274" s="298" t="s">
        <v>2222</v>
      </c>
      <c r="D1274" s="289" t="s">
        <v>2493</v>
      </c>
      <c r="E1274" s="289" t="s">
        <v>2539</v>
      </c>
      <c r="F1274" s="50" t="s">
        <v>999</v>
      </c>
      <c r="G1274" s="50" t="s">
        <v>999</v>
      </c>
      <c r="H1274" s="289"/>
      <c r="I1274" s="50" t="s">
        <v>1136</v>
      </c>
      <c r="J1274" s="296">
        <v>1115973.97486</v>
      </c>
      <c r="K1274" s="289"/>
      <c r="L1274" s="289"/>
      <c r="M1274" s="289"/>
      <c r="N1274" s="289"/>
    </row>
    <row r="1275" spans="2:14" ht="15.75" x14ac:dyDescent="0.3">
      <c r="B1275" s="295">
        <f>VLOOKUP(C1275,Companies[],3,FALSE)</f>
        <v>110033095</v>
      </c>
      <c r="C1275" s="298" t="s">
        <v>2223</v>
      </c>
      <c r="D1275" s="289" t="s">
        <v>2493</v>
      </c>
      <c r="E1275" s="289" t="s">
        <v>2533</v>
      </c>
      <c r="F1275" s="50" t="s">
        <v>999</v>
      </c>
      <c r="G1275" s="50" t="s">
        <v>999</v>
      </c>
      <c r="H1275" s="289"/>
      <c r="I1275" s="50" t="s">
        <v>1136</v>
      </c>
      <c r="J1275" s="296">
        <v>96328440</v>
      </c>
      <c r="K1275" s="289"/>
      <c r="L1275" s="289"/>
      <c r="M1275" s="289"/>
      <c r="N1275" s="289"/>
    </row>
    <row r="1276" spans="2:14" ht="15.75" x14ac:dyDescent="0.3">
      <c r="B1276" s="295">
        <f>VLOOKUP(C1276,Companies[],3,FALSE)</f>
        <v>110033095</v>
      </c>
      <c r="C1276" s="298" t="s">
        <v>2223</v>
      </c>
      <c r="D1276" s="289" t="s">
        <v>2493</v>
      </c>
      <c r="E1276" s="289" t="s">
        <v>2535</v>
      </c>
      <c r="F1276" s="50" t="s">
        <v>999</v>
      </c>
      <c r="G1276" s="50" t="s">
        <v>999</v>
      </c>
      <c r="H1276" s="289"/>
      <c r="I1276" s="50" t="s">
        <v>1136</v>
      </c>
      <c r="J1276" s="296">
        <v>57946294.618259996</v>
      </c>
      <c r="K1276" s="289"/>
      <c r="L1276" s="289"/>
      <c r="M1276" s="289"/>
      <c r="N1276" s="289"/>
    </row>
    <row r="1277" spans="2:14" ht="15.75" x14ac:dyDescent="0.3">
      <c r="B1277" s="295">
        <f>VLOOKUP(C1277,Companies[],3,FALSE)</f>
        <v>110033095</v>
      </c>
      <c r="C1277" s="298" t="s">
        <v>2223</v>
      </c>
      <c r="D1277" s="289" t="s">
        <v>2493</v>
      </c>
      <c r="E1277" s="289" t="s">
        <v>2537</v>
      </c>
      <c r="F1277" s="50" t="s">
        <v>999</v>
      </c>
      <c r="G1277" s="50" t="s">
        <v>999</v>
      </c>
      <c r="H1277" s="289"/>
      <c r="I1277" s="50" t="s">
        <v>1136</v>
      </c>
      <c r="J1277" s="296">
        <v>13327646.462159999</v>
      </c>
      <c r="K1277" s="289"/>
      <c r="L1277" s="289"/>
      <c r="M1277" s="289"/>
      <c r="N1277" s="289"/>
    </row>
    <row r="1278" spans="2:14" ht="15.75" x14ac:dyDescent="0.3">
      <c r="B1278" s="295">
        <f>VLOOKUP(C1278,Companies[],3,FALSE)</f>
        <v>102774922</v>
      </c>
      <c r="C1278" s="298" t="s">
        <v>2224</v>
      </c>
      <c r="D1278" s="289" t="s">
        <v>2029</v>
      </c>
      <c r="E1278" s="289" t="s">
        <v>2497</v>
      </c>
      <c r="F1278" s="50" t="s">
        <v>999</v>
      </c>
      <c r="G1278" s="50" t="s">
        <v>999</v>
      </c>
      <c r="H1278" s="289"/>
      <c r="I1278" s="50" t="s">
        <v>1136</v>
      </c>
      <c r="J1278" s="296">
        <v>11676944</v>
      </c>
      <c r="K1278" s="289"/>
      <c r="L1278" s="289"/>
      <c r="M1278" s="289"/>
      <c r="N1278" s="289"/>
    </row>
    <row r="1279" spans="2:14" ht="15.75" x14ac:dyDescent="0.3">
      <c r="B1279" s="295">
        <f>VLOOKUP(C1279,Companies[],3,FALSE)</f>
        <v>102774922</v>
      </c>
      <c r="C1279" s="298" t="s">
        <v>2224</v>
      </c>
      <c r="D1279" s="289" t="s">
        <v>2493</v>
      </c>
      <c r="E1279" s="289" t="s">
        <v>2535</v>
      </c>
      <c r="F1279" s="50" t="s">
        <v>999</v>
      </c>
      <c r="G1279" s="50" t="s">
        <v>999</v>
      </c>
      <c r="H1279" s="289"/>
      <c r="I1279" s="50" t="s">
        <v>1136</v>
      </c>
      <c r="J1279" s="296">
        <v>82347576.109140009</v>
      </c>
      <c r="K1279" s="289"/>
      <c r="L1279" s="289"/>
      <c r="M1279" s="289"/>
      <c r="N1279" s="289"/>
    </row>
    <row r="1280" spans="2:14" ht="15.75" x14ac:dyDescent="0.3">
      <c r="B1280" s="295">
        <f>VLOOKUP(C1280,Companies[],3,FALSE)</f>
        <v>102774922</v>
      </c>
      <c r="C1280" s="298" t="s">
        <v>2224</v>
      </c>
      <c r="D1280" s="289" t="s">
        <v>2493</v>
      </c>
      <c r="E1280" s="289" t="s">
        <v>2537</v>
      </c>
      <c r="F1280" s="50" t="s">
        <v>999</v>
      </c>
      <c r="G1280" s="50" t="s">
        <v>999</v>
      </c>
      <c r="H1280" s="289"/>
      <c r="I1280" s="50" t="s">
        <v>1136</v>
      </c>
      <c r="J1280" s="296">
        <v>18939996.425280001</v>
      </c>
      <c r="K1280" s="289"/>
      <c r="L1280" s="289"/>
      <c r="M1280" s="289"/>
      <c r="N1280" s="289"/>
    </row>
    <row r="1281" spans="2:14" ht="15.75" x14ac:dyDescent="0.3">
      <c r="B1281" s="295">
        <f>VLOOKUP(C1281,Companies[],3,FALSE)</f>
        <v>102774922</v>
      </c>
      <c r="C1281" s="298" t="s">
        <v>2224</v>
      </c>
      <c r="D1281" s="289" t="s">
        <v>2493</v>
      </c>
      <c r="E1281" s="289" t="s">
        <v>2539</v>
      </c>
      <c r="F1281" s="50" t="s">
        <v>999</v>
      </c>
      <c r="G1281" s="50" t="s">
        <v>999</v>
      </c>
      <c r="H1281" s="289"/>
      <c r="I1281" s="50" t="s">
        <v>1136</v>
      </c>
      <c r="J1281" s="296">
        <v>263550.44124000001</v>
      </c>
      <c r="K1281" s="289"/>
      <c r="L1281" s="289"/>
      <c r="M1281" s="289"/>
      <c r="N1281" s="289"/>
    </row>
    <row r="1282" spans="2:14" ht="15.75" x14ac:dyDescent="0.3">
      <c r="B1282" s="295">
        <f>VLOOKUP(C1282,Companies[],3,FALSE)</f>
        <v>162113011</v>
      </c>
      <c r="C1282" s="298" t="s">
        <v>2225</v>
      </c>
      <c r="D1282" s="289" t="s">
        <v>2030</v>
      </c>
      <c r="E1282" s="289" t="s">
        <v>2515</v>
      </c>
      <c r="F1282" s="50" t="s">
        <v>999</v>
      </c>
      <c r="G1282" s="50" t="s">
        <v>999</v>
      </c>
      <c r="H1282" s="289"/>
      <c r="I1282" s="50" t="s">
        <v>1136</v>
      </c>
      <c r="J1282" s="296">
        <v>2528486.71</v>
      </c>
      <c r="K1282" s="289"/>
      <c r="L1282" s="289"/>
      <c r="M1282" s="289"/>
      <c r="N1282" s="289"/>
    </row>
    <row r="1283" spans="2:14" ht="15.75" x14ac:dyDescent="0.3">
      <c r="B1283" s="295">
        <f>VLOOKUP(C1283,Companies[],3,FALSE)</f>
        <v>162113011</v>
      </c>
      <c r="C1283" s="298" t="s">
        <v>2225</v>
      </c>
      <c r="D1283" s="289" t="s">
        <v>2029</v>
      </c>
      <c r="E1283" s="289" t="s">
        <v>2497</v>
      </c>
      <c r="F1283" s="50" t="s">
        <v>999</v>
      </c>
      <c r="G1283" s="50" t="s">
        <v>999</v>
      </c>
      <c r="H1283" s="289"/>
      <c r="I1283" s="50" t="s">
        <v>1136</v>
      </c>
      <c r="J1283" s="296">
        <v>152262887</v>
      </c>
      <c r="K1283" s="289"/>
      <c r="L1283" s="289"/>
      <c r="M1283" s="289"/>
      <c r="N1283" s="289"/>
    </row>
    <row r="1284" spans="2:14" ht="15.75" x14ac:dyDescent="0.3">
      <c r="B1284" s="295">
        <f>VLOOKUP(C1284,Companies[],3,FALSE)</f>
        <v>162113011</v>
      </c>
      <c r="C1284" s="298" t="s">
        <v>2225</v>
      </c>
      <c r="D1284" s="289" t="s">
        <v>2029</v>
      </c>
      <c r="E1284" s="289" t="s">
        <v>2519</v>
      </c>
      <c r="F1284" s="50" t="s">
        <v>999</v>
      </c>
      <c r="G1284" s="50" t="s">
        <v>999</v>
      </c>
      <c r="H1284" s="289"/>
      <c r="I1284" s="50" t="s">
        <v>1136</v>
      </c>
      <c r="J1284" s="296">
        <v>8554713</v>
      </c>
      <c r="K1284" s="289"/>
      <c r="L1284" s="289"/>
      <c r="M1284" s="289"/>
      <c r="N1284" s="289"/>
    </row>
    <row r="1285" spans="2:14" ht="15.75" x14ac:dyDescent="0.3">
      <c r="B1285" s="295">
        <f>VLOOKUP(C1285,Companies[],3,FALSE)</f>
        <v>162113011</v>
      </c>
      <c r="C1285" s="298" t="s">
        <v>2225</v>
      </c>
      <c r="D1285" s="289" t="s">
        <v>2493</v>
      </c>
      <c r="E1285" s="289" t="s">
        <v>2533</v>
      </c>
      <c r="F1285" s="50" t="s">
        <v>999</v>
      </c>
      <c r="G1285" s="50" t="s">
        <v>999</v>
      </c>
      <c r="H1285" s="289"/>
      <c r="I1285" s="50" t="s">
        <v>1136</v>
      </c>
      <c r="J1285" s="296">
        <v>18747640</v>
      </c>
      <c r="K1285" s="289"/>
      <c r="L1285" s="289"/>
      <c r="M1285" s="289"/>
      <c r="N1285" s="289"/>
    </row>
    <row r="1286" spans="2:14" ht="15.75" x14ac:dyDescent="0.3">
      <c r="B1286" s="295">
        <f>VLOOKUP(C1286,Companies[],3,FALSE)</f>
        <v>162113011</v>
      </c>
      <c r="C1286" s="298" t="s">
        <v>2225</v>
      </c>
      <c r="D1286" s="289" t="s">
        <v>2493</v>
      </c>
      <c r="E1286" s="289" t="s">
        <v>2535</v>
      </c>
      <c r="F1286" s="50" t="s">
        <v>999</v>
      </c>
      <c r="G1286" s="50" t="s">
        <v>999</v>
      </c>
      <c r="H1286" s="289"/>
      <c r="I1286" s="50" t="s">
        <v>1136</v>
      </c>
      <c r="J1286" s="296">
        <v>154746218.46715999</v>
      </c>
      <c r="K1286" s="289"/>
      <c r="L1286" s="289"/>
      <c r="M1286" s="289"/>
      <c r="N1286" s="289"/>
    </row>
    <row r="1287" spans="2:14" ht="15.75" x14ac:dyDescent="0.3">
      <c r="B1287" s="295">
        <f>VLOOKUP(C1287,Companies[],3,FALSE)</f>
        <v>162113011</v>
      </c>
      <c r="C1287" s="298" t="s">
        <v>2225</v>
      </c>
      <c r="D1287" s="289" t="s">
        <v>2493</v>
      </c>
      <c r="E1287" s="289" t="s">
        <v>2537</v>
      </c>
      <c r="F1287" s="50" t="s">
        <v>999</v>
      </c>
      <c r="G1287" s="50" t="s">
        <v>999</v>
      </c>
      <c r="H1287" s="289"/>
      <c r="I1287" s="50" t="s">
        <v>1136</v>
      </c>
      <c r="J1287" s="296">
        <v>34944943.625359997</v>
      </c>
      <c r="K1287" s="289"/>
      <c r="L1287" s="289"/>
      <c r="M1287" s="289"/>
      <c r="N1287" s="289"/>
    </row>
    <row r="1288" spans="2:14" ht="15.75" x14ac:dyDescent="0.3">
      <c r="B1288" s="295">
        <f>VLOOKUP(C1288,Companies[],3,FALSE)</f>
        <v>108857250</v>
      </c>
      <c r="C1288" s="298" t="s">
        <v>2226</v>
      </c>
      <c r="D1288" s="289" t="s">
        <v>2493</v>
      </c>
      <c r="E1288" s="289" t="s">
        <v>2533</v>
      </c>
      <c r="F1288" s="50" t="s">
        <v>999</v>
      </c>
      <c r="G1288" s="50" t="s">
        <v>999</v>
      </c>
      <c r="H1288" s="289"/>
      <c r="I1288" s="50" t="s">
        <v>1136</v>
      </c>
      <c r="J1288" s="296">
        <v>14516160</v>
      </c>
      <c r="K1288" s="289"/>
      <c r="L1288" s="289"/>
      <c r="M1288" s="289"/>
      <c r="N1288" s="289"/>
    </row>
    <row r="1289" spans="2:14" ht="15.75" x14ac:dyDescent="0.3">
      <c r="B1289" s="295">
        <f>VLOOKUP(C1289,Companies[],3,FALSE)</f>
        <v>108857250</v>
      </c>
      <c r="C1289" s="298" t="s">
        <v>2226</v>
      </c>
      <c r="D1289" s="289" t="s">
        <v>2542</v>
      </c>
      <c r="E1289" s="289" t="s">
        <v>2541</v>
      </c>
      <c r="F1289" s="50" t="s">
        <v>999</v>
      </c>
      <c r="G1289" s="50" t="s">
        <v>999</v>
      </c>
      <c r="H1289" s="289"/>
      <c r="I1289" s="50" t="s">
        <v>1136</v>
      </c>
      <c r="J1289" s="296">
        <v>2050000</v>
      </c>
      <c r="K1289" s="289"/>
      <c r="L1289" s="289"/>
      <c r="M1289" s="289"/>
      <c r="N1289" s="289"/>
    </row>
    <row r="1290" spans="2:14" ht="15.75" x14ac:dyDescent="0.3">
      <c r="B1290" s="295">
        <f>VLOOKUP(C1290,Companies[],3,FALSE)</f>
        <v>113781203</v>
      </c>
      <c r="C1290" s="298" t="s">
        <v>2227</v>
      </c>
      <c r="D1290" s="289" t="s">
        <v>2493</v>
      </c>
      <c r="E1290" s="289" t="s">
        <v>2533</v>
      </c>
      <c r="F1290" s="50" t="s">
        <v>999</v>
      </c>
      <c r="G1290" s="50" t="s">
        <v>999</v>
      </c>
      <c r="H1290" s="289"/>
      <c r="I1290" s="50" t="s">
        <v>1136</v>
      </c>
      <c r="J1290" s="296">
        <v>75488060</v>
      </c>
      <c r="K1290" s="289"/>
      <c r="L1290" s="289"/>
      <c r="M1290" s="289"/>
      <c r="N1290" s="289"/>
    </row>
    <row r="1291" spans="2:14" ht="15.75" x14ac:dyDescent="0.3">
      <c r="B1291" s="295">
        <f>VLOOKUP(C1291,Companies[],3,FALSE)</f>
        <v>113781203</v>
      </c>
      <c r="C1291" s="298" t="s">
        <v>2227</v>
      </c>
      <c r="D1291" s="289" t="s">
        <v>2493</v>
      </c>
      <c r="E1291" s="289" t="s">
        <v>2535</v>
      </c>
      <c r="F1291" s="50" t="s">
        <v>999</v>
      </c>
      <c r="G1291" s="50" t="s">
        <v>999</v>
      </c>
      <c r="H1291" s="289"/>
      <c r="I1291" s="50" t="s">
        <v>1136</v>
      </c>
      <c r="J1291" s="296">
        <v>86248322.810279995</v>
      </c>
      <c r="K1291" s="289"/>
      <c r="L1291" s="289"/>
      <c r="M1291" s="289"/>
      <c r="N1291" s="289"/>
    </row>
    <row r="1292" spans="2:14" ht="15.75" x14ac:dyDescent="0.3">
      <c r="B1292" s="295">
        <f>VLOOKUP(C1292,Companies[],3,FALSE)</f>
        <v>113781203</v>
      </c>
      <c r="C1292" s="298" t="s">
        <v>2227</v>
      </c>
      <c r="D1292" s="289" t="s">
        <v>2493</v>
      </c>
      <c r="E1292" s="289" t="s">
        <v>2537</v>
      </c>
      <c r="F1292" s="50" t="s">
        <v>999</v>
      </c>
      <c r="G1292" s="50" t="s">
        <v>999</v>
      </c>
      <c r="H1292" s="289"/>
      <c r="I1292" s="50" t="s">
        <v>1136</v>
      </c>
      <c r="J1292" s="296">
        <v>17573315.834600002</v>
      </c>
      <c r="K1292" s="289"/>
      <c r="L1292" s="289"/>
      <c r="M1292" s="289"/>
      <c r="N1292" s="289"/>
    </row>
    <row r="1293" spans="2:14" ht="15.75" x14ac:dyDescent="0.3">
      <c r="B1293" s="295">
        <f>VLOOKUP(C1293,Companies[],3,FALSE)</f>
        <v>113781203</v>
      </c>
      <c r="C1293" s="298" t="s">
        <v>2227</v>
      </c>
      <c r="D1293" s="289" t="s">
        <v>2493</v>
      </c>
      <c r="E1293" s="289" t="s">
        <v>2539</v>
      </c>
      <c r="F1293" s="50" t="s">
        <v>999</v>
      </c>
      <c r="G1293" s="50" t="s">
        <v>999</v>
      </c>
      <c r="H1293" s="289"/>
      <c r="I1293" s="50" t="s">
        <v>1136</v>
      </c>
      <c r="J1293" s="296">
        <v>534022.21680000005</v>
      </c>
      <c r="K1293" s="289"/>
      <c r="L1293" s="289"/>
      <c r="M1293" s="289"/>
      <c r="N1293" s="289"/>
    </row>
    <row r="1294" spans="2:14" ht="15.75" x14ac:dyDescent="0.3">
      <c r="B1294" s="295">
        <f>VLOOKUP(C1294,Companies[],3,FALSE)</f>
        <v>105805837</v>
      </c>
      <c r="C1294" s="298" t="s">
        <v>2228</v>
      </c>
      <c r="D1294" s="289" t="s">
        <v>2030</v>
      </c>
      <c r="E1294" s="289" t="s">
        <v>2515</v>
      </c>
      <c r="F1294" s="50" t="s">
        <v>999</v>
      </c>
      <c r="G1294" s="50" t="s">
        <v>999</v>
      </c>
      <c r="H1294" s="289"/>
      <c r="I1294" s="50" t="s">
        <v>1136</v>
      </c>
      <c r="J1294" s="296">
        <v>1752571</v>
      </c>
      <c r="K1294" s="289"/>
      <c r="L1294" s="289"/>
      <c r="M1294" s="289"/>
      <c r="N1294" s="289"/>
    </row>
    <row r="1295" spans="2:14" ht="15.75" x14ac:dyDescent="0.3">
      <c r="B1295" s="295">
        <f>VLOOKUP(C1295,Companies[],3,FALSE)</f>
        <v>105805837</v>
      </c>
      <c r="C1295" s="298" t="s">
        <v>2228</v>
      </c>
      <c r="D1295" s="289" t="s">
        <v>2029</v>
      </c>
      <c r="E1295" s="289" t="s">
        <v>2519</v>
      </c>
      <c r="F1295" s="50" t="s">
        <v>999</v>
      </c>
      <c r="G1295" s="50" t="s">
        <v>999</v>
      </c>
      <c r="H1295" s="289"/>
      <c r="I1295" s="50" t="s">
        <v>1136</v>
      </c>
      <c r="J1295" s="296">
        <v>2565149</v>
      </c>
      <c r="K1295" s="289"/>
      <c r="L1295" s="289"/>
      <c r="M1295" s="289"/>
      <c r="N1295" s="289"/>
    </row>
    <row r="1296" spans="2:14" ht="15.75" x14ac:dyDescent="0.3">
      <c r="B1296" s="295">
        <f>VLOOKUP(C1296,Companies[],3,FALSE)</f>
        <v>105805837</v>
      </c>
      <c r="C1296" s="298" t="s">
        <v>2228</v>
      </c>
      <c r="D1296" s="289" t="s">
        <v>2493</v>
      </c>
      <c r="E1296" s="289" t="s">
        <v>2533</v>
      </c>
      <c r="F1296" s="50" t="s">
        <v>999</v>
      </c>
      <c r="G1296" s="50" t="s">
        <v>999</v>
      </c>
      <c r="H1296" s="289"/>
      <c r="I1296" s="50" t="s">
        <v>1136</v>
      </c>
      <c r="J1296" s="296">
        <v>143812820</v>
      </c>
      <c r="K1296" s="289"/>
      <c r="L1296" s="289"/>
      <c r="M1296" s="289"/>
      <c r="N1296" s="289"/>
    </row>
    <row r="1297" spans="2:14" ht="15.75" x14ac:dyDescent="0.3">
      <c r="B1297" s="295">
        <f>VLOOKUP(C1297,Companies[],3,FALSE)</f>
        <v>105805837</v>
      </c>
      <c r="C1297" s="298" t="s">
        <v>2228</v>
      </c>
      <c r="D1297" s="289" t="s">
        <v>2493</v>
      </c>
      <c r="E1297" s="289" t="s">
        <v>2535</v>
      </c>
      <c r="F1297" s="50" t="s">
        <v>999</v>
      </c>
      <c r="G1297" s="50" t="s">
        <v>999</v>
      </c>
      <c r="H1297" s="289"/>
      <c r="I1297" s="50" t="s">
        <v>1136</v>
      </c>
      <c r="J1297" s="296">
        <v>227276631.61303997</v>
      </c>
      <c r="K1297" s="289"/>
      <c r="L1297" s="289"/>
      <c r="M1297" s="289"/>
      <c r="N1297" s="289"/>
    </row>
    <row r="1298" spans="2:14" ht="15.75" x14ac:dyDescent="0.3">
      <c r="B1298" s="295">
        <f>VLOOKUP(C1298,Companies[],3,FALSE)</f>
        <v>105805837</v>
      </c>
      <c r="C1298" s="298" t="s">
        <v>2228</v>
      </c>
      <c r="D1298" s="289" t="s">
        <v>2493</v>
      </c>
      <c r="E1298" s="289" t="s">
        <v>2536</v>
      </c>
      <c r="F1298" s="50" t="s">
        <v>999</v>
      </c>
      <c r="G1298" s="50" t="s">
        <v>999</v>
      </c>
      <c r="H1298" s="289"/>
      <c r="I1298" s="50" t="s">
        <v>1136</v>
      </c>
      <c r="J1298" s="296">
        <v>482752.75</v>
      </c>
      <c r="K1298" s="289"/>
      <c r="L1298" s="289"/>
      <c r="M1298" s="289"/>
      <c r="N1298" s="289"/>
    </row>
    <row r="1299" spans="2:14" ht="15.75" x14ac:dyDescent="0.3">
      <c r="B1299" s="295">
        <f>VLOOKUP(C1299,Companies[],3,FALSE)</f>
        <v>105805837</v>
      </c>
      <c r="C1299" s="298" t="s">
        <v>2228</v>
      </c>
      <c r="D1299" s="289" t="s">
        <v>2493</v>
      </c>
      <c r="E1299" s="289" t="s">
        <v>2537</v>
      </c>
      <c r="F1299" s="50" t="s">
        <v>999</v>
      </c>
      <c r="G1299" s="50" t="s">
        <v>999</v>
      </c>
      <c r="H1299" s="289"/>
      <c r="I1299" s="50" t="s">
        <v>1136</v>
      </c>
      <c r="J1299" s="296">
        <v>52273995.267560005</v>
      </c>
      <c r="K1299" s="289"/>
      <c r="L1299" s="289"/>
      <c r="M1299" s="289"/>
      <c r="N1299" s="289"/>
    </row>
    <row r="1300" spans="2:14" ht="15.75" x14ac:dyDescent="0.3">
      <c r="B1300" s="295">
        <f>VLOOKUP(C1300,Companies[],3,FALSE)</f>
        <v>105805837</v>
      </c>
      <c r="C1300" s="298" t="s">
        <v>2228</v>
      </c>
      <c r="D1300" s="289" t="s">
        <v>2493</v>
      </c>
      <c r="E1300" s="289" t="s">
        <v>2539</v>
      </c>
      <c r="F1300" s="50" t="s">
        <v>999</v>
      </c>
      <c r="G1300" s="50" t="s">
        <v>999</v>
      </c>
      <c r="H1300" s="289"/>
      <c r="I1300" s="50" t="s">
        <v>1136</v>
      </c>
      <c r="J1300" s="296">
        <v>2335950</v>
      </c>
      <c r="K1300" s="289"/>
      <c r="L1300" s="289"/>
      <c r="M1300" s="289"/>
      <c r="N1300" s="289"/>
    </row>
    <row r="1301" spans="2:14" ht="15.75" x14ac:dyDescent="0.3">
      <c r="B1301" s="295">
        <f>VLOOKUP(C1301,Companies[],3,FALSE)</f>
        <v>103303893</v>
      </c>
      <c r="C1301" s="298" t="s">
        <v>2229</v>
      </c>
      <c r="D1301" s="289" t="s">
        <v>2493</v>
      </c>
      <c r="E1301" s="289" t="s">
        <v>2533</v>
      </c>
      <c r="F1301" s="50" t="s">
        <v>999</v>
      </c>
      <c r="G1301" s="50" t="s">
        <v>999</v>
      </c>
      <c r="H1301" s="289"/>
      <c r="I1301" s="50" t="s">
        <v>1136</v>
      </c>
      <c r="J1301" s="296">
        <v>48984465</v>
      </c>
      <c r="K1301" s="289"/>
      <c r="L1301" s="289"/>
      <c r="M1301" s="289"/>
      <c r="N1301" s="289"/>
    </row>
    <row r="1302" spans="2:14" ht="15.75" x14ac:dyDescent="0.3">
      <c r="B1302" s="295">
        <f>VLOOKUP(C1302,Companies[],3,FALSE)</f>
        <v>103303893</v>
      </c>
      <c r="C1302" s="298" t="s">
        <v>2229</v>
      </c>
      <c r="D1302" s="289" t="s">
        <v>2493</v>
      </c>
      <c r="E1302" s="289" t="s">
        <v>2535</v>
      </c>
      <c r="F1302" s="50" t="s">
        <v>999</v>
      </c>
      <c r="G1302" s="50" t="s">
        <v>999</v>
      </c>
      <c r="H1302" s="289"/>
      <c r="I1302" s="50" t="s">
        <v>1136</v>
      </c>
      <c r="J1302" s="296">
        <v>48612216.473230004</v>
      </c>
      <c r="K1302" s="289"/>
      <c r="L1302" s="289"/>
      <c r="M1302" s="289"/>
      <c r="N1302" s="289"/>
    </row>
    <row r="1303" spans="2:14" ht="15.75" x14ac:dyDescent="0.3">
      <c r="B1303" s="295">
        <f>VLOOKUP(C1303,Companies[],3,FALSE)</f>
        <v>103303893</v>
      </c>
      <c r="C1303" s="298" t="s">
        <v>2229</v>
      </c>
      <c r="D1303" s="289" t="s">
        <v>2493</v>
      </c>
      <c r="E1303" s="289" t="s">
        <v>2537</v>
      </c>
      <c r="F1303" s="50" t="s">
        <v>999</v>
      </c>
      <c r="G1303" s="50" t="s">
        <v>999</v>
      </c>
      <c r="H1303" s="289"/>
      <c r="I1303" s="50" t="s">
        <v>1136</v>
      </c>
      <c r="J1303" s="296">
        <v>11180816.237500001</v>
      </c>
      <c r="K1303" s="289"/>
      <c r="L1303" s="289"/>
      <c r="M1303" s="289"/>
      <c r="N1303" s="289"/>
    </row>
    <row r="1304" spans="2:14" ht="15.75" x14ac:dyDescent="0.3">
      <c r="B1304" s="295">
        <f>VLOOKUP(C1304,Companies[],3,FALSE)</f>
        <v>102255585</v>
      </c>
      <c r="C1304" s="298" t="s">
        <v>2231</v>
      </c>
      <c r="D1304" s="289" t="s">
        <v>2029</v>
      </c>
      <c r="E1304" s="289" t="s">
        <v>2497</v>
      </c>
      <c r="F1304" s="50" t="s">
        <v>999</v>
      </c>
      <c r="G1304" s="50" t="s">
        <v>999</v>
      </c>
      <c r="H1304" s="289"/>
      <c r="I1304" s="50" t="s">
        <v>1136</v>
      </c>
      <c r="J1304" s="296">
        <v>11806755</v>
      </c>
      <c r="K1304" s="289"/>
      <c r="L1304" s="289"/>
      <c r="M1304" s="289"/>
      <c r="N1304" s="289"/>
    </row>
    <row r="1305" spans="2:14" ht="15.75" x14ac:dyDescent="0.3">
      <c r="B1305" s="295">
        <f>VLOOKUP(C1305,Companies[],3,FALSE)</f>
        <v>102255585</v>
      </c>
      <c r="C1305" s="298" t="s">
        <v>2231</v>
      </c>
      <c r="D1305" s="289" t="s">
        <v>2493</v>
      </c>
      <c r="E1305" s="289" t="s">
        <v>2535</v>
      </c>
      <c r="F1305" s="50" t="s">
        <v>999</v>
      </c>
      <c r="G1305" s="50" t="s">
        <v>999</v>
      </c>
      <c r="H1305" s="289"/>
      <c r="I1305" s="50" t="s">
        <v>1136</v>
      </c>
      <c r="J1305" s="296">
        <v>80579760.979159996</v>
      </c>
      <c r="K1305" s="289"/>
      <c r="L1305" s="289"/>
      <c r="M1305" s="289"/>
      <c r="N1305" s="289"/>
    </row>
    <row r="1306" spans="2:14" ht="15.75" x14ac:dyDescent="0.3">
      <c r="B1306" s="295">
        <f>VLOOKUP(C1306,Companies[],3,FALSE)</f>
        <v>102255585</v>
      </c>
      <c r="C1306" s="298" t="s">
        <v>2231</v>
      </c>
      <c r="D1306" s="289" t="s">
        <v>2493</v>
      </c>
      <c r="E1306" s="289" t="s">
        <v>2537</v>
      </c>
      <c r="F1306" s="50" t="s">
        <v>999</v>
      </c>
      <c r="G1306" s="50" t="s">
        <v>999</v>
      </c>
      <c r="H1306" s="289"/>
      <c r="I1306" s="50" t="s">
        <v>1136</v>
      </c>
      <c r="J1306" s="296">
        <v>18185116.912160002</v>
      </c>
      <c r="K1306" s="289"/>
      <c r="L1306" s="289"/>
      <c r="M1306" s="289"/>
      <c r="N1306" s="289"/>
    </row>
    <row r="1307" spans="2:14" ht="15.75" x14ac:dyDescent="0.3">
      <c r="B1307" s="295">
        <f>VLOOKUP(C1307,Companies[],3,FALSE)</f>
        <v>102255585</v>
      </c>
      <c r="C1307" s="298" t="s">
        <v>2231</v>
      </c>
      <c r="D1307" s="289" t="s">
        <v>2493</v>
      </c>
      <c r="E1307" s="289" t="s">
        <v>2539</v>
      </c>
      <c r="F1307" s="50" t="s">
        <v>999</v>
      </c>
      <c r="G1307" s="50" t="s">
        <v>999</v>
      </c>
      <c r="H1307" s="289"/>
      <c r="I1307" s="50" t="s">
        <v>1136</v>
      </c>
      <c r="J1307" s="296">
        <v>870048.36</v>
      </c>
      <c r="K1307" s="289"/>
      <c r="L1307" s="289"/>
      <c r="M1307" s="289"/>
      <c r="N1307" s="289"/>
    </row>
    <row r="1308" spans="2:14" ht="15.75" x14ac:dyDescent="0.3">
      <c r="B1308" s="295">
        <f>VLOOKUP(C1308,Companies[],3,FALSE)</f>
        <v>100251507</v>
      </c>
      <c r="C1308" s="298" t="s">
        <v>2232</v>
      </c>
      <c r="D1308" s="289" t="s">
        <v>2493</v>
      </c>
      <c r="E1308" s="289" t="s">
        <v>2533</v>
      </c>
      <c r="F1308" s="50" t="s">
        <v>999</v>
      </c>
      <c r="G1308" s="50" t="s">
        <v>999</v>
      </c>
      <c r="H1308" s="289"/>
      <c r="I1308" s="50" t="s">
        <v>1136</v>
      </c>
      <c r="J1308" s="296">
        <v>50000</v>
      </c>
      <c r="K1308" s="289"/>
      <c r="L1308" s="289"/>
      <c r="M1308" s="289"/>
      <c r="N1308" s="289"/>
    </row>
    <row r="1309" spans="2:14" ht="15.75" x14ac:dyDescent="0.3">
      <c r="B1309" s="295">
        <f>VLOOKUP(C1309,Companies[],3,FALSE)</f>
        <v>100251507</v>
      </c>
      <c r="C1309" s="298" t="s">
        <v>2232</v>
      </c>
      <c r="D1309" s="289" t="s">
        <v>2493</v>
      </c>
      <c r="E1309" s="289" t="s">
        <v>2539</v>
      </c>
      <c r="F1309" s="50" t="s">
        <v>999</v>
      </c>
      <c r="G1309" s="50" t="s">
        <v>999</v>
      </c>
      <c r="H1309" s="289"/>
      <c r="I1309" s="50" t="s">
        <v>1136</v>
      </c>
      <c r="J1309" s="296">
        <v>48338.217899999996</v>
      </c>
      <c r="K1309" s="289"/>
      <c r="L1309" s="289"/>
      <c r="M1309" s="289"/>
      <c r="N1309" s="289"/>
    </row>
    <row r="1310" spans="2:14" ht="15.75" x14ac:dyDescent="0.3">
      <c r="B1310" s="295">
        <f>VLOOKUP(C1310,Companies[],3,FALSE)</f>
        <v>100251507</v>
      </c>
      <c r="C1310" s="298" t="s">
        <v>2232</v>
      </c>
      <c r="D1310" s="289" t="s">
        <v>2542</v>
      </c>
      <c r="E1310" s="289" t="s">
        <v>2541</v>
      </c>
      <c r="F1310" s="50" t="s">
        <v>999</v>
      </c>
      <c r="G1310" s="50" t="s">
        <v>999</v>
      </c>
      <c r="H1310" s="289"/>
      <c r="I1310" s="50" t="s">
        <v>1136</v>
      </c>
      <c r="J1310" s="296">
        <v>2700000</v>
      </c>
      <c r="K1310" s="289"/>
      <c r="L1310" s="289"/>
      <c r="M1310" s="289"/>
      <c r="N1310" s="289"/>
    </row>
    <row r="1311" spans="2:14" ht="15.75" x14ac:dyDescent="0.3">
      <c r="B1311" s="295">
        <f>VLOOKUP(C1311,Companies[],3,FALSE)</f>
        <v>135428841</v>
      </c>
      <c r="C1311" s="298" t="s">
        <v>2233</v>
      </c>
      <c r="D1311" s="289" t="s">
        <v>2030</v>
      </c>
      <c r="E1311" s="289" t="s">
        <v>2515</v>
      </c>
      <c r="F1311" s="50" t="s">
        <v>999</v>
      </c>
      <c r="G1311" s="50" t="s">
        <v>999</v>
      </c>
      <c r="H1311" s="289"/>
      <c r="I1311" s="50" t="s">
        <v>1136</v>
      </c>
      <c r="J1311" s="296">
        <v>124963957</v>
      </c>
      <c r="K1311" s="289"/>
      <c r="L1311" s="289"/>
      <c r="M1311" s="289"/>
      <c r="N1311" s="289"/>
    </row>
    <row r="1312" spans="2:14" ht="15.75" x14ac:dyDescent="0.3">
      <c r="B1312" s="295">
        <f>VLOOKUP(C1312,Companies[],3,FALSE)</f>
        <v>135428841</v>
      </c>
      <c r="C1312" s="298" t="s">
        <v>2233</v>
      </c>
      <c r="D1312" s="289" t="s">
        <v>2029</v>
      </c>
      <c r="E1312" s="289" t="s">
        <v>2497</v>
      </c>
      <c r="F1312" s="50" t="s">
        <v>999</v>
      </c>
      <c r="G1312" s="50" t="s">
        <v>999</v>
      </c>
      <c r="H1312" s="289"/>
      <c r="I1312" s="50" t="s">
        <v>1136</v>
      </c>
      <c r="J1312" s="296">
        <v>61774653</v>
      </c>
      <c r="K1312" s="289"/>
      <c r="L1312" s="289"/>
      <c r="M1312" s="289"/>
      <c r="N1312" s="289"/>
    </row>
    <row r="1313" spans="2:14" ht="15.75" x14ac:dyDescent="0.3">
      <c r="B1313" s="295">
        <f>VLOOKUP(C1313,Companies[],3,FALSE)</f>
        <v>135428841</v>
      </c>
      <c r="C1313" s="298" t="s">
        <v>2233</v>
      </c>
      <c r="D1313" s="289" t="s">
        <v>2029</v>
      </c>
      <c r="E1313" s="289" t="s">
        <v>2519</v>
      </c>
      <c r="F1313" s="50" t="s">
        <v>999</v>
      </c>
      <c r="G1313" s="50" t="s">
        <v>999</v>
      </c>
      <c r="H1313" s="289"/>
      <c r="I1313" s="50" t="s">
        <v>1136</v>
      </c>
      <c r="J1313" s="296">
        <v>160684837</v>
      </c>
      <c r="K1313" s="289"/>
      <c r="L1313" s="289"/>
      <c r="M1313" s="289"/>
      <c r="N1313" s="289"/>
    </row>
    <row r="1314" spans="2:14" ht="15.75" x14ac:dyDescent="0.3">
      <c r="B1314" s="295">
        <f>VLOOKUP(C1314,Companies[],3,FALSE)</f>
        <v>135428841</v>
      </c>
      <c r="C1314" s="298" t="s">
        <v>2233</v>
      </c>
      <c r="D1314" s="289" t="s">
        <v>2493</v>
      </c>
      <c r="E1314" s="289" t="s">
        <v>2534</v>
      </c>
      <c r="F1314" s="50" t="s">
        <v>999</v>
      </c>
      <c r="G1314" s="50" t="s">
        <v>999</v>
      </c>
      <c r="H1314" s="289"/>
      <c r="I1314" s="50" t="s">
        <v>1136</v>
      </c>
      <c r="J1314" s="296">
        <v>440004.95</v>
      </c>
      <c r="K1314" s="289"/>
      <c r="L1314" s="289"/>
      <c r="M1314" s="289"/>
      <c r="N1314" s="289"/>
    </row>
    <row r="1315" spans="2:14" ht="15.75" x14ac:dyDescent="0.3">
      <c r="B1315" s="295">
        <f>VLOOKUP(C1315,Companies[],3,FALSE)</f>
        <v>135428841</v>
      </c>
      <c r="C1315" s="298" t="s">
        <v>2233</v>
      </c>
      <c r="D1315" s="289" t="s">
        <v>2493</v>
      </c>
      <c r="E1315" s="289" t="s">
        <v>2535</v>
      </c>
      <c r="F1315" s="50" t="s">
        <v>999</v>
      </c>
      <c r="G1315" s="50" t="s">
        <v>999</v>
      </c>
      <c r="H1315" s="289"/>
      <c r="I1315" s="50" t="s">
        <v>1136</v>
      </c>
      <c r="J1315" s="296">
        <v>377741815.50621998</v>
      </c>
      <c r="K1315" s="289"/>
      <c r="L1315" s="289"/>
      <c r="M1315" s="289"/>
      <c r="N1315" s="289"/>
    </row>
    <row r="1316" spans="2:14" ht="15.75" x14ac:dyDescent="0.3">
      <c r="B1316" s="295">
        <f>VLOOKUP(C1316,Companies[],3,FALSE)</f>
        <v>135428841</v>
      </c>
      <c r="C1316" s="298" t="s">
        <v>2233</v>
      </c>
      <c r="D1316" s="289" t="s">
        <v>2493</v>
      </c>
      <c r="E1316" s="289" t="s">
        <v>2537</v>
      </c>
      <c r="F1316" s="50" t="s">
        <v>999</v>
      </c>
      <c r="G1316" s="50" t="s">
        <v>999</v>
      </c>
      <c r="H1316" s="289"/>
      <c r="I1316" s="50" t="s">
        <v>1136</v>
      </c>
      <c r="J1316" s="296">
        <v>83337646.669280007</v>
      </c>
      <c r="K1316" s="289"/>
      <c r="L1316" s="289"/>
      <c r="M1316" s="289"/>
      <c r="N1316" s="289"/>
    </row>
    <row r="1317" spans="2:14" ht="15.75" x14ac:dyDescent="0.3">
      <c r="B1317" s="295">
        <f>VLOOKUP(C1317,Companies[],3,FALSE)</f>
        <v>135428841</v>
      </c>
      <c r="C1317" s="298" t="s">
        <v>2233</v>
      </c>
      <c r="D1317" s="289" t="s">
        <v>2493</v>
      </c>
      <c r="E1317" s="289" t="s">
        <v>2539</v>
      </c>
      <c r="F1317" s="50" t="s">
        <v>999</v>
      </c>
      <c r="G1317" s="50" t="s">
        <v>999</v>
      </c>
      <c r="H1317" s="289"/>
      <c r="I1317" s="50" t="s">
        <v>1136</v>
      </c>
      <c r="J1317" s="296">
        <v>9821796.4099999983</v>
      </c>
      <c r="K1317" s="289"/>
      <c r="L1317" s="289"/>
      <c r="M1317" s="289"/>
      <c r="N1317" s="289"/>
    </row>
    <row r="1318" spans="2:14" ht="15.75" x14ac:dyDescent="0.3">
      <c r="B1318" s="295">
        <f>VLOOKUP(C1318,Companies[],3,FALSE)</f>
        <v>100315440</v>
      </c>
      <c r="C1318" s="298" t="s">
        <v>2234</v>
      </c>
      <c r="D1318" s="289" t="s">
        <v>2493</v>
      </c>
      <c r="E1318" s="289" t="s">
        <v>2533</v>
      </c>
      <c r="F1318" s="50" t="s">
        <v>999</v>
      </c>
      <c r="G1318" s="50" t="s">
        <v>999</v>
      </c>
      <c r="H1318" s="289"/>
      <c r="I1318" s="50" t="s">
        <v>1136</v>
      </c>
      <c r="J1318" s="296">
        <v>146369050</v>
      </c>
      <c r="K1318" s="289"/>
      <c r="L1318" s="289"/>
      <c r="M1318" s="289"/>
      <c r="N1318" s="289"/>
    </row>
    <row r="1319" spans="2:14" ht="15.75" x14ac:dyDescent="0.3">
      <c r="B1319" s="295">
        <f>VLOOKUP(C1319,Companies[],3,FALSE)</f>
        <v>100315440</v>
      </c>
      <c r="C1319" s="298" t="s">
        <v>2234</v>
      </c>
      <c r="D1319" s="289" t="s">
        <v>2493</v>
      </c>
      <c r="E1319" s="289" t="s">
        <v>2535</v>
      </c>
      <c r="F1319" s="50" t="s">
        <v>999</v>
      </c>
      <c r="G1319" s="50" t="s">
        <v>999</v>
      </c>
      <c r="H1319" s="289"/>
      <c r="I1319" s="50" t="s">
        <v>1136</v>
      </c>
      <c r="J1319" s="296">
        <v>509090374.51334</v>
      </c>
      <c r="K1319" s="289"/>
      <c r="L1319" s="289"/>
      <c r="M1319" s="289"/>
      <c r="N1319" s="289"/>
    </row>
    <row r="1320" spans="2:14" ht="15.75" x14ac:dyDescent="0.3">
      <c r="B1320" s="295">
        <f>VLOOKUP(C1320,Companies[],3,FALSE)</f>
        <v>100315440</v>
      </c>
      <c r="C1320" s="298" t="s">
        <v>2234</v>
      </c>
      <c r="D1320" s="289" t="s">
        <v>2493</v>
      </c>
      <c r="E1320" s="289" t="s">
        <v>2537</v>
      </c>
      <c r="F1320" s="50" t="s">
        <v>999</v>
      </c>
      <c r="G1320" s="50" t="s">
        <v>999</v>
      </c>
      <c r="H1320" s="289"/>
      <c r="I1320" s="50" t="s">
        <v>1136</v>
      </c>
      <c r="J1320" s="296">
        <v>117090784.39306</v>
      </c>
      <c r="K1320" s="289"/>
      <c r="L1320" s="289"/>
      <c r="M1320" s="289"/>
      <c r="N1320" s="289"/>
    </row>
    <row r="1321" spans="2:14" ht="15.75" x14ac:dyDescent="0.3">
      <c r="B1321" s="295">
        <f>VLOOKUP(C1321,Companies[],3,FALSE)</f>
        <v>100315440</v>
      </c>
      <c r="C1321" s="298" t="s">
        <v>2234</v>
      </c>
      <c r="D1321" s="289" t="s">
        <v>2542</v>
      </c>
      <c r="E1321" s="289" t="s">
        <v>2541</v>
      </c>
      <c r="F1321" s="50" t="s">
        <v>999</v>
      </c>
      <c r="G1321" s="50" t="s">
        <v>999</v>
      </c>
      <c r="H1321" s="289"/>
      <c r="I1321" s="50" t="s">
        <v>1136</v>
      </c>
      <c r="J1321" s="296">
        <v>13000000</v>
      </c>
      <c r="K1321" s="289"/>
      <c r="L1321" s="289"/>
      <c r="M1321" s="289"/>
      <c r="N1321" s="289"/>
    </row>
    <row r="1322" spans="2:14" ht="15.75" x14ac:dyDescent="0.3">
      <c r="B1322" s="295">
        <f>VLOOKUP(C1322,Companies[],3,FALSE)</f>
        <v>106333483</v>
      </c>
      <c r="C1322" s="298" t="s">
        <v>2235</v>
      </c>
      <c r="D1322" s="289" t="s">
        <v>2493</v>
      </c>
      <c r="E1322" s="289" t="s">
        <v>2535</v>
      </c>
      <c r="F1322" s="50" t="s">
        <v>999</v>
      </c>
      <c r="G1322" s="50" t="s">
        <v>999</v>
      </c>
      <c r="H1322" s="289"/>
      <c r="I1322" s="50" t="s">
        <v>1136</v>
      </c>
      <c r="J1322" s="296">
        <v>1556887.4818800001</v>
      </c>
      <c r="K1322" s="289"/>
      <c r="L1322" s="289"/>
      <c r="M1322" s="289"/>
      <c r="N1322" s="289"/>
    </row>
    <row r="1323" spans="2:14" ht="15.75" x14ac:dyDescent="0.3">
      <c r="B1323" s="295">
        <f>VLOOKUP(C1323,Companies[],3,FALSE)</f>
        <v>106333483</v>
      </c>
      <c r="C1323" s="298" t="s">
        <v>2235</v>
      </c>
      <c r="D1323" s="289" t="s">
        <v>2493</v>
      </c>
      <c r="E1323" s="289" t="s">
        <v>2537</v>
      </c>
      <c r="F1323" s="50" t="s">
        <v>999</v>
      </c>
      <c r="G1323" s="50" t="s">
        <v>999</v>
      </c>
      <c r="H1323" s="289"/>
      <c r="I1323" s="50" t="s">
        <v>1136</v>
      </c>
      <c r="J1323" s="296">
        <v>358083.80333999998</v>
      </c>
      <c r="K1323" s="289"/>
      <c r="L1323" s="289"/>
      <c r="M1323" s="289"/>
      <c r="N1323" s="289"/>
    </row>
    <row r="1324" spans="2:14" ht="15.75" x14ac:dyDescent="0.3">
      <c r="B1324" s="295">
        <f>VLOOKUP(C1324,Companies[],3,FALSE)</f>
        <v>106333483</v>
      </c>
      <c r="C1324" s="298" t="s">
        <v>2235</v>
      </c>
      <c r="D1324" s="289" t="s">
        <v>2542</v>
      </c>
      <c r="E1324" s="289" t="s">
        <v>2541</v>
      </c>
      <c r="F1324" s="50" t="s">
        <v>999</v>
      </c>
      <c r="G1324" s="50" t="s">
        <v>999</v>
      </c>
      <c r="H1324" s="289"/>
      <c r="I1324" s="50" t="s">
        <v>1136</v>
      </c>
      <c r="J1324" s="296">
        <v>3000000</v>
      </c>
      <c r="K1324" s="289"/>
      <c r="L1324" s="289"/>
      <c r="M1324" s="289"/>
      <c r="N1324" s="289"/>
    </row>
    <row r="1325" spans="2:14" ht="15.75" x14ac:dyDescent="0.3">
      <c r="B1325" s="295" t="str">
        <f>VLOOKUP(C1325,Companies[],3,FALSE)</f>
        <v>Nc</v>
      </c>
      <c r="C1325" s="298" t="s">
        <v>2236</v>
      </c>
      <c r="D1325" s="289" t="s">
        <v>2030</v>
      </c>
      <c r="E1325" s="289" t="s">
        <v>2515</v>
      </c>
      <c r="F1325" s="50" t="s">
        <v>999</v>
      </c>
      <c r="G1325" s="50" t="s">
        <v>999</v>
      </c>
      <c r="H1325" s="289"/>
      <c r="I1325" s="50" t="s">
        <v>1136</v>
      </c>
      <c r="J1325" s="296">
        <v>408231.95</v>
      </c>
      <c r="K1325" s="289"/>
      <c r="L1325" s="289"/>
      <c r="M1325" s="289"/>
      <c r="N1325" s="289"/>
    </row>
    <row r="1326" spans="2:14" ht="15.75" x14ac:dyDescent="0.3">
      <c r="B1326" s="295" t="str">
        <f>VLOOKUP(C1326,Companies[],3,FALSE)</f>
        <v>Nc</v>
      </c>
      <c r="C1326" s="298" t="s">
        <v>2236</v>
      </c>
      <c r="D1326" s="289" t="s">
        <v>2493</v>
      </c>
      <c r="E1326" s="289" t="s">
        <v>2535</v>
      </c>
      <c r="F1326" s="50" t="s">
        <v>999</v>
      </c>
      <c r="G1326" s="50" t="s">
        <v>999</v>
      </c>
      <c r="H1326" s="289"/>
      <c r="I1326" s="50" t="s">
        <v>1136</v>
      </c>
      <c r="J1326" s="296">
        <v>1059089139.10938</v>
      </c>
      <c r="K1326" s="289"/>
      <c r="L1326" s="289"/>
      <c r="M1326" s="289"/>
      <c r="N1326" s="289"/>
    </row>
    <row r="1327" spans="2:14" ht="15.75" x14ac:dyDescent="0.3">
      <c r="B1327" s="295" t="str">
        <f>VLOOKUP(C1327,Companies[],3,FALSE)</f>
        <v>Nc</v>
      </c>
      <c r="C1327" s="298" t="s">
        <v>2236</v>
      </c>
      <c r="D1327" s="289" t="s">
        <v>2493</v>
      </c>
      <c r="E1327" s="289" t="s">
        <v>2537</v>
      </c>
      <c r="F1327" s="50" t="s">
        <v>999</v>
      </c>
      <c r="G1327" s="50" t="s">
        <v>999</v>
      </c>
      <c r="H1327" s="289"/>
      <c r="I1327" s="50" t="s">
        <v>1136</v>
      </c>
      <c r="J1327" s="296">
        <v>242652490.23073998</v>
      </c>
      <c r="K1327" s="289"/>
      <c r="L1327" s="289"/>
      <c r="M1327" s="289"/>
      <c r="N1327" s="289"/>
    </row>
    <row r="1328" spans="2:14" ht="15.75" x14ac:dyDescent="0.3">
      <c r="B1328" s="295">
        <f>VLOOKUP(C1328,Companies[],3,FALSE)</f>
        <v>110499930</v>
      </c>
      <c r="C1328" s="298" t="s">
        <v>2237</v>
      </c>
      <c r="D1328" s="289" t="s">
        <v>2493</v>
      </c>
      <c r="E1328" s="289" t="s">
        <v>2533</v>
      </c>
      <c r="F1328" s="50" t="s">
        <v>999</v>
      </c>
      <c r="G1328" s="50" t="s">
        <v>999</v>
      </c>
      <c r="H1328" s="289"/>
      <c r="I1328" s="50" t="s">
        <v>1136</v>
      </c>
      <c r="J1328" s="296">
        <v>248820</v>
      </c>
      <c r="K1328" s="289"/>
      <c r="L1328" s="289"/>
      <c r="M1328" s="289"/>
      <c r="N1328" s="289"/>
    </row>
    <row r="1329" spans="2:14" ht="15.75" x14ac:dyDescent="0.3">
      <c r="B1329" s="295">
        <f>VLOOKUP(C1329,Companies[],3,FALSE)</f>
        <v>102272692</v>
      </c>
      <c r="C1329" s="298" t="s">
        <v>2238</v>
      </c>
      <c r="D1329" s="289" t="s">
        <v>2493</v>
      </c>
      <c r="E1329" s="289" t="s">
        <v>2533</v>
      </c>
      <c r="F1329" s="50" t="s">
        <v>999</v>
      </c>
      <c r="G1329" s="50" t="s">
        <v>999</v>
      </c>
      <c r="H1329" s="289"/>
      <c r="I1329" s="50" t="s">
        <v>1136</v>
      </c>
      <c r="J1329" s="296">
        <v>2651500</v>
      </c>
      <c r="K1329" s="289"/>
      <c r="L1329" s="289"/>
      <c r="M1329" s="289"/>
      <c r="N1329" s="289"/>
    </row>
    <row r="1330" spans="2:14" ht="15.75" x14ac:dyDescent="0.3">
      <c r="B1330" s="295">
        <f>VLOOKUP(C1330,Companies[],3,FALSE)</f>
        <v>102272692</v>
      </c>
      <c r="C1330" s="298" t="s">
        <v>2238</v>
      </c>
      <c r="D1330" s="289" t="s">
        <v>2493</v>
      </c>
      <c r="E1330" s="289" t="s">
        <v>2535</v>
      </c>
      <c r="F1330" s="50" t="s">
        <v>999</v>
      </c>
      <c r="G1330" s="50" t="s">
        <v>999</v>
      </c>
      <c r="H1330" s="289"/>
      <c r="I1330" s="50" t="s">
        <v>1136</v>
      </c>
      <c r="J1330" s="296">
        <v>3079178.4857000001</v>
      </c>
      <c r="K1330" s="289"/>
      <c r="L1330" s="289"/>
      <c r="M1330" s="289"/>
      <c r="N1330" s="289"/>
    </row>
    <row r="1331" spans="2:14" ht="15.75" x14ac:dyDescent="0.3">
      <c r="B1331" s="295">
        <f>VLOOKUP(C1331,Companies[],3,FALSE)</f>
        <v>102272692</v>
      </c>
      <c r="C1331" s="298" t="s">
        <v>2238</v>
      </c>
      <c r="D1331" s="289" t="s">
        <v>2493</v>
      </c>
      <c r="E1331" s="289" t="s">
        <v>2537</v>
      </c>
      <c r="F1331" s="50" t="s">
        <v>999</v>
      </c>
      <c r="G1331" s="50" t="s">
        <v>999</v>
      </c>
      <c r="H1331" s="289"/>
      <c r="I1331" s="50" t="s">
        <v>1136</v>
      </c>
      <c r="J1331" s="296">
        <v>708210.25567999994</v>
      </c>
      <c r="K1331" s="289"/>
      <c r="L1331" s="289"/>
      <c r="M1331" s="289"/>
      <c r="N1331" s="289"/>
    </row>
    <row r="1332" spans="2:14" ht="15.75" x14ac:dyDescent="0.3">
      <c r="B1332" s="295">
        <f>VLOOKUP(C1332,Companies[],3,FALSE)</f>
        <v>102272692</v>
      </c>
      <c r="C1332" s="298" t="s">
        <v>2238</v>
      </c>
      <c r="D1332" s="289" t="s">
        <v>2493</v>
      </c>
      <c r="E1332" s="289" t="s">
        <v>2540</v>
      </c>
      <c r="F1332" s="50" t="s">
        <v>999</v>
      </c>
      <c r="G1332" s="50" t="s">
        <v>999</v>
      </c>
      <c r="H1332" s="289"/>
      <c r="I1332" s="50" t="s">
        <v>1136</v>
      </c>
      <c r="J1332" s="296">
        <v>5000000</v>
      </c>
      <c r="K1332" s="289"/>
      <c r="L1332" s="289"/>
      <c r="M1332" s="289"/>
      <c r="N1332" s="289"/>
    </row>
    <row r="1333" spans="2:14" ht="15.75" x14ac:dyDescent="0.3">
      <c r="B1333" s="295">
        <f>VLOOKUP(C1333,Companies[],3,FALSE)</f>
        <v>103472296</v>
      </c>
      <c r="C1333" s="298" t="s">
        <v>2239</v>
      </c>
      <c r="D1333" s="289" t="s">
        <v>2493</v>
      </c>
      <c r="E1333" s="289" t="s">
        <v>2533</v>
      </c>
      <c r="F1333" s="50" t="s">
        <v>999</v>
      </c>
      <c r="G1333" s="50" t="s">
        <v>999</v>
      </c>
      <c r="H1333" s="289"/>
      <c r="I1333" s="50" t="s">
        <v>1136</v>
      </c>
      <c r="J1333" s="296">
        <v>55083620</v>
      </c>
      <c r="K1333" s="289"/>
      <c r="L1333" s="289"/>
      <c r="M1333" s="289"/>
      <c r="N1333" s="289"/>
    </row>
    <row r="1334" spans="2:14" ht="15.75" x14ac:dyDescent="0.3">
      <c r="B1334" s="295">
        <f>VLOOKUP(C1334,Companies[],3,FALSE)</f>
        <v>103472296</v>
      </c>
      <c r="C1334" s="298" t="s">
        <v>2239</v>
      </c>
      <c r="D1334" s="289" t="s">
        <v>2493</v>
      </c>
      <c r="E1334" s="289" t="s">
        <v>2535</v>
      </c>
      <c r="F1334" s="50" t="s">
        <v>999</v>
      </c>
      <c r="G1334" s="50" t="s">
        <v>999</v>
      </c>
      <c r="H1334" s="289"/>
      <c r="I1334" s="50" t="s">
        <v>1136</v>
      </c>
      <c r="J1334" s="296">
        <v>390521522.70484996</v>
      </c>
      <c r="K1334" s="289"/>
      <c r="L1334" s="289"/>
      <c r="M1334" s="289"/>
      <c r="N1334" s="289"/>
    </row>
    <row r="1335" spans="2:14" ht="15.75" x14ac:dyDescent="0.3">
      <c r="B1335" s="295">
        <f>VLOOKUP(C1335,Companies[],3,FALSE)</f>
        <v>103472296</v>
      </c>
      <c r="C1335" s="298" t="s">
        <v>2239</v>
      </c>
      <c r="D1335" s="289" t="s">
        <v>2493</v>
      </c>
      <c r="E1335" s="289" t="s">
        <v>2537</v>
      </c>
      <c r="F1335" s="50" t="s">
        <v>999</v>
      </c>
      <c r="G1335" s="50" t="s">
        <v>999</v>
      </c>
      <c r="H1335" s="289"/>
      <c r="I1335" s="50" t="s">
        <v>1136</v>
      </c>
      <c r="J1335" s="296">
        <v>89820214.205600008</v>
      </c>
      <c r="K1335" s="289"/>
      <c r="L1335" s="289"/>
      <c r="M1335" s="289"/>
      <c r="N1335" s="289"/>
    </row>
    <row r="1336" spans="2:14" ht="15.75" x14ac:dyDescent="0.3">
      <c r="B1336" s="295">
        <f>VLOOKUP(C1336,Companies[],3,FALSE)</f>
        <v>103472296</v>
      </c>
      <c r="C1336" s="298" t="s">
        <v>2239</v>
      </c>
      <c r="D1336" s="289" t="s">
        <v>2493</v>
      </c>
      <c r="E1336" s="289" t="s">
        <v>2539</v>
      </c>
      <c r="F1336" s="50" t="s">
        <v>999</v>
      </c>
      <c r="G1336" s="50" t="s">
        <v>999</v>
      </c>
      <c r="H1336" s="289"/>
      <c r="I1336" s="50" t="s">
        <v>1136</v>
      </c>
      <c r="J1336" s="296">
        <v>1281336.3029</v>
      </c>
      <c r="K1336" s="289"/>
      <c r="L1336" s="289"/>
      <c r="M1336" s="289"/>
      <c r="N1336" s="289"/>
    </row>
    <row r="1337" spans="2:14" ht="15.75" x14ac:dyDescent="0.3">
      <c r="B1337" s="295">
        <f>VLOOKUP(C1337,Companies[],3,FALSE)</f>
        <v>141482904</v>
      </c>
      <c r="C1337" s="298" t="s">
        <v>2240</v>
      </c>
      <c r="D1337" s="289" t="s">
        <v>2029</v>
      </c>
      <c r="E1337" s="289" t="s">
        <v>2497</v>
      </c>
      <c r="F1337" s="50" t="s">
        <v>999</v>
      </c>
      <c r="G1337" s="50" t="s">
        <v>999</v>
      </c>
      <c r="H1337" s="289"/>
      <c r="I1337" s="50" t="s">
        <v>1136</v>
      </c>
      <c r="J1337" s="296">
        <v>50200000</v>
      </c>
      <c r="K1337" s="289"/>
      <c r="L1337" s="289"/>
      <c r="M1337" s="289"/>
      <c r="N1337" s="289"/>
    </row>
    <row r="1338" spans="2:14" ht="15.75" x14ac:dyDescent="0.3">
      <c r="B1338" s="295">
        <f>VLOOKUP(C1338,Companies[],3,FALSE)</f>
        <v>141482904</v>
      </c>
      <c r="C1338" s="298" t="s">
        <v>2240</v>
      </c>
      <c r="D1338" s="289" t="s">
        <v>2493</v>
      </c>
      <c r="E1338" s="289" t="s">
        <v>2535</v>
      </c>
      <c r="F1338" s="50" t="s">
        <v>999</v>
      </c>
      <c r="G1338" s="50" t="s">
        <v>999</v>
      </c>
      <c r="H1338" s="289"/>
      <c r="I1338" s="50" t="s">
        <v>1136</v>
      </c>
      <c r="J1338" s="296">
        <v>1035693878.86902</v>
      </c>
      <c r="K1338" s="289"/>
      <c r="L1338" s="289"/>
      <c r="M1338" s="289"/>
      <c r="N1338" s="289"/>
    </row>
    <row r="1339" spans="2:14" ht="15.75" x14ac:dyDescent="0.3">
      <c r="B1339" s="295">
        <f>VLOOKUP(C1339,Companies[],3,FALSE)</f>
        <v>141482904</v>
      </c>
      <c r="C1339" s="298" t="s">
        <v>2240</v>
      </c>
      <c r="D1339" s="289" t="s">
        <v>2493</v>
      </c>
      <c r="E1339" s="289" t="s">
        <v>2537</v>
      </c>
      <c r="F1339" s="50" t="s">
        <v>999</v>
      </c>
      <c r="G1339" s="50" t="s">
        <v>999</v>
      </c>
      <c r="H1339" s="289"/>
      <c r="I1339" s="50" t="s">
        <v>1136</v>
      </c>
      <c r="J1339" s="296">
        <v>238209594.83856001</v>
      </c>
      <c r="K1339" s="289"/>
      <c r="L1339" s="289"/>
      <c r="M1339" s="289"/>
      <c r="N1339" s="289"/>
    </row>
    <row r="1340" spans="2:14" ht="15.75" x14ac:dyDescent="0.3">
      <c r="B1340" s="295">
        <f>VLOOKUP(C1340,Companies[],3,FALSE)</f>
        <v>195679029</v>
      </c>
      <c r="C1340" s="298" t="s">
        <v>2241</v>
      </c>
      <c r="D1340" s="289" t="s">
        <v>2029</v>
      </c>
      <c r="E1340" s="289" t="s">
        <v>2497</v>
      </c>
      <c r="F1340" s="50" t="s">
        <v>999</v>
      </c>
      <c r="G1340" s="50" t="s">
        <v>999</v>
      </c>
      <c r="H1340" s="289"/>
      <c r="I1340" s="50" t="s">
        <v>1136</v>
      </c>
      <c r="J1340" s="296">
        <v>1000000</v>
      </c>
      <c r="K1340" s="289"/>
      <c r="L1340" s="289"/>
      <c r="M1340" s="289"/>
      <c r="N1340" s="289"/>
    </row>
    <row r="1341" spans="2:14" ht="15.75" x14ac:dyDescent="0.3">
      <c r="B1341" s="295">
        <f>VLOOKUP(C1341,Companies[],3,FALSE)</f>
        <v>195679029</v>
      </c>
      <c r="C1341" s="298" t="s">
        <v>2241</v>
      </c>
      <c r="D1341" s="289" t="s">
        <v>2493</v>
      </c>
      <c r="E1341" s="289" t="s">
        <v>2535</v>
      </c>
      <c r="F1341" s="50" t="s">
        <v>999</v>
      </c>
      <c r="G1341" s="50" t="s">
        <v>999</v>
      </c>
      <c r="H1341" s="289"/>
      <c r="I1341" s="50" t="s">
        <v>1136</v>
      </c>
      <c r="J1341" s="296">
        <v>1001251493.7113999</v>
      </c>
      <c r="K1341" s="289"/>
      <c r="L1341" s="289"/>
      <c r="M1341" s="289"/>
      <c r="N1341" s="289"/>
    </row>
    <row r="1342" spans="2:14" ht="15.75" x14ac:dyDescent="0.3">
      <c r="B1342" s="295">
        <f>VLOOKUP(C1342,Companies[],3,FALSE)</f>
        <v>195679029</v>
      </c>
      <c r="C1342" s="298" t="s">
        <v>2241</v>
      </c>
      <c r="D1342" s="289" t="s">
        <v>2493</v>
      </c>
      <c r="E1342" s="289" t="s">
        <v>2537</v>
      </c>
      <c r="F1342" s="50" t="s">
        <v>999</v>
      </c>
      <c r="G1342" s="50" t="s">
        <v>999</v>
      </c>
      <c r="H1342" s="289"/>
      <c r="I1342" s="50" t="s">
        <v>1136</v>
      </c>
      <c r="J1342" s="296">
        <v>230287841.96616</v>
      </c>
      <c r="K1342" s="289"/>
      <c r="L1342" s="289"/>
      <c r="M1342" s="289"/>
      <c r="N1342" s="289"/>
    </row>
    <row r="1343" spans="2:14" ht="15.75" x14ac:dyDescent="0.3">
      <c r="B1343" s="295">
        <f>VLOOKUP(C1343,Companies[],3,FALSE)</f>
        <v>105609108</v>
      </c>
      <c r="C1343" s="298" t="s">
        <v>2242</v>
      </c>
      <c r="D1343" s="289" t="s">
        <v>2493</v>
      </c>
      <c r="E1343" s="289" t="s">
        <v>2533</v>
      </c>
      <c r="F1343" s="50" t="s">
        <v>999</v>
      </c>
      <c r="G1343" s="50" t="s">
        <v>999</v>
      </c>
      <c r="H1343" s="289"/>
      <c r="I1343" s="50" t="s">
        <v>1136</v>
      </c>
      <c r="J1343" s="296">
        <v>24643980</v>
      </c>
      <c r="K1343" s="289"/>
      <c r="L1343" s="289"/>
      <c r="M1343" s="289"/>
      <c r="N1343" s="289"/>
    </row>
    <row r="1344" spans="2:14" ht="15.75" x14ac:dyDescent="0.3">
      <c r="B1344" s="295">
        <f>VLOOKUP(C1344,Companies[],3,FALSE)</f>
        <v>105609108</v>
      </c>
      <c r="C1344" s="298" t="s">
        <v>2242</v>
      </c>
      <c r="D1344" s="289" t="s">
        <v>2493</v>
      </c>
      <c r="E1344" s="289" t="s">
        <v>2535</v>
      </c>
      <c r="F1344" s="50" t="s">
        <v>999</v>
      </c>
      <c r="G1344" s="50" t="s">
        <v>999</v>
      </c>
      <c r="H1344" s="289"/>
      <c r="I1344" s="50" t="s">
        <v>1136</v>
      </c>
      <c r="J1344" s="296">
        <v>68149732.408059999</v>
      </c>
      <c r="K1344" s="289"/>
      <c r="L1344" s="289"/>
      <c r="M1344" s="289"/>
      <c r="N1344" s="289"/>
    </row>
    <row r="1345" spans="2:14" ht="15.75" x14ac:dyDescent="0.3">
      <c r="B1345" s="295">
        <f>VLOOKUP(C1345,Companies[],3,FALSE)</f>
        <v>105609108</v>
      </c>
      <c r="C1345" s="298" t="s">
        <v>2242</v>
      </c>
      <c r="D1345" s="289" t="s">
        <v>2493</v>
      </c>
      <c r="E1345" s="289" t="s">
        <v>2537</v>
      </c>
      <c r="F1345" s="50" t="s">
        <v>999</v>
      </c>
      <c r="G1345" s="50" t="s">
        <v>999</v>
      </c>
      <c r="H1345" s="289"/>
      <c r="I1345" s="50" t="s">
        <v>1136</v>
      </c>
      <c r="J1345" s="296">
        <v>15674438.613599999</v>
      </c>
      <c r="K1345" s="289"/>
      <c r="L1345" s="289"/>
      <c r="M1345" s="289"/>
      <c r="N1345" s="289"/>
    </row>
    <row r="1346" spans="2:14" ht="15.75" x14ac:dyDescent="0.3">
      <c r="B1346" s="295">
        <f>VLOOKUP(C1346,Companies[],3,FALSE)</f>
        <v>105600755</v>
      </c>
      <c r="C1346" s="298" t="s">
        <v>2243</v>
      </c>
      <c r="D1346" s="289" t="s">
        <v>2030</v>
      </c>
      <c r="E1346" s="289" t="s">
        <v>2515</v>
      </c>
      <c r="F1346" s="50" t="s">
        <v>999</v>
      </c>
      <c r="G1346" s="50" t="s">
        <v>999</v>
      </c>
      <c r="H1346" s="289"/>
      <c r="I1346" s="50" t="s">
        <v>1136</v>
      </c>
      <c r="J1346" s="296">
        <v>10767639</v>
      </c>
      <c r="K1346" s="289"/>
      <c r="L1346" s="289"/>
      <c r="M1346" s="289"/>
      <c r="N1346" s="289"/>
    </row>
    <row r="1347" spans="2:14" ht="15.75" x14ac:dyDescent="0.3">
      <c r="B1347" s="295">
        <f>VLOOKUP(C1347,Companies[],3,FALSE)</f>
        <v>105600755</v>
      </c>
      <c r="C1347" s="298" t="s">
        <v>2243</v>
      </c>
      <c r="D1347" s="289" t="s">
        <v>2029</v>
      </c>
      <c r="E1347" s="289" t="s">
        <v>2497</v>
      </c>
      <c r="F1347" s="50" t="s">
        <v>999</v>
      </c>
      <c r="G1347" s="50" t="s">
        <v>999</v>
      </c>
      <c r="H1347" s="289"/>
      <c r="I1347" s="50" t="s">
        <v>1136</v>
      </c>
      <c r="J1347" s="296">
        <v>213382002</v>
      </c>
      <c r="K1347" s="289"/>
      <c r="L1347" s="289"/>
      <c r="M1347" s="289"/>
      <c r="N1347" s="289"/>
    </row>
    <row r="1348" spans="2:14" ht="15.75" x14ac:dyDescent="0.3">
      <c r="B1348" s="295">
        <f>VLOOKUP(C1348,Companies[],3,FALSE)</f>
        <v>105600755</v>
      </c>
      <c r="C1348" s="298" t="s">
        <v>2243</v>
      </c>
      <c r="D1348" s="289" t="s">
        <v>2029</v>
      </c>
      <c r="E1348" s="289" t="s">
        <v>2519</v>
      </c>
      <c r="F1348" s="50" t="s">
        <v>999</v>
      </c>
      <c r="G1348" s="50" t="s">
        <v>999</v>
      </c>
      <c r="H1348" s="289"/>
      <c r="I1348" s="50" t="s">
        <v>1136</v>
      </c>
      <c r="J1348" s="296">
        <v>99380449</v>
      </c>
      <c r="K1348" s="289"/>
      <c r="L1348" s="289"/>
      <c r="M1348" s="289"/>
      <c r="N1348" s="289"/>
    </row>
    <row r="1349" spans="2:14" ht="15.75" x14ac:dyDescent="0.3">
      <c r="B1349" s="295">
        <f>VLOOKUP(C1349,Companies[],3,FALSE)</f>
        <v>105600755</v>
      </c>
      <c r="C1349" s="298" t="s">
        <v>2243</v>
      </c>
      <c r="D1349" s="289" t="s">
        <v>2493</v>
      </c>
      <c r="E1349" s="289" t="s">
        <v>2535</v>
      </c>
      <c r="F1349" s="50" t="s">
        <v>999</v>
      </c>
      <c r="G1349" s="50" t="s">
        <v>999</v>
      </c>
      <c r="H1349" s="289"/>
      <c r="I1349" s="50" t="s">
        <v>1136</v>
      </c>
      <c r="J1349" s="296">
        <v>1014415988.8771001</v>
      </c>
      <c r="K1349" s="289"/>
      <c r="L1349" s="289"/>
      <c r="M1349" s="289"/>
      <c r="N1349" s="289"/>
    </row>
    <row r="1350" spans="2:14" ht="15.75" x14ac:dyDescent="0.3">
      <c r="B1350" s="295">
        <f>VLOOKUP(C1350,Companies[],3,FALSE)</f>
        <v>105600755</v>
      </c>
      <c r="C1350" s="298" t="s">
        <v>2243</v>
      </c>
      <c r="D1350" s="289" t="s">
        <v>2493</v>
      </c>
      <c r="E1350" s="289" t="s">
        <v>2537</v>
      </c>
      <c r="F1350" s="50" t="s">
        <v>999</v>
      </c>
      <c r="G1350" s="50" t="s">
        <v>999</v>
      </c>
      <c r="H1350" s="289"/>
      <c r="I1350" s="50" t="s">
        <v>1136</v>
      </c>
      <c r="J1350" s="296">
        <v>233315693.67465997</v>
      </c>
      <c r="K1350" s="289"/>
      <c r="L1350" s="289"/>
      <c r="M1350" s="289"/>
      <c r="N1350" s="289"/>
    </row>
    <row r="1351" spans="2:14" ht="15.75" x14ac:dyDescent="0.3">
      <c r="B1351" s="295">
        <f>VLOOKUP(C1351,Companies[],3,FALSE)</f>
        <v>105600755</v>
      </c>
      <c r="C1351" s="298" t="s">
        <v>2243</v>
      </c>
      <c r="D1351" s="289" t="s">
        <v>2493</v>
      </c>
      <c r="E1351" s="289" t="s">
        <v>2539</v>
      </c>
      <c r="F1351" s="50" t="s">
        <v>999</v>
      </c>
      <c r="G1351" s="50" t="s">
        <v>999</v>
      </c>
      <c r="H1351" s="289"/>
      <c r="I1351" s="50" t="s">
        <v>1136</v>
      </c>
      <c r="J1351" s="296">
        <v>8764.4452500000007</v>
      </c>
      <c r="K1351" s="289"/>
      <c r="L1351" s="289"/>
      <c r="M1351" s="289"/>
      <c r="N1351" s="289"/>
    </row>
    <row r="1352" spans="2:14" ht="15.75" x14ac:dyDescent="0.3">
      <c r="B1352" s="295">
        <f>VLOOKUP(C1352,Companies[],3,FALSE)</f>
        <v>100818132</v>
      </c>
      <c r="C1352" s="298" t="s">
        <v>2244</v>
      </c>
      <c r="D1352" s="289" t="s">
        <v>2030</v>
      </c>
      <c r="E1352" s="289" t="s">
        <v>2515</v>
      </c>
      <c r="F1352" s="50" t="s">
        <v>999</v>
      </c>
      <c r="G1352" s="50" t="s">
        <v>999</v>
      </c>
      <c r="H1352" s="289"/>
      <c r="I1352" s="50" t="s">
        <v>1136</v>
      </c>
      <c r="J1352" s="296">
        <v>17324830</v>
      </c>
      <c r="K1352" s="289"/>
      <c r="L1352" s="289"/>
      <c r="M1352" s="289"/>
      <c r="N1352" s="289"/>
    </row>
    <row r="1353" spans="2:14" ht="15.75" x14ac:dyDescent="0.3">
      <c r="B1353" s="295">
        <f>VLOOKUP(C1353,Companies[],3,FALSE)</f>
        <v>100818132</v>
      </c>
      <c r="C1353" s="298" t="s">
        <v>2244</v>
      </c>
      <c r="D1353" s="289" t="s">
        <v>2029</v>
      </c>
      <c r="E1353" s="289" t="s">
        <v>2497</v>
      </c>
      <c r="F1353" s="50" t="s">
        <v>999</v>
      </c>
      <c r="G1353" s="50" t="s">
        <v>999</v>
      </c>
      <c r="H1353" s="289"/>
      <c r="I1353" s="50" t="s">
        <v>1136</v>
      </c>
      <c r="J1353" s="296">
        <v>33561689</v>
      </c>
      <c r="K1353" s="289"/>
      <c r="L1353" s="289"/>
      <c r="M1353" s="289"/>
      <c r="N1353" s="289"/>
    </row>
    <row r="1354" spans="2:14" ht="15.75" x14ac:dyDescent="0.3">
      <c r="B1354" s="295">
        <f>VLOOKUP(C1354,Companies[],3,FALSE)</f>
        <v>100818132</v>
      </c>
      <c r="C1354" s="298" t="s">
        <v>2244</v>
      </c>
      <c r="D1354" s="289" t="s">
        <v>2029</v>
      </c>
      <c r="E1354" s="289" t="s">
        <v>2519</v>
      </c>
      <c r="F1354" s="50" t="s">
        <v>999</v>
      </c>
      <c r="G1354" s="50" t="s">
        <v>999</v>
      </c>
      <c r="H1354" s="289"/>
      <c r="I1354" s="50" t="s">
        <v>1136</v>
      </c>
      <c r="J1354" s="296">
        <v>29193265</v>
      </c>
      <c r="K1354" s="289"/>
      <c r="L1354" s="289"/>
      <c r="M1354" s="289"/>
      <c r="N1354" s="289"/>
    </row>
    <row r="1355" spans="2:14" ht="15.75" x14ac:dyDescent="0.3">
      <c r="B1355" s="295">
        <f>VLOOKUP(C1355,Companies[],3,FALSE)</f>
        <v>100818132</v>
      </c>
      <c r="C1355" s="298" t="s">
        <v>2244</v>
      </c>
      <c r="D1355" s="289" t="s">
        <v>2493</v>
      </c>
      <c r="E1355" s="289" t="s">
        <v>2533</v>
      </c>
      <c r="F1355" s="50" t="s">
        <v>999</v>
      </c>
      <c r="G1355" s="50" t="s">
        <v>999</v>
      </c>
      <c r="H1355" s="289"/>
      <c r="I1355" s="50" t="s">
        <v>1136</v>
      </c>
      <c r="J1355" s="296">
        <v>51815700</v>
      </c>
      <c r="K1355" s="289"/>
      <c r="L1355" s="289"/>
      <c r="M1355" s="289"/>
      <c r="N1355" s="289"/>
    </row>
    <row r="1356" spans="2:14" ht="15.75" x14ac:dyDescent="0.3">
      <c r="B1356" s="295">
        <f>VLOOKUP(C1356,Companies[],3,FALSE)</f>
        <v>100818132</v>
      </c>
      <c r="C1356" s="298" t="s">
        <v>2244</v>
      </c>
      <c r="D1356" s="289" t="s">
        <v>2493</v>
      </c>
      <c r="E1356" s="289" t="s">
        <v>2535</v>
      </c>
      <c r="F1356" s="50" t="s">
        <v>999</v>
      </c>
      <c r="G1356" s="50" t="s">
        <v>999</v>
      </c>
      <c r="H1356" s="289"/>
      <c r="I1356" s="50" t="s">
        <v>1136</v>
      </c>
      <c r="J1356" s="296">
        <v>330940526.97440004</v>
      </c>
      <c r="K1356" s="289"/>
      <c r="L1356" s="289"/>
      <c r="M1356" s="289"/>
      <c r="N1356" s="289"/>
    </row>
    <row r="1357" spans="2:14" ht="15.75" x14ac:dyDescent="0.3">
      <c r="B1357" s="295">
        <f>VLOOKUP(C1357,Companies[],3,FALSE)</f>
        <v>100818132</v>
      </c>
      <c r="C1357" s="298" t="s">
        <v>2244</v>
      </c>
      <c r="D1357" s="289" t="s">
        <v>2493</v>
      </c>
      <c r="E1357" s="289" t="s">
        <v>2537</v>
      </c>
      <c r="F1357" s="50" t="s">
        <v>999</v>
      </c>
      <c r="G1357" s="50" t="s">
        <v>999</v>
      </c>
      <c r="H1357" s="289"/>
      <c r="I1357" s="50" t="s">
        <v>1136</v>
      </c>
      <c r="J1357" s="296">
        <v>65045558.063600004</v>
      </c>
      <c r="K1357" s="289"/>
      <c r="L1357" s="289"/>
      <c r="M1357" s="289"/>
      <c r="N1357" s="289"/>
    </row>
    <row r="1358" spans="2:14" ht="15.75" x14ac:dyDescent="0.3">
      <c r="B1358" s="295">
        <f>VLOOKUP(C1358,Companies[],3,FALSE)</f>
        <v>133473467</v>
      </c>
      <c r="C1358" s="298" t="s">
        <v>2247</v>
      </c>
      <c r="D1358" s="289" t="s">
        <v>2029</v>
      </c>
      <c r="E1358" s="289" t="s">
        <v>2497</v>
      </c>
      <c r="F1358" s="50" t="s">
        <v>999</v>
      </c>
      <c r="G1358" s="50" t="s">
        <v>999</v>
      </c>
      <c r="H1358" s="289"/>
      <c r="I1358" s="50" t="s">
        <v>1136</v>
      </c>
      <c r="J1358" s="296">
        <v>300000</v>
      </c>
      <c r="K1358" s="289"/>
      <c r="L1358" s="289"/>
      <c r="M1358" s="289"/>
      <c r="N1358" s="289"/>
    </row>
    <row r="1359" spans="2:14" ht="15.75" x14ac:dyDescent="0.3">
      <c r="B1359" s="295">
        <f>VLOOKUP(C1359,Companies[],3,FALSE)</f>
        <v>133473467</v>
      </c>
      <c r="C1359" s="298" t="s">
        <v>2247</v>
      </c>
      <c r="D1359" s="289" t="s">
        <v>2029</v>
      </c>
      <c r="E1359" s="289" t="s">
        <v>2519</v>
      </c>
      <c r="F1359" s="50" t="s">
        <v>999</v>
      </c>
      <c r="G1359" s="50" t="s">
        <v>999</v>
      </c>
      <c r="H1359" s="289"/>
      <c r="I1359" s="50" t="s">
        <v>1136</v>
      </c>
      <c r="J1359" s="296">
        <v>12353104.65</v>
      </c>
      <c r="K1359" s="289"/>
      <c r="L1359" s="289"/>
      <c r="M1359" s="289"/>
      <c r="N1359" s="289"/>
    </row>
    <row r="1360" spans="2:14" ht="15.75" x14ac:dyDescent="0.3">
      <c r="B1360" s="295">
        <f>VLOOKUP(C1360,Companies[],3,FALSE)</f>
        <v>133473467</v>
      </c>
      <c r="C1360" s="298" t="s">
        <v>2247</v>
      </c>
      <c r="D1360" s="289" t="s">
        <v>2493</v>
      </c>
      <c r="E1360" s="289" t="s">
        <v>2533</v>
      </c>
      <c r="F1360" s="50" t="s">
        <v>999</v>
      </c>
      <c r="G1360" s="50" t="s">
        <v>999</v>
      </c>
      <c r="H1360" s="289"/>
      <c r="I1360" s="50" t="s">
        <v>1136</v>
      </c>
      <c r="J1360" s="296">
        <v>10712960</v>
      </c>
      <c r="K1360" s="289"/>
      <c r="L1360" s="289"/>
      <c r="M1360" s="289"/>
      <c r="N1360" s="289"/>
    </row>
    <row r="1361" spans="2:14" ht="15.75" x14ac:dyDescent="0.3">
      <c r="B1361" s="295">
        <f>VLOOKUP(C1361,Companies[],3,FALSE)</f>
        <v>133473467</v>
      </c>
      <c r="C1361" s="298" t="s">
        <v>2247</v>
      </c>
      <c r="D1361" s="289" t="s">
        <v>2493</v>
      </c>
      <c r="E1361" s="289" t="s">
        <v>2534</v>
      </c>
      <c r="F1361" s="50" t="s">
        <v>999</v>
      </c>
      <c r="G1361" s="50" t="s">
        <v>999</v>
      </c>
      <c r="H1361" s="289"/>
      <c r="I1361" s="50" t="s">
        <v>1136</v>
      </c>
      <c r="J1361" s="296">
        <v>13670973.581499999</v>
      </c>
      <c r="K1361" s="289"/>
      <c r="L1361" s="289"/>
      <c r="M1361" s="289"/>
      <c r="N1361" s="289"/>
    </row>
    <row r="1362" spans="2:14" ht="15.75" x14ac:dyDescent="0.3">
      <c r="B1362" s="295">
        <f>VLOOKUP(C1362,Companies[],3,FALSE)</f>
        <v>133473467</v>
      </c>
      <c r="C1362" s="298" t="s">
        <v>2247</v>
      </c>
      <c r="D1362" s="289" t="s">
        <v>2493</v>
      </c>
      <c r="E1362" s="289" t="s">
        <v>2535</v>
      </c>
      <c r="F1362" s="50" t="s">
        <v>999</v>
      </c>
      <c r="G1362" s="50" t="s">
        <v>999</v>
      </c>
      <c r="H1362" s="289"/>
      <c r="I1362" s="50" t="s">
        <v>1136</v>
      </c>
      <c r="J1362" s="296">
        <v>657078251.78728008</v>
      </c>
      <c r="K1362" s="289"/>
      <c r="L1362" s="289"/>
      <c r="M1362" s="289"/>
      <c r="N1362" s="289"/>
    </row>
    <row r="1363" spans="2:14" ht="15.75" x14ac:dyDescent="0.3">
      <c r="B1363" s="295">
        <f>VLOOKUP(C1363,Companies[],3,FALSE)</f>
        <v>133473467</v>
      </c>
      <c r="C1363" s="298" t="s">
        <v>2247</v>
      </c>
      <c r="D1363" s="289" t="s">
        <v>2493</v>
      </c>
      <c r="E1363" s="289" t="s">
        <v>2537</v>
      </c>
      <c r="F1363" s="50" t="s">
        <v>999</v>
      </c>
      <c r="G1363" s="50" t="s">
        <v>999</v>
      </c>
      <c r="H1363" s="289"/>
      <c r="I1363" s="50" t="s">
        <v>1136</v>
      </c>
      <c r="J1363" s="296">
        <v>147172981.54861999</v>
      </c>
      <c r="K1363" s="289"/>
      <c r="L1363" s="289"/>
      <c r="M1363" s="289"/>
      <c r="N1363" s="289"/>
    </row>
    <row r="1364" spans="2:14" ht="15.75" x14ac:dyDescent="0.3">
      <c r="B1364" s="295">
        <f>VLOOKUP(C1364,Companies[],3,FALSE)</f>
        <v>133473467</v>
      </c>
      <c r="C1364" s="298" t="s">
        <v>2247</v>
      </c>
      <c r="D1364" s="289" t="s">
        <v>2493</v>
      </c>
      <c r="E1364" s="289" t="s">
        <v>2539</v>
      </c>
      <c r="F1364" s="50" t="s">
        <v>999</v>
      </c>
      <c r="G1364" s="50" t="s">
        <v>999</v>
      </c>
      <c r="H1364" s="289"/>
      <c r="I1364" s="50" t="s">
        <v>1136</v>
      </c>
      <c r="J1364" s="296">
        <v>989788.41500000004</v>
      </c>
      <c r="K1364" s="289"/>
      <c r="L1364" s="289"/>
      <c r="M1364" s="289"/>
      <c r="N1364" s="289"/>
    </row>
    <row r="1365" spans="2:14" ht="15.75" x14ac:dyDescent="0.3">
      <c r="B1365" s="295">
        <f>VLOOKUP(C1365,Companies[],3,FALSE)</f>
        <v>102529812</v>
      </c>
      <c r="C1365" s="298" t="s">
        <v>2248</v>
      </c>
      <c r="D1365" s="289" t="s">
        <v>2493</v>
      </c>
      <c r="E1365" s="289" t="s">
        <v>2535</v>
      </c>
      <c r="F1365" s="50" t="s">
        <v>999</v>
      </c>
      <c r="G1365" s="50" t="s">
        <v>999</v>
      </c>
      <c r="H1365" s="289"/>
      <c r="I1365" s="50" t="s">
        <v>1136</v>
      </c>
      <c r="J1365" s="296">
        <v>10568488.973220002</v>
      </c>
      <c r="K1365" s="289"/>
      <c r="L1365" s="289"/>
      <c r="M1365" s="289"/>
      <c r="N1365" s="289"/>
    </row>
    <row r="1366" spans="2:14" ht="15.75" x14ac:dyDescent="0.3">
      <c r="B1366" s="295">
        <f>VLOOKUP(C1366,Companies[],3,FALSE)</f>
        <v>102529812</v>
      </c>
      <c r="C1366" s="298" t="s">
        <v>2248</v>
      </c>
      <c r="D1366" s="289" t="s">
        <v>2493</v>
      </c>
      <c r="E1366" s="289" t="s">
        <v>2537</v>
      </c>
      <c r="F1366" s="50" t="s">
        <v>999</v>
      </c>
      <c r="G1366" s="50" t="s">
        <v>999</v>
      </c>
      <c r="H1366" s="289"/>
      <c r="I1366" s="50" t="s">
        <v>1136</v>
      </c>
      <c r="J1366" s="296">
        <v>2430750.3977399999</v>
      </c>
      <c r="K1366" s="289"/>
      <c r="L1366" s="289"/>
      <c r="M1366" s="289"/>
      <c r="N1366" s="289"/>
    </row>
    <row r="1367" spans="2:14" ht="15.75" x14ac:dyDescent="0.3">
      <c r="B1367" s="295">
        <f>VLOOKUP(C1367,Companies[],3,FALSE)</f>
        <v>102529812</v>
      </c>
      <c r="C1367" s="298" t="s">
        <v>2248</v>
      </c>
      <c r="D1367" s="289" t="s">
        <v>2493</v>
      </c>
      <c r="E1367" s="289" t="s">
        <v>2539</v>
      </c>
      <c r="F1367" s="50" t="s">
        <v>999</v>
      </c>
      <c r="G1367" s="50" t="s">
        <v>999</v>
      </c>
      <c r="H1367" s="289"/>
      <c r="I1367" s="50" t="s">
        <v>1136</v>
      </c>
      <c r="J1367" s="296">
        <v>180871.65000000002</v>
      </c>
      <c r="K1367" s="289"/>
      <c r="L1367" s="289"/>
      <c r="M1367" s="289"/>
      <c r="N1367" s="289"/>
    </row>
    <row r="1368" spans="2:14" ht="15.75" x14ac:dyDescent="0.3">
      <c r="B1368" s="295">
        <f>VLOOKUP(C1368,Companies[],3,FALSE)</f>
        <v>102673077</v>
      </c>
      <c r="C1368" s="298" t="s">
        <v>2249</v>
      </c>
      <c r="D1368" s="289" t="s">
        <v>2493</v>
      </c>
      <c r="E1368" s="289" t="s">
        <v>2533</v>
      </c>
      <c r="F1368" s="50" t="s">
        <v>999</v>
      </c>
      <c r="G1368" s="50" t="s">
        <v>999</v>
      </c>
      <c r="H1368" s="289"/>
      <c r="I1368" s="50" t="s">
        <v>1136</v>
      </c>
      <c r="J1368" s="296">
        <v>6810780</v>
      </c>
      <c r="K1368" s="289"/>
      <c r="L1368" s="289"/>
      <c r="M1368" s="289"/>
      <c r="N1368" s="289"/>
    </row>
    <row r="1369" spans="2:14" ht="15.75" x14ac:dyDescent="0.3">
      <c r="B1369" s="295">
        <f>VLOOKUP(C1369,Companies[],3,FALSE)</f>
        <v>152332807</v>
      </c>
      <c r="C1369" s="298" t="s">
        <v>2250</v>
      </c>
      <c r="D1369" s="289" t="s">
        <v>2029</v>
      </c>
      <c r="E1369" s="289" t="s">
        <v>2497</v>
      </c>
      <c r="F1369" s="50" t="s">
        <v>999</v>
      </c>
      <c r="G1369" s="50" t="s">
        <v>999</v>
      </c>
      <c r="H1369" s="289"/>
      <c r="I1369" s="50" t="s">
        <v>1136</v>
      </c>
      <c r="J1369" s="296">
        <v>300000</v>
      </c>
      <c r="K1369" s="289"/>
      <c r="L1369" s="289"/>
      <c r="M1369" s="289"/>
      <c r="N1369" s="289"/>
    </row>
    <row r="1370" spans="2:14" ht="15.75" x14ac:dyDescent="0.3">
      <c r="B1370" s="295">
        <f>VLOOKUP(C1370,Companies[],3,FALSE)</f>
        <v>152332807</v>
      </c>
      <c r="C1370" s="298" t="s">
        <v>2250</v>
      </c>
      <c r="D1370" s="289" t="s">
        <v>2493</v>
      </c>
      <c r="E1370" s="289" t="s">
        <v>2535</v>
      </c>
      <c r="F1370" s="50" t="s">
        <v>999</v>
      </c>
      <c r="G1370" s="50" t="s">
        <v>999</v>
      </c>
      <c r="H1370" s="289"/>
      <c r="I1370" s="50" t="s">
        <v>1136</v>
      </c>
      <c r="J1370" s="296">
        <v>7796278.8362999996</v>
      </c>
      <c r="K1370" s="289"/>
      <c r="L1370" s="289"/>
      <c r="M1370" s="289"/>
      <c r="N1370" s="289"/>
    </row>
    <row r="1371" spans="2:14" ht="15.75" x14ac:dyDescent="0.3">
      <c r="B1371" s="295">
        <f>VLOOKUP(C1371,Companies[],3,FALSE)</f>
        <v>152332807</v>
      </c>
      <c r="C1371" s="298" t="s">
        <v>2250</v>
      </c>
      <c r="D1371" s="289" t="s">
        <v>2493</v>
      </c>
      <c r="E1371" s="289" t="s">
        <v>2537</v>
      </c>
      <c r="F1371" s="50" t="s">
        <v>999</v>
      </c>
      <c r="G1371" s="50" t="s">
        <v>999</v>
      </c>
      <c r="H1371" s="289"/>
      <c r="I1371" s="50" t="s">
        <v>1136</v>
      </c>
      <c r="J1371" s="296">
        <v>1793144.92288</v>
      </c>
      <c r="K1371" s="289"/>
      <c r="L1371" s="289"/>
      <c r="M1371" s="289"/>
      <c r="N1371" s="289"/>
    </row>
    <row r="1372" spans="2:14" ht="15.75" x14ac:dyDescent="0.3">
      <c r="B1372" s="295">
        <f>VLOOKUP(C1372,Companies[],3,FALSE)</f>
        <v>152332807</v>
      </c>
      <c r="C1372" s="298" t="s">
        <v>2250</v>
      </c>
      <c r="D1372" s="289" t="s">
        <v>2493</v>
      </c>
      <c r="E1372" s="289" t="s">
        <v>2539</v>
      </c>
      <c r="F1372" s="50" t="s">
        <v>999</v>
      </c>
      <c r="G1372" s="50" t="s">
        <v>999</v>
      </c>
      <c r="H1372" s="289"/>
      <c r="I1372" s="50" t="s">
        <v>1136</v>
      </c>
      <c r="J1372" s="296">
        <v>932237.05949999997</v>
      </c>
      <c r="K1372" s="289"/>
      <c r="L1372" s="289"/>
      <c r="M1372" s="289"/>
      <c r="N1372" s="289"/>
    </row>
    <row r="1373" spans="2:14" ht="15.75" x14ac:dyDescent="0.3">
      <c r="B1373" s="295">
        <f>VLOOKUP(C1373,Companies[],3,FALSE)</f>
        <v>111142246</v>
      </c>
      <c r="C1373" s="298" t="s">
        <v>2251</v>
      </c>
      <c r="D1373" s="289" t="s">
        <v>2493</v>
      </c>
      <c r="E1373" s="289" t="s">
        <v>2533</v>
      </c>
      <c r="F1373" s="50" t="s">
        <v>999</v>
      </c>
      <c r="G1373" s="50" t="s">
        <v>999</v>
      </c>
      <c r="H1373" s="289"/>
      <c r="I1373" s="50" t="s">
        <v>1136</v>
      </c>
      <c r="J1373" s="296">
        <v>1000220</v>
      </c>
      <c r="K1373" s="289"/>
      <c r="L1373" s="289"/>
      <c r="M1373" s="289"/>
      <c r="N1373" s="289"/>
    </row>
    <row r="1374" spans="2:14" ht="15.75" x14ac:dyDescent="0.3">
      <c r="B1374" s="295" t="str">
        <f>VLOOKUP(C1374,Companies[],3,FALSE)</f>
        <v>11522 6118</v>
      </c>
      <c r="C1374" s="298" t="s">
        <v>2252</v>
      </c>
      <c r="D1374" s="289" t="s">
        <v>2029</v>
      </c>
      <c r="E1374" s="289" t="s">
        <v>2497</v>
      </c>
      <c r="F1374" s="50" t="s">
        <v>999</v>
      </c>
      <c r="G1374" s="50" t="s">
        <v>999</v>
      </c>
      <c r="H1374" s="289"/>
      <c r="I1374" s="50" t="s">
        <v>1136</v>
      </c>
      <c r="J1374" s="296">
        <v>2000000</v>
      </c>
      <c r="K1374" s="289"/>
      <c r="L1374" s="289"/>
      <c r="M1374" s="289"/>
      <c r="N1374" s="289"/>
    </row>
    <row r="1375" spans="2:14" ht="15.75" x14ac:dyDescent="0.3">
      <c r="B1375" s="295" t="str">
        <f>VLOOKUP(C1375,Companies[],3,FALSE)</f>
        <v>11522 6118</v>
      </c>
      <c r="C1375" s="298" t="s">
        <v>2252</v>
      </c>
      <c r="D1375" s="289" t="s">
        <v>2493</v>
      </c>
      <c r="E1375" s="289" t="s">
        <v>2535</v>
      </c>
      <c r="F1375" s="50" t="s">
        <v>999</v>
      </c>
      <c r="G1375" s="50" t="s">
        <v>999</v>
      </c>
      <c r="H1375" s="289"/>
      <c r="I1375" s="50" t="s">
        <v>1136</v>
      </c>
      <c r="J1375" s="296">
        <v>2094961.202</v>
      </c>
      <c r="K1375" s="289"/>
      <c r="L1375" s="289"/>
      <c r="M1375" s="289"/>
      <c r="N1375" s="289"/>
    </row>
    <row r="1376" spans="2:14" ht="15.75" x14ac:dyDescent="0.3">
      <c r="B1376" s="295" t="str">
        <f>VLOOKUP(C1376,Companies[],3,FALSE)</f>
        <v>11522 6118</v>
      </c>
      <c r="C1376" s="298" t="s">
        <v>2252</v>
      </c>
      <c r="D1376" s="289" t="s">
        <v>2493</v>
      </c>
      <c r="E1376" s="289" t="s">
        <v>2537</v>
      </c>
      <c r="F1376" s="50" t="s">
        <v>999</v>
      </c>
      <c r="G1376" s="50" t="s">
        <v>999</v>
      </c>
      <c r="H1376" s="289"/>
      <c r="I1376" s="50" t="s">
        <v>1136</v>
      </c>
      <c r="J1376" s="296">
        <v>481745.77874000004</v>
      </c>
      <c r="K1376" s="289"/>
      <c r="L1376" s="289"/>
      <c r="M1376" s="289"/>
      <c r="N1376" s="289"/>
    </row>
    <row r="1377" spans="2:14" ht="15.75" x14ac:dyDescent="0.3">
      <c r="B1377" s="295">
        <f>VLOOKUP(C1377,Companies[],3,FALSE)</f>
        <v>100900424</v>
      </c>
      <c r="C1377" s="298" t="s">
        <v>2253</v>
      </c>
      <c r="D1377" s="289" t="s">
        <v>2493</v>
      </c>
      <c r="E1377" s="289" t="s">
        <v>2533</v>
      </c>
      <c r="F1377" s="50" t="s">
        <v>999</v>
      </c>
      <c r="G1377" s="50" t="s">
        <v>999</v>
      </c>
      <c r="H1377" s="289"/>
      <c r="I1377" s="50" t="s">
        <v>1136</v>
      </c>
      <c r="J1377" s="296">
        <v>10641980</v>
      </c>
      <c r="K1377" s="289"/>
      <c r="L1377" s="289"/>
      <c r="M1377" s="289"/>
      <c r="N1377" s="289"/>
    </row>
    <row r="1378" spans="2:14" ht="15.75" x14ac:dyDescent="0.3">
      <c r="B1378" s="295">
        <f>VLOOKUP(C1378,Companies[],3,FALSE)</f>
        <v>100900424</v>
      </c>
      <c r="C1378" s="298" t="s">
        <v>2253</v>
      </c>
      <c r="D1378" s="289" t="s">
        <v>2493</v>
      </c>
      <c r="E1378" s="289" t="s">
        <v>2535</v>
      </c>
      <c r="F1378" s="50" t="s">
        <v>999</v>
      </c>
      <c r="G1378" s="50" t="s">
        <v>999</v>
      </c>
      <c r="H1378" s="289"/>
      <c r="I1378" s="50" t="s">
        <v>1136</v>
      </c>
      <c r="J1378" s="296">
        <v>157162262.16564</v>
      </c>
      <c r="K1378" s="289"/>
      <c r="L1378" s="289"/>
      <c r="M1378" s="289"/>
      <c r="N1378" s="289"/>
    </row>
    <row r="1379" spans="2:14" ht="15.75" x14ac:dyDescent="0.3">
      <c r="B1379" s="295">
        <f>VLOOKUP(C1379,Companies[],3,FALSE)</f>
        <v>100900424</v>
      </c>
      <c r="C1379" s="298" t="s">
        <v>2253</v>
      </c>
      <c r="D1379" s="289" t="s">
        <v>2493</v>
      </c>
      <c r="E1379" s="289" t="s">
        <v>2537</v>
      </c>
      <c r="F1379" s="50" t="s">
        <v>999</v>
      </c>
      <c r="G1379" s="50" t="s">
        <v>999</v>
      </c>
      <c r="H1379" s="289"/>
      <c r="I1379" s="50" t="s">
        <v>1136</v>
      </c>
      <c r="J1379" s="296">
        <v>36147319.345619999</v>
      </c>
      <c r="K1379" s="289"/>
      <c r="L1379" s="289"/>
      <c r="M1379" s="289"/>
      <c r="N1379" s="289"/>
    </row>
    <row r="1380" spans="2:14" ht="15.75" x14ac:dyDescent="0.3">
      <c r="B1380" s="295">
        <f>VLOOKUP(C1380,Companies[],3,FALSE)</f>
        <v>100900424</v>
      </c>
      <c r="C1380" s="298" t="s">
        <v>2253</v>
      </c>
      <c r="D1380" s="289" t="s">
        <v>2493</v>
      </c>
      <c r="E1380" s="289" t="s">
        <v>2539</v>
      </c>
      <c r="F1380" s="50" t="s">
        <v>999</v>
      </c>
      <c r="G1380" s="50" t="s">
        <v>999</v>
      </c>
      <c r="H1380" s="289"/>
      <c r="I1380" s="50" t="s">
        <v>1136</v>
      </c>
      <c r="J1380" s="296">
        <v>6560170.840379999</v>
      </c>
      <c r="K1380" s="289"/>
      <c r="L1380" s="289"/>
      <c r="M1380" s="289"/>
      <c r="N1380" s="289"/>
    </row>
    <row r="1381" spans="2:14" ht="15.75" x14ac:dyDescent="0.3">
      <c r="B1381" s="295">
        <f>VLOOKUP(C1381,Companies[],3,FALSE)</f>
        <v>112714472</v>
      </c>
      <c r="C1381" s="298" t="s">
        <v>2254</v>
      </c>
      <c r="D1381" s="289" t="s">
        <v>2030</v>
      </c>
      <c r="E1381" s="289" t="s">
        <v>2515</v>
      </c>
      <c r="F1381" s="50" t="s">
        <v>999</v>
      </c>
      <c r="G1381" s="50" t="s">
        <v>999</v>
      </c>
      <c r="H1381" s="289"/>
      <c r="I1381" s="50" t="s">
        <v>1136</v>
      </c>
      <c r="J1381" s="296">
        <v>225390</v>
      </c>
      <c r="K1381" s="289"/>
      <c r="L1381" s="289"/>
      <c r="M1381" s="289"/>
      <c r="N1381" s="289"/>
    </row>
    <row r="1382" spans="2:14" ht="15.75" x14ac:dyDescent="0.3">
      <c r="B1382" s="295">
        <f>VLOOKUP(C1382,Companies[],3,FALSE)</f>
        <v>112714472</v>
      </c>
      <c r="C1382" s="298" t="s">
        <v>2254</v>
      </c>
      <c r="D1382" s="289" t="s">
        <v>2029</v>
      </c>
      <c r="E1382" s="289" t="s">
        <v>2497</v>
      </c>
      <c r="F1382" s="50" t="s">
        <v>999</v>
      </c>
      <c r="G1382" s="50" t="s">
        <v>999</v>
      </c>
      <c r="H1382" s="289"/>
      <c r="I1382" s="50" t="s">
        <v>1136</v>
      </c>
      <c r="J1382" s="296">
        <v>1703255</v>
      </c>
      <c r="K1382" s="289"/>
      <c r="L1382" s="289"/>
      <c r="M1382" s="289"/>
      <c r="N1382" s="289"/>
    </row>
    <row r="1383" spans="2:14" ht="15.75" x14ac:dyDescent="0.3">
      <c r="B1383" s="295">
        <f>VLOOKUP(C1383,Companies[],3,FALSE)</f>
        <v>112714472</v>
      </c>
      <c r="C1383" s="298" t="s">
        <v>2254</v>
      </c>
      <c r="D1383" s="289" t="s">
        <v>2493</v>
      </c>
      <c r="E1383" s="289" t="s">
        <v>2535</v>
      </c>
      <c r="F1383" s="50" t="s">
        <v>999</v>
      </c>
      <c r="G1383" s="50" t="s">
        <v>999</v>
      </c>
      <c r="H1383" s="289"/>
      <c r="I1383" s="50" t="s">
        <v>1136</v>
      </c>
      <c r="J1383" s="296">
        <v>19253901.729280002</v>
      </c>
      <c r="K1383" s="289"/>
      <c r="L1383" s="289"/>
      <c r="M1383" s="289"/>
      <c r="N1383" s="289"/>
    </row>
    <row r="1384" spans="2:14" ht="15.75" x14ac:dyDescent="0.3">
      <c r="B1384" s="295">
        <f>VLOOKUP(C1384,Companies[],3,FALSE)</f>
        <v>112714472</v>
      </c>
      <c r="C1384" s="298" t="s">
        <v>2254</v>
      </c>
      <c r="D1384" s="289" t="s">
        <v>2493</v>
      </c>
      <c r="E1384" s="289" t="s">
        <v>2537</v>
      </c>
      <c r="F1384" s="50" t="s">
        <v>999</v>
      </c>
      <c r="G1384" s="50" t="s">
        <v>999</v>
      </c>
      <c r="H1384" s="289"/>
      <c r="I1384" s="50" t="s">
        <v>1136</v>
      </c>
      <c r="J1384" s="296">
        <v>4428395.4898799993</v>
      </c>
      <c r="K1384" s="289"/>
      <c r="L1384" s="289"/>
      <c r="M1384" s="289"/>
      <c r="N1384" s="289"/>
    </row>
    <row r="1385" spans="2:14" ht="15.75" x14ac:dyDescent="0.3">
      <c r="B1385" s="295">
        <f>VLOOKUP(C1385,Companies[],3,FALSE)</f>
        <v>116262495</v>
      </c>
      <c r="C1385" s="298" t="s">
        <v>2255</v>
      </c>
      <c r="D1385" s="289" t="s">
        <v>2029</v>
      </c>
      <c r="E1385" s="289" t="s">
        <v>2497</v>
      </c>
      <c r="F1385" s="50" t="s">
        <v>999</v>
      </c>
      <c r="G1385" s="50" t="s">
        <v>999</v>
      </c>
      <c r="H1385" s="289"/>
      <c r="I1385" s="50" t="s">
        <v>1136</v>
      </c>
      <c r="J1385" s="296">
        <v>31100000</v>
      </c>
      <c r="K1385" s="289"/>
      <c r="L1385" s="289"/>
      <c r="M1385" s="289"/>
      <c r="N1385" s="289"/>
    </row>
    <row r="1386" spans="2:14" ht="15.75" x14ac:dyDescent="0.3">
      <c r="B1386" s="295">
        <f>VLOOKUP(C1386,Companies[],3,FALSE)</f>
        <v>116262495</v>
      </c>
      <c r="C1386" s="298" t="s">
        <v>2255</v>
      </c>
      <c r="D1386" s="289" t="s">
        <v>2493</v>
      </c>
      <c r="E1386" s="289" t="s">
        <v>2534</v>
      </c>
      <c r="F1386" s="50" t="s">
        <v>999</v>
      </c>
      <c r="G1386" s="50" t="s">
        <v>999</v>
      </c>
      <c r="H1386" s="289"/>
      <c r="I1386" s="50" t="s">
        <v>1136</v>
      </c>
      <c r="J1386" s="296">
        <v>1345602.5718</v>
      </c>
      <c r="K1386" s="289"/>
      <c r="L1386" s="289"/>
      <c r="M1386" s="289"/>
      <c r="N1386" s="289"/>
    </row>
    <row r="1387" spans="2:14" ht="15.75" x14ac:dyDescent="0.3">
      <c r="B1387" s="295">
        <f>VLOOKUP(C1387,Companies[],3,FALSE)</f>
        <v>116262495</v>
      </c>
      <c r="C1387" s="298" t="s">
        <v>2255</v>
      </c>
      <c r="D1387" s="289" t="s">
        <v>2493</v>
      </c>
      <c r="E1387" s="289" t="s">
        <v>2535</v>
      </c>
      <c r="F1387" s="50" t="s">
        <v>999</v>
      </c>
      <c r="G1387" s="50" t="s">
        <v>999</v>
      </c>
      <c r="H1387" s="289"/>
      <c r="I1387" s="50" t="s">
        <v>1136</v>
      </c>
      <c r="J1387" s="296">
        <v>325460143.63573998</v>
      </c>
      <c r="K1387" s="289"/>
      <c r="L1387" s="289"/>
      <c r="M1387" s="289"/>
      <c r="N1387" s="289"/>
    </row>
    <row r="1388" spans="2:14" ht="15.75" x14ac:dyDescent="0.3">
      <c r="B1388" s="295">
        <f>VLOOKUP(C1388,Companies[],3,FALSE)</f>
        <v>116262495</v>
      </c>
      <c r="C1388" s="298" t="s">
        <v>2255</v>
      </c>
      <c r="D1388" s="289" t="s">
        <v>2493</v>
      </c>
      <c r="E1388" s="289" t="s">
        <v>2536</v>
      </c>
      <c r="F1388" s="50" t="s">
        <v>999</v>
      </c>
      <c r="G1388" s="50" t="s">
        <v>999</v>
      </c>
      <c r="H1388" s="289"/>
      <c r="I1388" s="50" t="s">
        <v>1136</v>
      </c>
      <c r="J1388" s="296">
        <v>500044747.31006002</v>
      </c>
      <c r="K1388" s="289"/>
      <c r="L1388" s="289"/>
      <c r="M1388" s="289"/>
      <c r="N1388" s="289"/>
    </row>
    <row r="1389" spans="2:14" ht="15.75" x14ac:dyDescent="0.3">
      <c r="B1389" s="295">
        <f>VLOOKUP(C1389,Companies[],3,FALSE)</f>
        <v>116262495</v>
      </c>
      <c r="C1389" s="298" t="s">
        <v>2255</v>
      </c>
      <c r="D1389" s="289" t="s">
        <v>2493</v>
      </c>
      <c r="E1389" s="289" t="s">
        <v>2537</v>
      </c>
      <c r="F1389" s="50" t="s">
        <v>999</v>
      </c>
      <c r="G1389" s="50" t="s">
        <v>999</v>
      </c>
      <c r="H1389" s="289"/>
      <c r="I1389" s="50" t="s">
        <v>1136</v>
      </c>
      <c r="J1389" s="296">
        <v>74631697.226999998</v>
      </c>
      <c r="K1389" s="289"/>
      <c r="L1389" s="289"/>
      <c r="M1389" s="289"/>
      <c r="N1389" s="289"/>
    </row>
    <row r="1390" spans="2:14" ht="15.75" x14ac:dyDescent="0.3">
      <c r="B1390" s="295">
        <f>VLOOKUP(C1390,Companies[],3,FALSE)</f>
        <v>116262495</v>
      </c>
      <c r="C1390" s="298" t="s">
        <v>2255</v>
      </c>
      <c r="D1390" s="289" t="s">
        <v>2493</v>
      </c>
      <c r="E1390" s="289" t="s">
        <v>2538</v>
      </c>
      <c r="F1390" s="50" t="s">
        <v>999</v>
      </c>
      <c r="G1390" s="50" t="s">
        <v>999</v>
      </c>
      <c r="H1390" s="289"/>
      <c r="I1390" s="50" t="s">
        <v>1136</v>
      </c>
      <c r="J1390" s="296">
        <v>19745412.110780001</v>
      </c>
      <c r="K1390" s="289"/>
      <c r="L1390" s="289"/>
      <c r="M1390" s="289"/>
      <c r="N1390" s="289"/>
    </row>
    <row r="1391" spans="2:14" ht="15.75" x14ac:dyDescent="0.3">
      <c r="B1391" s="295">
        <f>VLOOKUP(C1391,Companies[],3,FALSE)</f>
        <v>116262495</v>
      </c>
      <c r="C1391" s="298" t="s">
        <v>2255</v>
      </c>
      <c r="D1391" s="289" t="s">
        <v>2493</v>
      </c>
      <c r="E1391" s="289" t="s">
        <v>2539</v>
      </c>
      <c r="F1391" s="50" t="s">
        <v>999</v>
      </c>
      <c r="G1391" s="50" t="s">
        <v>999</v>
      </c>
      <c r="H1391" s="289"/>
      <c r="I1391" s="50" t="s">
        <v>1136</v>
      </c>
      <c r="J1391" s="296">
        <v>25985662.409502503</v>
      </c>
      <c r="K1391" s="289"/>
      <c r="L1391" s="289"/>
      <c r="M1391" s="289"/>
      <c r="N1391" s="289"/>
    </row>
    <row r="1392" spans="2:14" ht="15.75" x14ac:dyDescent="0.3">
      <c r="B1392" s="295">
        <f>VLOOKUP(C1392,Companies[],3,FALSE)</f>
        <v>109634336</v>
      </c>
      <c r="C1392" s="298" t="s">
        <v>2256</v>
      </c>
      <c r="D1392" s="289" t="s">
        <v>2029</v>
      </c>
      <c r="E1392" s="289" t="s">
        <v>2497</v>
      </c>
      <c r="F1392" s="50" t="s">
        <v>999</v>
      </c>
      <c r="G1392" s="50" t="s">
        <v>999</v>
      </c>
      <c r="H1392" s="289"/>
      <c r="I1392" s="50" t="s">
        <v>1136</v>
      </c>
      <c r="J1392" s="296">
        <v>12002856</v>
      </c>
      <c r="K1392" s="289"/>
      <c r="L1392" s="289"/>
      <c r="M1392" s="289"/>
      <c r="N1392" s="289"/>
    </row>
    <row r="1393" spans="2:14" ht="15.75" x14ac:dyDescent="0.3">
      <c r="B1393" s="295">
        <f>VLOOKUP(C1393,Companies[],3,FALSE)</f>
        <v>109634336</v>
      </c>
      <c r="C1393" s="298" t="s">
        <v>2256</v>
      </c>
      <c r="D1393" s="289" t="s">
        <v>2029</v>
      </c>
      <c r="E1393" s="289" t="s">
        <v>2519</v>
      </c>
      <c r="F1393" s="50" t="s">
        <v>999</v>
      </c>
      <c r="G1393" s="50" t="s">
        <v>999</v>
      </c>
      <c r="H1393" s="289"/>
      <c r="I1393" s="50" t="s">
        <v>1136</v>
      </c>
      <c r="J1393" s="296">
        <v>2402542</v>
      </c>
      <c r="K1393" s="289"/>
      <c r="L1393" s="289"/>
      <c r="M1393" s="289"/>
      <c r="N1393" s="289"/>
    </row>
    <row r="1394" spans="2:14" ht="15.75" x14ac:dyDescent="0.3">
      <c r="B1394" s="295">
        <f>VLOOKUP(C1394,Companies[],3,FALSE)</f>
        <v>109634336</v>
      </c>
      <c r="C1394" s="298" t="s">
        <v>2256</v>
      </c>
      <c r="D1394" s="289" t="s">
        <v>2493</v>
      </c>
      <c r="E1394" s="289" t="s">
        <v>2533</v>
      </c>
      <c r="F1394" s="50" t="s">
        <v>999</v>
      </c>
      <c r="G1394" s="50" t="s">
        <v>999</v>
      </c>
      <c r="H1394" s="289"/>
      <c r="I1394" s="50" t="s">
        <v>1136</v>
      </c>
      <c r="J1394" s="296">
        <v>237485410</v>
      </c>
      <c r="K1394" s="289"/>
      <c r="L1394" s="289"/>
      <c r="M1394" s="289"/>
      <c r="N1394" s="289"/>
    </row>
    <row r="1395" spans="2:14" ht="15.75" x14ac:dyDescent="0.3">
      <c r="B1395" s="295">
        <f>VLOOKUP(C1395,Companies[],3,FALSE)</f>
        <v>109634336</v>
      </c>
      <c r="C1395" s="298" t="s">
        <v>2256</v>
      </c>
      <c r="D1395" s="289" t="s">
        <v>2493</v>
      </c>
      <c r="E1395" s="289" t="s">
        <v>2535</v>
      </c>
      <c r="F1395" s="50" t="s">
        <v>999</v>
      </c>
      <c r="G1395" s="50" t="s">
        <v>999</v>
      </c>
      <c r="H1395" s="289"/>
      <c r="I1395" s="50" t="s">
        <v>1136</v>
      </c>
      <c r="J1395" s="296">
        <v>125887689.17826</v>
      </c>
      <c r="K1395" s="289"/>
      <c r="L1395" s="289"/>
      <c r="M1395" s="289"/>
      <c r="N1395" s="289"/>
    </row>
    <row r="1396" spans="2:14" ht="15.75" x14ac:dyDescent="0.3">
      <c r="B1396" s="295">
        <f>VLOOKUP(C1396,Companies[],3,FALSE)</f>
        <v>109634336</v>
      </c>
      <c r="C1396" s="298" t="s">
        <v>2256</v>
      </c>
      <c r="D1396" s="289" t="s">
        <v>2493</v>
      </c>
      <c r="E1396" s="289" t="s">
        <v>2537</v>
      </c>
      <c r="F1396" s="50" t="s">
        <v>999</v>
      </c>
      <c r="G1396" s="50" t="s">
        <v>999</v>
      </c>
      <c r="H1396" s="289"/>
      <c r="I1396" s="50" t="s">
        <v>1136</v>
      </c>
      <c r="J1396" s="296">
        <v>28954163.907359999</v>
      </c>
      <c r="K1396" s="289"/>
      <c r="L1396" s="289"/>
      <c r="M1396" s="289"/>
      <c r="N1396" s="289"/>
    </row>
    <row r="1397" spans="2:14" ht="15.75" x14ac:dyDescent="0.3">
      <c r="B1397" s="295">
        <f>VLOOKUP(C1397,Companies[],3,FALSE)</f>
        <v>109634336</v>
      </c>
      <c r="C1397" s="298" t="s">
        <v>2256</v>
      </c>
      <c r="D1397" s="289" t="s">
        <v>2493</v>
      </c>
      <c r="E1397" s="289" t="s">
        <v>2539</v>
      </c>
      <c r="F1397" s="50" t="s">
        <v>999</v>
      </c>
      <c r="G1397" s="50" t="s">
        <v>999</v>
      </c>
      <c r="H1397" s="289"/>
      <c r="I1397" s="50" t="s">
        <v>1136</v>
      </c>
      <c r="J1397" s="296">
        <v>219815.86313999997</v>
      </c>
      <c r="K1397" s="289"/>
      <c r="L1397" s="289"/>
      <c r="M1397" s="289"/>
      <c r="N1397" s="289"/>
    </row>
    <row r="1398" spans="2:14" ht="15.75" x14ac:dyDescent="0.3">
      <c r="B1398" s="295">
        <f>VLOOKUP(C1398,Companies[],3,FALSE)</f>
        <v>100375257</v>
      </c>
      <c r="C1398" s="298" t="s">
        <v>2258</v>
      </c>
      <c r="D1398" s="289" t="s">
        <v>2029</v>
      </c>
      <c r="E1398" s="289" t="s">
        <v>2497</v>
      </c>
      <c r="F1398" s="50" t="s">
        <v>999</v>
      </c>
      <c r="G1398" s="50" t="s">
        <v>999</v>
      </c>
      <c r="H1398" s="289"/>
      <c r="I1398" s="50" t="s">
        <v>1136</v>
      </c>
      <c r="J1398" s="296">
        <v>9793225</v>
      </c>
      <c r="K1398" s="289"/>
      <c r="L1398" s="289"/>
      <c r="M1398" s="289"/>
      <c r="N1398" s="289"/>
    </row>
    <row r="1399" spans="2:14" ht="15.75" x14ac:dyDescent="0.3">
      <c r="B1399" s="295">
        <f>VLOOKUP(C1399,Companies[],3,FALSE)</f>
        <v>100375257</v>
      </c>
      <c r="C1399" s="298" t="s">
        <v>2258</v>
      </c>
      <c r="D1399" s="289" t="s">
        <v>2029</v>
      </c>
      <c r="E1399" s="289" t="s">
        <v>2519</v>
      </c>
      <c r="F1399" s="50" t="s">
        <v>999</v>
      </c>
      <c r="G1399" s="50" t="s">
        <v>999</v>
      </c>
      <c r="H1399" s="289"/>
      <c r="I1399" s="50" t="s">
        <v>1136</v>
      </c>
      <c r="J1399" s="296">
        <v>2268697</v>
      </c>
      <c r="K1399" s="289"/>
      <c r="L1399" s="289"/>
      <c r="M1399" s="289"/>
      <c r="N1399" s="289"/>
    </row>
    <row r="1400" spans="2:14" ht="15.75" x14ac:dyDescent="0.3">
      <c r="B1400" s="295">
        <f>VLOOKUP(C1400,Companies[],3,FALSE)</f>
        <v>100375257</v>
      </c>
      <c r="C1400" s="298" t="s">
        <v>2258</v>
      </c>
      <c r="D1400" s="289" t="s">
        <v>2493</v>
      </c>
      <c r="E1400" s="289" t="s">
        <v>2535</v>
      </c>
      <c r="F1400" s="50" t="s">
        <v>999</v>
      </c>
      <c r="G1400" s="50" t="s">
        <v>999</v>
      </c>
      <c r="H1400" s="289"/>
      <c r="I1400" s="50" t="s">
        <v>1136</v>
      </c>
      <c r="J1400" s="296">
        <v>49453148.50874</v>
      </c>
      <c r="K1400" s="289"/>
      <c r="L1400" s="289"/>
      <c r="M1400" s="289"/>
      <c r="N1400" s="289"/>
    </row>
    <row r="1401" spans="2:14" ht="15.75" x14ac:dyDescent="0.3">
      <c r="B1401" s="295">
        <f>VLOOKUP(C1401,Companies[],3,FALSE)</f>
        <v>100375257</v>
      </c>
      <c r="C1401" s="298" t="s">
        <v>2258</v>
      </c>
      <c r="D1401" s="289" t="s">
        <v>2493</v>
      </c>
      <c r="E1401" s="289" t="s">
        <v>2537</v>
      </c>
      <c r="F1401" s="50" t="s">
        <v>999</v>
      </c>
      <c r="G1401" s="50" t="s">
        <v>999</v>
      </c>
      <c r="H1401" s="289"/>
      <c r="I1401" s="50" t="s">
        <v>1136</v>
      </c>
      <c r="J1401" s="296">
        <v>11374245.810139999</v>
      </c>
      <c r="K1401" s="289"/>
      <c r="L1401" s="289"/>
      <c r="M1401" s="289"/>
      <c r="N1401" s="289"/>
    </row>
    <row r="1402" spans="2:14" ht="15.75" x14ac:dyDescent="0.3">
      <c r="B1402" s="295">
        <f>VLOOKUP(C1402,Companies[],3,FALSE)</f>
        <v>100375257</v>
      </c>
      <c r="C1402" s="298" t="s">
        <v>2258</v>
      </c>
      <c r="D1402" s="289" t="s">
        <v>2493</v>
      </c>
      <c r="E1402" s="289" t="s">
        <v>2539</v>
      </c>
      <c r="F1402" s="50" t="s">
        <v>999</v>
      </c>
      <c r="G1402" s="50" t="s">
        <v>999</v>
      </c>
      <c r="H1402" s="289"/>
      <c r="I1402" s="50" t="s">
        <v>1136</v>
      </c>
      <c r="J1402" s="296">
        <v>477041.18400000001</v>
      </c>
      <c r="K1402" s="289"/>
      <c r="L1402" s="289"/>
      <c r="M1402" s="289"/>
      <c r="N1402" s="289"/>
    </row>
    <row r="1403" spans="2:14" ht="15.75" x14ac:dyDescent="0.3">
      <c r="B1403" s="295">
        <f>VLOOKUP(C1403,Companies[],3,FALSE)</f>
        <v>151284108</v>
      </c>
      <c r="C1403" s="298" t="s">
        <v>2259</v>
      </c>
      <c r="D1403" s="289" t="s">
        <v>2030</v>
      </c>
      <c r="E1403" s="289" t="s">
        <v>2515</v>
      </c>
      <c r="F1403" s="50" t="s">
        <v>999</v>
      </c>
      <c r="G1403" s="50" t="s">
        <v>999</v>
      </c>
      <c r="H1403" s="289"/>
      <c r="I1403" s="50" t="s">
        <v>1136</v>
      </c>
      <c r="J1403" s="296">
        <v>2833264.7</v>
      </c>
      <c r="K1403" s="289"/>
      <c r="L1403" s="289"/>
      <c r="M1403" s="289"/>
      <c r="N1403" s="289"/>
    </row>
    <row r="1404" spans="2:14" ht="15.75" x14ac:dyDescent="0.3">
      <c r="B1404" s="295">
        <f>VLOOKUP(C1404,Companies[],3,FALSE)</f>
        <v>151284108</v>
      </c>
      <c r="C1404" s="298" t="s">
        <v>2259</v>
      </c>
      <c r="D1404" s="289" t="s">
        <v>2029</v>
      </c>
      <c r="E1404" s="289" t="s">
        <v>2497</v>
      </c>
      <c r="F1404" s="50" t="s">
        <v>999</v>
      </c>
      <c r="G1404" s="50" t="s">
        <v>999</v>
      </c>
      <c r="H1404" s="289"/>
      <c r="I1404" s="50" t="s">
        <v>1136</v>
      </c>
      <c r="J1404" s="296">
        <v>12349301</v>
      </c>
      <c r="K1404" s="289"/>
      <c r="L1404" s="289"/>
      <c r="M1404" s="289"/>
      <c r="N1404" s="289"/>
    </row>
    <row r="1405" spans="2:14" ht="15.75" x14ac:dyDescent="0.3">
      <c r="B1405" s="295">
        <f>VLOOKUP(C1405,Companies[],3,FALSE)</f>
        <v>151284108</v>
      </c>
      <c r="C1405" s="298" t="s">
        <v>2259</v>
      </c>
      <c r="D1405" s="289" t="s">
        <v>2029</v>
      </c>
      <c r="E1405" s="289" t="s">
        <v>2519</v>
      </c>
      <c r="F1405" s="50" t="s">
        <v>999</v>
      </c>
      <c r="G1405" s="50" t="s">
        <v>999</v>
      </c>
      <c r="H1405" s="289"/>
      <c r="I1405" s="50" t="s">
        <v>1136</v>
      </c>
      <c r="J1405" s="296">
        <v>9843690.8499999996</v>
      </c>
      <c r="K1405" s="289"/>
      <c r="L1405" s="289"/>
      <c r="M1405" s="289"/>
      <c r="N1405" s="289"/>
    </row>
    <row r="1406" spans="2:14" ht="15.75" x14ac:dyDescent="0.3">
      <c r="B1406" s="295">
        <f>VLOOKUP(C1406,Companies[],3,FALSE)</f>
        <v>151284108</v>
      </c>
      <c r="C1406" s="298" t="s">
        <v>2259</v>
      </c>
      <c r="D1406" s="289" t="s">
        <v>2493</v>
      </c>
      <c r="E1406" s="289" t="s">
        <v>2533</v>
      </c>
      <c r="F1406" s="50" t="s">
        <v>999</v>
      </c>
      <c r="G1406" s="50" t="s">
        <v>999</v>
      </c>
      <c r="H1406" s="289"/>
      <c r="I1406" s="50" t="s">
        <v>1136</v>
      </c>
      <c r="J1406" s="296">
        <v>434220</v>
      </c>
      <c r="K1406" s="289"/>
      <c r="L1406" s="289"/>
      <c r="M1406" s="289"/>
      <c r="N1406" s="289"/>
    </row>
    <row r="1407" spans="2:14" ht="15.75" x14ac:dyDescent="0.3">
      <c r="B1407" s="295">
        <f>VLOOKUP(C1407,Companies[],3,FALSE)</f>
        <v>151284108</v>
      </c>
      <c r="C1407" s="298" t="s">
        <v>2259</v>
      </c>
      <c r="D1407" s="289" t="s">
        <v>2493</v>
      </c>
      <c r="E1407" s="289" t="s">
        <v>2534</v>
      </c>
      <c r="F1407" s="50" t="s">
        <v>999</v>
      </c>
      <c r="G1407" s="50" t="s">
        <v>999</v>
      </c>
      <c r="H1407" s="289"/>
      <c r="I1407" s="50" t="s">
        <v>1136</v>
      </c>
      <c r="J1407" s="296">
        <v>78888.850000000006</v>
      </c>
      <c r="K1407" s="289"/>
      <c r="L1407" s="289"/>
      <c r="M1407" s="289"/>
      <c r="N1407" s="289"/>
    </row>
    <row r="1408" spans="2:14" ht="15.75" x14ac:dyDescent="0.3">
      <c r="B1408" s="295">
        <f>VLOOKUP(C1408,Companies[],3,FALSE)</f>
        <v>151284108</v>
      </c>
      <c r="C1408" s="298" t="s">
        <v>2259</v>
      </c>
      <c r="D1408" s="289" t="s">
        <v>2493</v>
      </c>
      <c r="E1408" s="289" t="s">
        <v>2535</v>
      </c>
      <c r="F1408" s="50" t="s">
        <v>999</v>
      </c>
      <c r="G1408" s="50" t="s">
        <v>999</v>
      </c>
      <c r="H1408" s="289"/>
      <c r="I1408" s="50" t="s">
        <v>1136</v>
      </c>
      <c r="J1408" s="296">
        <v>118614671.82964</v>
      </c>
      <c r="K1408" s="289"/>
      <c r="L1408" s="289"/>
      <c r="M1408" s="289"/>
      <c r="N1408" s="289"/>
    </row>
    <row r="1409" spans="2:14" ht="15.75" x14ac:dyDescent="0.3">
      <c r="B1409" s="295">
        <f>VLOOKUP(C1409,Companies[],3,FALSE)</f>
        <v>151284108</v>
      </c>
      <c r="C1409" s="298" t="s">
        <v>2259</v>
      </c>
      <c r="D1409" s="289" t="s">
        <v>2493</v>
      </c>
      <c r="E1409" s="289" t="s">
        <v>2536</v>
      </c>
      <c r="F1409" s="50" t="s">
        <v>999</v>
      </c>
      <c r="G1409" s="50" t="s">
        <v>999</v>
      </c>
      <c r="H1409" s="289"/>
      <c r="I1409" s="50" t="s">
        <v>1136</v>
      </c>
      <c r="J1409" s="296">
        <v>8663265.1699999999</v>
      </c>
      <c r="K1409" s="289"/>
      <c r="L1409" s="289"/>
      <c r="M1409" s="289"/>
      <c r="N1409" s="289"/>
    </row>
    <row r="1410" spans="2:14" ht="15.75" x14ac:dyDescent="0.3">
      <c r="B1410" s="295">
        <f>VLOOKUP(C1410,Companies[],3,FALSE)</f>
        <v>151284108</v>
      </c>
      <c r="C1410" s="298" t="s">
        <v>2259</v>
      </c>
      <c r="D1410" s="289" t="s">
        <v>2493</v>
      </c>
      <c r="E1410" s="289" t="s">
        <v>2537</v>
      </c>
      <c r="F1410" s="50" t="s">
        <v>999</v>
      </c>
      <c r="G1410" s="50" t="s">
        <v>999</v>
      </c>
      <c r="H1410" s="289"/>
      <c r="I1410" s="50" t="s">
        <v>1136</v>
      </c>
      <c r="J1410" s="296">
        <v>25519280.22862</v>
      </c>
      <c r="K1410" s="289"/>
      <c r="L1410" s="289"/>
      <c r="M1410" s="289"/>
      <c r="N1410" s="289"/>
    </row>
    <row r="1411" spans="2:14" ht="15.75" x14ac:dyDescent="0.3">
      <c r="B1411" s="295">
        <f>VLOOKUP(C1411,Companies[],3,FALSE)</f>
        <v>151284108</v>
      </c>
      <c r="C1411" s="298" t="s">
        <v>2259</v>
      </c>
      <c r="D1411" s="289" t="s">
        <v>2493</v>
      </c>
      <c r="E1411" s="289" t="s">
        <v>2538</v>
      </c>
      <c r="F1411" s="50" t="s">
        <v>999</v>
      </c>
      <c r="G1411" s="50" t="s">
        <v>999</v>
      </c>
      <c r="H1411" s="289"/>
      <c r="I1411" s="50" t="s">
        <v>1136</v>
      </c>
      <c r="J1411" s="296">
        <v>365864.02</v>
      </c>
      <c r="K1411" s="289"/>
      <c r="L1411" s="289"/>
      <c r="M1411" s="289"/>
      <c r="N1411" s="289"/>
    </row>
    <row r="1412" spans="2:14" ht="15.75" x14ac:dyDescent="0.3">
      <c r="B1412" s="295">
        <f>VLOOKUP(C1412,Companies[],3,FALSE)</f>
        <v>151284108</v>
      </c>
      <c r="C1412" s="298" t="s">
        <v>2259</v>
      </c>
      <c r="D1412" s="289" t="s">
        <v>2493</v>
      </c>
      <c r="E1412" s="289" t="s">
        <v>2539</v>
      </c>
      <c r="F1412" s="50" t="s">
        <v>999</v>
      </c>
      <c r="G1412" s="50" t="s">
        <v>999</v>
      </c>
      <c r="H1412" s="289"/>
      <c r="I1412" s="50" t="s">
        <v>1136</v>
      </c>
      <c r="J1412" s="296">
        <v>374029.8345</v>
      </c>
      <c r="K1412" s="289"/>
      <c r="L1412" s="289"/>
      <c r="M1412" s="289"/>
      <c r="N1412" s="289"/>
    </row>
    <row r="1413" spans="2:14" ht="15.75" x14ac:dyDescent="0.3">
      <c r="B1413" s="295">
        <f>VLOOKUP(C1413,Companies[],3,FALSE)</f>
        <v>108045671</v>
      </c>
      <c r="C1413" s="298" t="s">
        <v>2260</v>
      </c>
      <c r="D1413" s="289" t="s">
        <v>2493</v>
      </c>
      <c r="E1413" s="289" t="s">
        <v>2533</v>
      </c>
      <c r="F1413" s="50" t="s">
        <v>999</v>
      </c>
      <c r="G1413" s="50" t="s">
        <v>999</v>
      </c>
      <c r="H1413" s="289"/>
      <c r="I1413" s="50" t="s">
        <v>1136</v>
      </c>
      <c r="J1413" s="296">
        <v>14265295</v>
      </c>
      <c r="K1413" s="289"/>
      <c r="L1413" s="289"/>
      <c r="M1413" s="289"/>
      <c r="N1413" s="289"/>
    </row>
    <row r="1414" spans="2:14" ht="15.75" x14ac:dyDescent="0.3">
      <c r="B1414" s="295">
        <f>VLOOKUP(C1414,Companies[],3,FALSE)</f>
        <v>108045671</v>
      </c>
      <c r="C1414" s="298" t="s">
        <v>2260</v>
      </c>
      <c r="D1414" s="289" t="s">
        <v>2493</v>
      </c>
      <c r="E1414" s="289" t="s">
        <v>2534</v>
      </c>
      <c r="F1414" s="50" t="s">
        <v>999</v>
      </c>
      <c r="G1414" s="50" t="s">
        <v>999</v>
      </c>
      <c r="H1414" s="289"/>
      <c r="I1414" s="50" t="s">
        <v>1136</v>
      </c>
      <c r="J1414" s="296">
        <v>4472322.5705000004</v>
      </c>
      <c r="K1414" s="289"/>
      <c r="L1414" s="289"/>
      <c r="M1414" s="289"/>
      <c r="N1414" s="289"/>
    </row>
    <row r="1415" spans="2:14" ht="15.75" x14ac:dyDescent="0.3">
      <c r="B1415" s="295">
        <f>VLOOKUP(C1415,Companies[],3,FALSE)</f>
        <v>108045671</v>
      </c>
      <c r="C1415" s="298" t="s">
        <v>2260</v>
      </c>
      <c r="D1415" s="289" t="s">
        <v>2493</v>
      </c>
      <c r="E1415" s="289" t="s">
        <v>2535</v>
      </c>
      <c r="F1415" s="50" t="s">
        <v>999</v>
      </c>
      <c r="G1415" s="50" t="s">
        <v>999</v>
      </c>
      <c r="H1415" s="289"/>
      <c r="I1415" s="50" t="s">
        <v>1136</v>
      </c>
      <c r="J1415" s="296">
        <v>376047824.67509997</v>
      </c>
      <c r="K1415" s="289"/>
      <c r="L1415" s="289"/>
      <c r="M1415" s="289"/>
      <c r="N1415" s="289"/>
    </row>
    <row r="1416" spans="2:14" ht="15.75" x14ac:dyDescent="0.3">
      <c r="B1416" s="295">
        <f>VLOOKUP(C1416,Companies[],3,FALSE)</f>
        <v>108045671</v>
      </c>
      <c r="C1416" s="298" t="s">
        <v>2260</v>
      </c>
      <c r="D1416" s="289" t="s">
        <v>2493</v>
      </c>
      <c r="E1416" s="289" t="s">
        <v>2536</v>
      </c>
      <c r="F1416" s="50" t="s">
        <v>999</v>
      </c>
      <c r="G1416" s="50" t="s">
        <v>999</v>
      </c>
      <c r="H1416" s="289"/>
      <c r="I1416" s="50" t="s">
        <v>1136</v>
      </c>
      <c r="J1416" s="296">
        <v>587494870.87197995</v>
      </c>
      <c r="K1416" s="289"/>
      <c r="L1416" s="289"/>
      <c r="M1416" s="289"/>
      <c r="N1416" s="289"/>
    </row>
    <row r="1417" spans="2:14" ht="15.75" x14ac:dyDescent="0.3">
      <c r="B1417" s="295">
        <f>VLOOKUP(C1417,Companies[],3,FALSE)</f>
        <v>108045671</v>
      </c>
      <c r="C1417" s="298" t="s">
        <v>2260</v>
      </c>
      <c r="D1417" s="289" t="s">
        <v>2493</v>
      </c>
      <c r="E1417" s="289" t="s">
        <v>2537</v>
      </c>
      <c r="F1417" s="50" t="s">
        <v>999</v>
      </c>
      <c r="G1417" s="50" t="s">
        <v>999</v>
      </c>
      <c r="H1417" s="289"/>
      <c r="I1417" s="50" t="s">
        <v>1136</v>
      </c>
      <c r="J1417" s="296">
        <v>85043047.308620006</v>
      </c>
      <c r="K1417" s="289"/>
      <c r="L1417" s="289"/>
      <c r="M1417" s="289"/>
      <c r="N1417" s="289"/>
    </row>
    <row r="1418" spans="2:14" ht="15.75" x14ac:dyDescent="0.3">
      <c r="B1418" s="295">
        <f>VLOOKUP(C1418,Companies[],3,FALSE)</f>
        <v>108045671</v>
      </c>
      <c r="C1418" s="298" t="s">
        <v>2260</v>
      </c>
      <c r="D1418" s="289" t="s">
        <v>2493</v>
      </c>
      <c r="E1418" s="289" t="s">
        <v>2538</v>
      </c>
      <c r="F1418" s="50" t="s">
        <v>999</v>
      </c>
      <c r="G1418" s="50" t="s">
        <v>999</v>
      </c>
      <c r="H1418" s="289"/>
      <c r="I1418" s="50" t="s">
        <v>1136</v>
      </c>
      <c r="J1418" s="296">
        <v>23814878.101980001</v>
      </c>
      <c r="K1418" s="289"/>
      <c r="L1418" s="289"/>
      <c r="M1418" s="289"/>
      <c r="N1418" s="289"/>
    </row>
    <row r="1419" spans="2:14" ht="15.75" x14ac:dyDescent="0.3">
      <c r="B1419" s="295">
        <f>VLOOKUP(C1419,Companies[],3,FALSE)</f>
        <v>108045671</v>
      </c>
      <c r="C1419" s="298" t="s">
        <v>2260</v>
      </c>
      <c r="D1419" s="289" t="s">
        <v>2493</v>
      </c>
      <c r="E1419" s="289" t="s">
        <v>2539</v>
      </c>
      <c r="F1419" s="50" t="s">
        <v>999</v>
      </c>
      <c r="G1419" s="50" t="s">
        <v>999</v>
      </c>
      <c r="H1419" s="289"/>
      <c r="I1419" s="50" t="s">
        <v>1136</v>
      </c>
      <c r="J1419" s="296">
        <v>4633615.3840799993</v>
      </c>
      <c r="K1419" s="289"/>
      <c r="L1419" s="289"/>
      <c r="M1419" s="289"/>
      <c r="N1419" s="289"/>
    </row>
    <row r="1420" spans="2:14" ht="15.75" x14ac:dyDescent="0.3">
      <c r="B1420" s="295">
        <f>VLOOKUP(C1420,Companies[],3,FALSE)</f>
        <v>114585149</v>
      </c>
      <c r="C1420" s="298" t="s">
        <v>2261</v>
      </c>
      <c r="D1420" s="289" t="s">
        <v>2493</v>
      </c>
      <c r="E1420" s="289" t="s">
        <v>2535</v>
      </c>
      <c r="F1420" s="50" t="s">
        <v>999</v>
      </c>
      <c r="G1420" s="50" t="s">
        <v>999</v>
      </c>
      <c r="H1420" s="289"/>
      <c r="I1420" s="50" t="s">
        <v>1136</v>
      </c>
      <c r="J1420" s="296">
        <v>22545652.690000001</v>
      </c>
      <c r="K1420" s="289"/>
      <c r="L1420" s="289"/>
      <c r="M1420" s="289"/>
      <c r="N1420" s="289"/>
    </row>
    <row r="1421" spans="2:14" ht="15.75" x14ac:dyDescent="0.3">
      <c r="B1421" s="295">
        <f>VLOOKUP(C1421,Companies[],3,FALSE)</f>
        <v>114585149</v>
      </c>
      <c r="C1421" s="298" t="s">
        <v>2261</v>
      </c>
      <c r="D1421" s="289" t="s">
        <v>2493</v>
      </c>
      <c r="E1421" s="289" t="s">
        <v>2537</v>
      </c>
      <c r="F1421" s="50" t="s">
        <v>999</v>
      </c>
      <c r="G1421" s="50" t="s">
        <v>999</v>
      </c>
      <c r="H1421" s="289"/>
      <c r="I1421" s="50" t="s">
        <v>1136</v>
      </c>
      <c r="J1421" s="296">
        <v>5185633.33</v>
      </c>
      <c r="K1421" s="289"/>
      <c r="L1421" s="289"/>
      <c r="M1421" s="289"/>
      <c r="N1421" s="289"/>
    </row>
    <row r="1422" spans="2:14" ht="15.75" x14ac:dyDescent="0.3">
      <c r="B1422" s="295">
        <f>VLOOKUP(C1422,Companies[],3,FALSE)</f>
        <v>114585149</v>
      </c>
      <c r="C1422" s="298" t="s">
        <v>2261</v>
      </c>
      <c r="D1422" s="289" t="s">
        <v>2493</v>
      </c>
      <c r="E1422" s="289" t="s">
        <v>2539</v>
      </c>
      <c r="F1422" s="50" t="s">
        <v>999</v>
      </c>
      <c r="G1422" s="50" t="s">
        <v>999</v>
      </c>
      <c r="H1422" s="289"/>
      <c r="I1422" s="50" t="s">
        <v>1136</v>
      </c>
      <c r="J1422" s="296">
        <v>403583.41628999996</v>
      </c>
      <c r="K1422" s="289"/>
      <c r="L1422" s="289"/>
      <c r="M1422" s="289"/>
      <c r="N1422" s="289"/>
    </row>
    <row r="1423" spans="2:14" ht="15.75" x14ac:dyDescent="0.3">
      <c r="B1423" s="295">
        <f>VLOOKUP(C1423,Companies[],3,FALSE)</f>
        <v>100717417</v>
      </c>
      <c r="C1423" s="298" t="s">
        <v>2262</v>
      </c>
      <c r="D1423" s="289" t="s">
        <v>2493</v>
      </c>
      <c r="E1423" s="289" t="s">
        <v>2533</v>
      </c>
      <c r="F1423" s="50" t="s">
        <v>999</v>
      </c>
      <c r="G1423" s="50" t="s">
        <v>999</v>
      </c>
      <c r="H1423" s="289"/>
      <c r="I1423" s="50" t="s">
        <v>1136</v>
      </c>
      <c r="J1423" s="296">
        <v>6625110</v>
      </c>
      <c r="K1423" s="289"/>
      <c r="L1423" s="289"/>
      <c r="M1423" s="289"/>
      <c r="N1423" s="289"/>
    </row>
    <row r="1424" spans="2:14" ht="15.75" x14ac:dyDescent="0.3">
      <c r="B1424" s="295">
        <f>VLOOKUP(C1424,Companies[],3,FALSE)</f>
        <v>100717417</v>
      </c>
      <c r="C1424" s="298" t="s">
        <v>2262</v>
      </c>
      <c r="D1424" s="289" t="s">
        <v>2493</v>
      </c>
      <c r="E1424" s="289" t="s">
        <v>2535</v>
      </c>
      <c r="F1424" s="50" t="s">
        <v>999</v>
      </c>
      <c r="G1424" s="50" t="s">
        <v>999</v>
      </c>
      <c r="H1424" s="289"/>
      <c r="I1424" s="50" t="s">
        <v>1136</v>
      </c>
      <c r="J1424" s="296">
        <v>300782172.06055999</v>
      </c>
      <c r="K1424" s="289"/>
      <c r="L1424" s="289"/>
      <c r="M1424" s="289"/>
      <c r="N1424" s="289"/>
    </row>
    <row r="1425" spans="2:14" ht="15.75" x14ac:dyDescent="0.3">
      <c r="B1425" s="295">
        <f>VLOOKUP(C1425,Companies[],3,FALSE)</f>
        <v>100717417</v>
      </c>
      <c r="C1425" s="298" t="s">
        <v>2262</v>
      </c>
      <c r="D1425" s="289" t="s">
        <v>2493</v>
      </c>
      <c r="E1425" s="289" t="s">
        <v>2536</v>
      </c>
      <c r="F1425" s="50" t="s">
        <v>999</v>
      </c>
      <c r="G1425" s="50" t="s">
        <v>999</v>
      </c>
      <c r="H1425" s="289"/>
      <c r="I1425" s="50" t="s">
        <v>1136</v>
      </c>
      <c r="J1425" s="296">
        <v>478837809.78678</v>
      </c>
      <c r="K1425" s="289"/>
      <c r="L1425" s="289"/>
      <c r="M1425" s="289"/>
      <c r="N1425" s="289"/>
    </row>
    <row r="1426" spans="2:14" ht="15.75" x14ac:dyDescent="0.3">
      <c r="B1426" s="295">
        <f>VLOOKUP(C1426,Companies[],3,FALSE)</f>
        <v>100717417</v>
      </c>
      <c r="C1426" s="298" t="s">
        <v>2262</v>
      </c>
      <c r="D1426" s="289" t="s">
        <v>2493</v>
      </c>
      <c r="E1426" s="289" t="s">
        <v>2537</v>
      </c>
      <c r="F1426" s="50" t="s">
        <v>999</v>
      </c>
      <c r="G1426" s="50" t="s">
        <v>999</v>
      </c>
      <c r="H1426" s="289"/>
      <c r="I1426" s="50" t="s">
        <v>1136</v>
      </c>
      <c r="J1426" s="296">
        <v>69179897.841820002</v>
      </c>
      <c r="K1426" s="289"/>
      <c r="L1426" s="289"/>
      <c r="M1426" s="289"/>
      <c r="N1426" s="289"/>
    </row>
    <row r="1427" spans="2:14" ht="15.75" x14ac:dyDescent="0.3">
      <c r="B1427" s="295">
        <f>VLOOKUP(C1427,Companies[],3,FALSE)</f>
        <v>100717417</v>
      </c>
      <c r="C1427" s="298" t="s">
        <v>2262</v>
      </c>
      <c r="D1427" s="289" t="s">
        <v>2493</v>
      </c>
      <c r="E1427" s="289" t="s">
        <v>2538</v>
      </c>
      <c r="F1427" s="50" t="s">
        <v>999</v>
      </c>
      <c r="G1427" s="50" t="s">
        <v>999</v>
      </c>
      <c r="H1427" s="289"/>
      <c r="I1427" s="50" t="s">
        <v>1136</v>
      </c>
      <c r="J1427" s="296">
        <v>21155516.191139996</v>
      </c>
      <c r="K1427" s="289"/>
      <c r="L1427" s="289"/>
      <c r="M1427" s="289"/>
      <c r="N1427" s="289"/>
    </row>
    <row r="1428" spans="2:14" ht="15.75" x14ac:dyDescent="0.3">
      <c r="B1428" s="295">
        <f>VLOOKUP(C1428,Companies[],3,FALSE)</f>
        <v>100717417</v>
      </c>
      <c r="C1428" s="298" t="s">
        <v>2262</v>
      </c>
      <c r="D1428" s="289" t="s">
        <v>2493</v>
      </c>
      <c r="E1428" s="289" t="s">
        <v>2539</v>
      </c>
      <c r="F1428" s="50" t="s">
        <v>999</v>
      </c>
      <c r="G1428" s="50" t="s">
        <v>999</v>
      </c>
      <c r="H1428" s="289"/>
      <c r="I1428" s="50" t="s">
        <v>1136</v>
      </c>
      <c r="J1428" s="296">
        <v>18566617.675980002</v>
      </c>
      <c r="K1428" s="289"/>
      <c r="L1428" s="289"/>
      <c r="M1428" s="289"/>
      <c r="N1428" s="289"/>
    </row>
    <row r="1429" spans="2:14" ht="15.75" x14ac:dyDescent="0.3">
      <c r="B1429" s="295">
        <f>VLOOKUP(C1429,Companies[],3,FALSE)</f>
        <v>107791612</v>
      </c>
      <c r="C1429" s="298" t="s">
        <v>2263</v>
      </c>
      <c r="D1429" s="289" t="s">
        <v>2493</v>
      </c>
      <c r="E1429" s="289" t="s">
        <v>2533</v>
      </c>
      <c r="F1429" s="50" t="s">
        <v>999</v>
      </c>
      <c r="G1429" s="50" t="s">
        <v>999</v>
      </c>
      <c r="H1429" s="289"/>
      <c r="I1429" s="50" t="s">
        <v>1136</v>
      </c>
      <c r="J1429" s="296">
        <v>6766920</v>
      </c>
      <c r="K1429" s="289"/>
      <c r="L1429" s="289"/>
      <c r="M1429" s="289"/>
      <c r="N1429" s="289"/>
    </row>
    <row r="1430" spans="2:14" ht="15.75" x14ac:dyDescent="0.3">
      <c r="B1430" s="295">
        <f>VLOOKUP(C1430,Companies[],3,FALSE)</f>
        <v>108425016</v>
      </c>
      <c r="C1430" s="298" t="s">
        <v>2265</v>
      </c>
      <c r="D1430" s="289" t="s">
        <v>2493</v>
      </c>
      <c r="E1430" s="289" t="s">
        <v>2535</v>
      </c>
      <c r="F1430" s="50" t="s">
        <v>999</v>
      </c>
      <c r="G1430" s="50" t="s">
        <v>999</v>
      </c>
      <c r="H1430" s="289"/>
      <c r="I1430" s="50" t="s">
        <v>1136</v>
      </c>
      <c r="J1430" s="296">
        <v>322659293.55817997</v>
      </c>
      <c r="K1430" s="289"/>
      <c r="L1430" s="289"/>
      <c r="M1430" s="289"/>
      <c r="N1430" s="289"/>
    </row>
    <row r="1431" spans="2:14" ht="15.75" x14ac:dyDescent="0.3">
      <c r="B1431" s="295">
        <f>VLOOKUP(C1431,Companies[],3,FALSE)</f>
        <v>108425016</v>
      </c>
      <c r="C1431" s="298" t="s">
        <v>2265</v>
      </c>
      <c r="D1431" s="289" t="s">
        <v>2493</v>
      </c>
      <c r="E1431" s="289" t="s">
        <v>2537</v>
      </c>
      <c r="F1431" s="50" t="s">
        <v>999</v>
      </c>
      <c r="G1431" s="50" t="s">
        <v>999</v>
      </c>
      <c r="H1431" s="289"/>
      <c r="I1431" s="50" t="s">
        <v>1136</v>
      </c>
      <c r="J1431" s="296">
        <v>74211670.629920006</v>
      </c>
      <c r="K1431" s="289"/>
      <c r="L1431" s="289"/>
      <c r="M1431" s="289"/>
      <c r="N1431" s="289"/>
    </row>
    <row r="1432" spans="2:14" ht="15.75" x14ac:dyDescent="0.3">
      <c r="B1432" s="295">
        <f>VLOOKUP(C1432,Companies[],3,FALSE)</f>
        <v>108425016</v>
      </c>
      <c r="C1432" s="298" t="s">
        <v>2265</v>
      </c>
      <c r="D1432" s="289" t="s">
        <v>2493</v>
      </c>
      <c r="E1432" s="289" t="s">
        <v>2539</v>
      </c>
      <c r="F1432" s="50" t="s">
        <v>999</v>
      </c>
      <c r="G1432" s="50" t="s">
        <v>999</v>
      </c>
      <c r="H1432" s="289"/>
      <c r="I1432" s="50" t="s">
        <v>1136</v>
      </c>
      <c r="J1432" s="296">
        <v>6168893.2066200003</v>
      </c>
      <c r="K1432" s="289"/>
      <c r="L1432" s="289"/>
      <c r="M1432" s="289"/>
      <c r="N1432" s="289"/>
    </row>
    <row r="1433" spans="2:14" ht="15.75" x14ac:dyDescent="0.3">
      <c r="B1433" s="295">
        <f>VLOOKUP(C1433,Companies[],3,FALSE)</f>
        <v>101104931</v>
      </c>
      <c r="C1433" s="298" t="s">
        <v>2266</v>
      </c>
      <c r="D1433" s="289" t="s">
        <v>2030</v>
      </c>
      <c r="E1433" s="289" t="s">
        <v>2515</v>
      </c>
      <c r="F1433" s="50" t="s">
        <v>999</v>
      </c>
      <c r="G1433" s="50" t="s">
        <v>999</v>
      </c>
      <c r="H1433" s="289"/>
      <c r="I1433" s="50" t="s">
        <v>1136</v>
      </c>
      <c r="J1433" s="296">
        <v>3171170</v>
      </c>
      <c r="K1433" s="289"/>
      <c r="L1433" s="289"/>
      <c r="M1433" s="289"/>
      <c r="N1433" s="289"/>
    </row>
    <row r="1434" spans="2:14" ht="15.75" x14ac:dyDescent="0.3">
      <c r="B1434" s="295">
        <f>VLOOKUP(C1434,Companies[],3,FALSE)</f>
        <v>101104931</v>
      </c>
      <c r="C1434" s="298" t="s">
        <v>2266</v>
      </c>
      <c r="D1434" s="289" t="s">
        <v>2029</v>
      </c>
      <c r="E1434" s="289" t="s">
        <v>2497</v>
      </c>
      <c r="F1434" s="50" t="s">
        <v>999</v>
      </c>
      <c r="G1434" s="50" t="s">
        <v>999</v>
      </c>
      <c r="H1434" s="289"/>
      <c r="I1434" s="50" t="s">
        <v>1136</v>
      </c>
      <c r="J1434" s="296">
        <v>40975158</v>
      </c>
      <c r="K1434" s="289"/>
      <c r="L1434" s="289"/>
      <c r="M1434" s="289"/>
      <c r="N1434" s="289"/>
    </row>
    <row r="1435" spans="2:14" ht="15.75" x14ac:dyDescent="0.3">
      <c r="B1435" s="295">
        <f>VLOOKUP(C1435,Companies[],3,FALSE)</f>
        <v>101104931</v>
      </c>
      <c r="C1435" s="298" t="s">
        <v>2266</v>
      </c>
      <c r="D1435" s="289" t="s">
        <v>2029</v>
      </c>
      <c r="E1435" s="289" t="s">
        <v>2519</v>
      </c>
      <c r="F1435" s="50" t="s">
        <v>999</v>
      </c>
      <c r="G1435" s="50" t="s">
        <v>999</v>
      </c>
      <c r="H1435" s="289"/>
      <c r="I1435" s="50" t="s">
        <v>1136</v>
      </c>
      <c r="J1435" s="296">
        <v>5096456</v>
      </c>
      <c r="K1435" s="289"/>
      <c r="L1435" s="289"/>
      <c r="M1435" s="289"/>
      <c r="N1435" s="289"/>
    </row>
    <row r="1436" spans="2:14" ht="15.75" x14ac:dyDescent="0.3">
      <c r="B1436" s="295">
        <f>VLOOKUP(C1436,Companies[],3,FALSE)</f>
        <v>101104931</v>
      </c>
      <c r="C1436" s="298" t="s">
        <v>2266</v>
      </c>
      <c r="D1436" s="289" t="s">
        <v>2493</v>
      </c>
      <c r="E1436" s="289" t="s">
        <v>2533</v>
      </c>
      <c r="F1436" s="50" t="s">
        <v>999</v>
      </c>
      <c r="G1436" s="50" t="s">
        <v>999</v>
      </c>
      <c r="H1436" s="289"/>
      <c r="I1436" s="50" t="s">
        <v>1136</v>
      </c>
      <c r="J1436" s="296">
        <v>411349780</v>
      </c>
      <c r="K1436" s="289"/>
      <c r="L1436" s="289"/>
      <c r="M1436" s="289"/>
      <c r="N1436" s="289"/>
    </row>
    <row r="1437" spans="2:14" ht="15.75" x14ac:dyDescent="0.3">
      <c r="B1437" s="295">
        <f>VLOOKUP(C1437,Companies[],3,FALSE)</f>
        <v>101104931</v>
      </c>
      <c r="C1437" s="298" t="s">
        <v>2266</v>
      </c>
      <c r="D1437" s="289" t="s">
        <v>2493</v>
      </c>
      <c r="E1437" s="289" t="s">
        <v>2535</v>
      </c>
      <c r="F1437" s="50" t="s">
        <v>999</v>
      </c>
      <c r="G1437" s="50" t="s">
        <v>999</v>
      </c>
      <c r="H1437" s="289"/>
      <c r="I1437" s="50" t="s">
        <v>1136</v>
      </c>
      <c r="J1437" s="296">
        <v>247885907.95896</v>
      </c>
      <c r="K1437" s="289"/>
      <c r="L1437" s="289"/>
      <c r="M1437" s="289"/>
      <c r="N1437" s="289"/>
    </row>
    <row r="1438" spans="2:14" ht="15.75" x14ac:dyDescent="0.3">
      <c r="B1438" s="295">
        <f>VLOOKUP(C1438,Companies[],3,FALSE)</f>
        <v>101104931</v>
      </c>
      <c r="C1438" s="298" t="s">
        <v>2266</v>
      </c>
      <c r="D1438" s="289" t="s">
        <v>2493</v>
      </c>
      <c r="E1438" s="289" t="s">
        <v>2537</v>
      </c>
      <c r="F1438" s="50" t="s">
        <v>999</v>
      </c>
      <c r="G1438" s="50" t="s">
        <v>999</v>
      </c>
      <c r="H1438" s="289"/>
      <c r="I1438" s="50" t="s">
        <v>1136</v>
      </c>
      <c r="J1438" s="296">
        <v>57013767.427500002</v>
      </c>
      <c r="K1438" s="289"/>
      <c r="L1438" s="289"/>
      <c r="M1438" s="289"/>
      <c r="N1438" s="289"/>
    </row>
    <row r="1439" spans="2:14" ht="15.75" x14ac:dyDescent="0.3">
      <c r="B1439" s="295">
        <f>VLOOKUP(C1439,Companies[],3,FALSE)</f>
        <v>101104931</v>
      </c>
      <c r="C1439" s="298" t="s">
        <v>2266</v>
      </c>
      <c r="D1439" s="289" t="s">
        <v>2493</v>
      </c>
      <c r="E1439" s="289" t="s">
        <v>2539</v>
      </c>
      <c r="F1439" s="50" t="s">
        <v>999</v>
      </c>
      <c r="G1439" s="50" t="s">
        <v>999</v>
      </c>
      <c r="H1439" s="289"/>
      <c r="I1439" s="50" t="s">
        <v>1136</v>
      </c>
      <c r="J1439" s="296">
        <v>617538.20610000007</v>
      </c>
      <c r="K1439" s="289"/>
      <c r="L1439" s="289"/>
      <c r="M1439" s="289"/>
      <c r="N1439" s="289"/>
    </row>
    <row r="1440" spans="2:14" ht="15.75" x14ac:dyDescent="0.3">
      <c r="B1440" s="295">
        <f>VLOOKUP(C1440,Companies[],3,FALSE)</f>
        <v>129590645</v>
      </c>
      <c r="C1440" s="298" t="s">
        <v>2267</v>
      </c>
      <c r="D1440" s="289" t="s">
        <v>2493</v>
      </c>
      <c r="E1440" s="289" t="s">
        <v>2533</v>
      </c>
      <c r="F1440" s="50" t="s">
        <v>999</v>
      </c>
      <c r="G1440" s="50" t="s">
        <v>999</v>
      </c>
      <c r="H1440" s="289"/>
      <c r="I1440" s="50" t="s">
        <v>1136</v>
      </c>
      <c r="J1440" s="296">
        <v>32465020</v>
      </c>
      <c r="K1440" s="289"/>
      <c r="L1440" s="289"/>
      <c r="M1440" s="289"/>
      <c r="N1440" s="289"/>
    </row>
    <row r="1441" spans="2:14" ht="15.75" x14ac:dyDescent="0.3">
      <c r="B1441" s="295">
        <f>VLOOKUP(C1441,Companies[],3,FALSE)</f>
        <v>129590645</v>
      </c>
      <c r="C1441" s="298" t="s">
        <v>2267</v>
      </c>
      <c r="D1441" s="289" t="s">
        <v>2493</v>
      </c>
      <c r="E1441" s="289" t="s">
        <v>2535</v>
      </c>
      <c r="F1441" s="50" t="s">
        <v>999</v>
      </c>
      <c r="G1441" s="50" t="s">
        <v>999</v>
      </c>
      <c r="H1441" s="289"/>
      <c r="I1441" s="50" t="s">
        <v>1136</v>
      </c>
      <c r="J1441" s="296">
        <v>15147509.412110001</v>
      </c>
      <c r="K1441" s="289"/>
      <c r="L1441" s="289"/>
      <c r="M1441" s="289"/>
      <c r="N1441" s="289"/>
    </row>
    <row r="1442" spans="2:14" ht="15.75" x14ac:dyDescent="0.3">
      <c r="B1442" s="295">
        <f>VLOOKUP(C1442,Companies[],3,FALSE)</f>
        <v>129590645</v>
      </c>
      <c r="C1442" s="298" t="s">
        <v>2267</v>
      </c>
      <c r="D1442" s="289" t="s">
        <v>2493</v>
      </c>
      <c r="E1442" s="289" t="s">
        <v>2537</v>
      </c>
      <c r="F1442" s="50" t="s">
        <v>999</v>
      </c>
      <c r="G1442" s="50" t="s">
        <v>999</v>
      </c>
      <c r="H1442" s="289"/>
      <c r="I1442" s="50" t="s">
        <v>1136</v>
      </c>
      <c r="J1442" s="296">
        <v>3483943.2312599998</v>
      </c>
      <c r="K1442" s="289"/>
      <c r="L1442" s="289"/>
      <c r="M1442" s="289"/>
      <c r="N1442" s="289"/>
    </row>
    <row r="1443" spans="2:14" ht="15.75" x14ac:dyDescent="0.3">
      <c r="B1443" s="295">
        <f>VLOOKUP(C1443,Companies[],3,FALSE)</f>
        <v>129590645</v>
      </c>
      <c r="C1443" s="298" t="s">
        <v>2267</v>
      </c>
      <c r="D1443" s="289" t="s">
        <v>2493</v>
      </c>
      <c r="E1443" s="289" t="s">
        <v>2539</v>
      </c>
      <c r="F1443" s="50" t="s">
        <v>999</v>
      </c>
      <c r="G1443" s="50" t="s">
        <v>999</v>
      </c>
      <c r="H1443" s="289"/>
      <c r="I1443" s="50" t="s">
        <v>1136</v>
      </c>
      <c r="J1443" s="296">
        <v>135807.37410000002</v>
      </c>
      <c r="K1443" s="289"/>
      <c r="L1443" s="289"/>
      <c r="M1443" s="289"/>
      <c r="N1443" s="289"/>
    </row>
    <row r="1444" spans="2:14" ht="15.75" x14ac:dyDescent="0.3">
      <c r="B1444" s="295">
        <f>VLOOKUP(C1444,Companies[],3,FALSE)</f>
        <v>101665933</v>
      </c>
      <c r="C1444" s="298" t="s">
        <v>2268</v>
      </c>
      <c r="D1444" s="289" t="s">
        <v>2493</v>
      </c>
      <c r="E1444" s="289" t="s">
        <v>2533</v>
      </c>
      <c r="F1444" s="50" t="s">
        <v>999</v>
      </c>
      <c r="G1444" s="50" t="s">
        <v>999</v>
      </c>
      <c r="H1444" s="289"/>
      <c r="I1444" s="50" t="s">
        <v>1136</v>
      </c>
      <c r="J1444" s="296">
        <v>39769680</v>
      </c>
      <c r="K1444" s="289"/>
      <c r="L1444" s="289"/>
      <c r="M1444" s="289"/>
      <c r="N1444" s="289"/>
    </row>
    <row r="1445" spans="2:14" ht="15.75" x14ac:dyDescent="0.3">
      <c r="B1445" s="295">
        <f>VLOOKUP(C1445,Companies[],3,FALSE)</f>
        <v>101665933</v>
      </c>
      <c r="C1445" s="298" t="s">
        <v>2268</v>
      </c>
      <c r="D1445" s="289" t="s">
        <v>2493</v>
      </c>
      <c r="E1445" s="289" t="s">
        <v>2534</v>
      </c>
      <c r="F1445" s="50" t="s">
        <v>999</v>
      </c>
      <c r="G1445" s="50" t="s">
        <v>999</v>
      </c>
      <c r="H1445" s="289"/>
      <c r="I1445" s="50" t="s">
        <v>1136</v>
      </c>
      <c r="J1445" s="296">
        <v>2840683.8758999999</v>
      </c>
      <c r="K1445" s="289"/>
      <c r="L1445" s="289"/>
      <c r="M1445" s="289"/>
      <c r="N1445" s="289"/>
    </row>
    <row r="1446" spans="2:14" ht="15.75" x14ac:dyDescent="0.3">
      <c r="B1446" s="295">
        <f>VLOOKUP(C1446,Companies[],3,FALSE)</f>
        <v>101665933</v>
      </c>
      <c r="C1446" s="298" t="s">
        <v>2268</v>
      </c>
      <c r="D1446" s="289" t="s">
        <v>2493</v>
      </c>
      <c r="E1446" s="289" t="s">
        <v>2535</v>
      </c>
      <c r="F1446" s="50" t="s">
        <v>999</v>
      </c>
      <c r="G1446" s="50" t="s">
        <v>999</v>
      </c>
      <c r="H1446" s="289"/>
      <c r="I1446" s="50" t="s">
        <v>1136</v>
      </c>
      <c r="J1446" s="296">
        <v>338759728.57135999</v>
      </c>
      <c r="K1446" s="289"/>
      <c r="L1446" s="289"/>
      <c r="M1446" s="289"/>
      <c r="N1446" s="289"/>
    </row>
    <row r="1447" spans="2:14" ht="15.75" x14ac:dyDescent="0.3">
      <c r="B1447" s="295">
        <f>VLOOKUP(C1447,Companies[],3,FALSE)</f>
        <v>101665933</v>
      </c>
      <c r="C1447" s="298" t="s">
        <v>2268</v>
      </c>
      <c r="D1447" s="289" t="s">
        <v>2493</v>
      </c>
      <c r="E1447" s="289" t="s">
        <v>2536</v>
      </c>
      <c r="F1447" s="50" t="s">
        <v>999</v>
      </c>
      <c r="G1447" s="50" t="s">
        <v>999</v>
      </c>
      <c r="H1447" s="289"/>
      <c r="I1447" s="50" t="s">
        <v>1136</v>
      </c>
      <c r="J1447" s="296">
        <v>166581065.49901998</v>
      </c>
      <c r="K1447" s="289"/>
      <c r="L1447" s="289"/>
      <c r="M1447" s="289"/>
      <c r="N1447" s="289"/>
    </row>
    <row r="1448" spans="2:14" ht="15.75" x14ac:dyDescent="0.3">
      <c r="B1448" s="295">
        <f>VLOOKUP(C1448,Companies[],3,FALSE)</f>
        <v>101665933</v>
      </c>
      <c r="C1448" s="298" t="s">
        <v>2268</v>
      </c>
      <c r="D1448" s="289" t="s">
        <v>2493</v>
      </c>
      <c r="E1448" s="289" t="s">
        <v>2537</v>
      </c>
      <c r="F1448" s="50" t="s">
        <v>999</v>
      </c>
      <c r="G1448" s="50" t="s">
        <v>999</v>
      </c>
      <c r="H1448" s="289"/>
      <c r="I1448" s="50" t="s">
        <v>1136</v>
      </c>
      <c r="J1448" s="296">
        <v>76265126.415560007</v>
      </c>
      <c r="K1448" s="289"/>
      <c r="L1448" s="289"/>
      <c r="M1448" s="289"/>
      <c r="N1448" s="289"/>
    </row>
    <row r="1449" spans="2:14" ht="15.75" x14ac:dyDescent="0.3">
      <c r="B1449" s="295">
        <f>VLOOKUP(C1449,Companies[],3,FALSE)</f>
        <v>101665933</v>
      </c>
      <c r="C1449" s="298" t="s">
        <v>2268</v>
      </c>
      <c r="D1449" s="289" t="s">
        <v>2493</v>
      </c>
      <c r="E1449" s="289" t="s">
        <v>2538</v>
      </c>
      <c r="F1449" s="50" t="s">
        <v>999</v>
      </c>
      <c r="G1449" s="50" t="s">
        <v>999</v>
      </c>
      <c r="H1449" s="289"/>
      <c r="I1449" s="50" t="s">
        <v>1136</v>
      </c>
      <c r="J1449" s="296">
        <v>7444441.7111799996</v>
      </c>
      <c r="K1449" s="289"/>
      <c r="L1449" s="289"/>
      <c r="M1449" s="289"/>
      <c r="N1449" s="289"/>
    </row>
    <row r="1450" spans="2:14" ht="15.75" x14ac:dyDescent="0.3">
      <c r="B1450" s="295">
        <f>VLOOKUP(C1450,Companies[],3,FALSE)</f>
        <v>101665933</v>
      </c>
      <c r="C1450" s="298" t="s">
        <v>2268</v>
      </c>
      <c r="D1450" s="289" t="s">
        <v>2493</v>
      </c>
      <c r="E1450" s="289" t="s">
        <v>2539</v>
      </c>
      <c r="F1450" s="50" t="s">
        <v>999</v>
      </c>
      <c r="G1450" s="50" t="s">
        <v>999</v>
      </c>
      <c r="H1450" s="289"/>
      <c r="I1450" s="50" t="s">
        <v>1136</v>
      </c>
      <c r="J1450" s="296">
        <v>1601050.67472</v>
      </c>
      <c r="K1450" s="289"/>
      <c r="L1450" s="289"/>
      <c r="M1450" s="289"/>
      <c r="N1450" s="289"/>
    </row>
    <row r="1451" spans="2:14" ht="15.75" x14ac:dyDescent="0.3">
      <c r="B1451" s="295">
        <f>VLOOKUP(C1451,Companies[],3,FALSE)</f>
        <v>101665933</v>
      </c>
      <c r="C1451" s="298" t="s">
        <v>2268</v>
      </c>
      <c r="D1451" s="289" t="s">
        <v>2542</v>
      </c>
      <c r="E1451" s="289" t="s">
        <v>2541</v>
      </c>
      <c r="F1451" s="50" t="s">
        <v>999</v>
      </c>
      <c r="G1451" s="50" t="s">
        <v>999</v>
      </c>
      <c r="H1451" s="289"/>
      <c r="I1451" s="50" t="s">
        <v>1136</v>
      </c>
      <c r="J1451" s="296">
        <v>12900000</v>
      </c>
      <c r="K1451" s="289"/>
      <c r="L1451" s="289"/>
      <c r="M1451" s="289"/>
      <c r="N1451" s="289"/>
    </row>
    <row r="1452" spans="2:14" ht="15.75" x14ac:dyDescent="0.3">
      <c r="B1452" s="295">
        <f>VLOOKUP(C1452,Companies[],3,FALSE)</f>
        <v>110022956</v>
      </c>
      <c r="C1452" s="298" t="s">
        <v>2269</v>
      </c>
      <c r="D1452" s="289" t="s">
        <v>2030</v>
      </c>
      <c r="E1452" s="289" t="s">
        <v>2515</v>
      </c>
      <c r="F1452" s="50" t="s">
        <v>999</v>
      </c>
      <c r="G1452" s="50" t="s">
        <v>999</v>
      </c>
      <c r="H1452" s="289"/>
      <c r="I1452" s="50" t="s">
        <v>1136</v>
      </c>
      <c r="J1452" s="296">
        <v>26870843</v>
      </c>
      <c r="K1452" s="289"/>
      <c r="L1452" s="289"/>
      <c r="M1452" s="289"/>
      <c r="N1452" s="289"/>
    </row>
    <row r="1453" spans="2:14" ht="15.75" x14ac:dyDescent="0.3">
      <c r="B1453" s="295">
        <f>VLOOKUP(C1453,Companies[],3,FALSE)</f>
        <v>110022956</v>
      </c>
      <c r="C1453" s="298" t="s">
        <v>2269</v>
      </c>
      <c r="D1453" s="289" t="s">
        <v>2029</v>
      </c>
      <c r="E1453" s="289" t="s">
        <v>2497</v>
      </c>
      <c r="F1453" s="50" t="s">
        <v>999</v>
      </c>
      <c r="G1453" s="50" t="s">
        <v>999</v>
      </c>
      <c r="H1453" s="289"/>
      <c r="I1453" s="50" t="s">
        <v>1136</v>
      </c>
      <c r="J1453" s="296">
        <v>17913895</v>
      </c>
      <c r="K1453" s="289"/>
      <c r="L1453" s="289"/>
      <c r="M1453" s="289"/>
      <c r="N1453" s="289"/>
    </row>
    <row r="1454" spans="2:14" ht="15.75" x14ac:dyDescent="0.3">
      <c r="B1454" s="295">
        <f>VLOOKUP(C1454,Companies[],3,FALSE)</f>
        <v>110022956</v>
      </c>
      <c r="C1454" s="298" t="s">
        <v>2269</v>
      </c>
      <c r="D1454" s="289" t="s">
        <v>2029</v>
      </c>
      <c r="E1454" s="289" t="s">
        <v>2519</v>
      </c>
      <c r="F1454" s="50" t="s">
        <v>999</v>
      </c>
      <c r="G1454" s="50" t="s">
        <v>999</v>
      </c>
      <c r="H1454" s="289"/>
      <c r="I1454" s="50" t="s">
        <v>1136</v>
      </c>
      <c r="J1454" s="296">
        <v>46128281</v>
      </c>
      <c r="K1454" s="289"/>
      <c r="L1454" s="289"/>
      <c r="M1454" s="289"/>
      <c r="N1454" s="289"/>
    </row>
    <row r="1455" spans="2:14" ht="15.75" x14ac:dyDescent="0.3">
      <c r="B1455" s="295">
        <f>VLOOKUP(C1455,Companies[],3,FALSE)</f>
        <v>110022956</v>
      </c>
      <c r="C1455" s="298" t="s">
        <v>2269</v>
      </c>
      <c r="D1455" s="289" t="s">
        <v>2493</v>
      </c>
      <c r="E1455" s="289" t="s">
        <v>2533</v>
      </c>
      <c r="F1455" s="50" t="s">
        <v>999</v>
      </c>
      <c r="G1455" s="50" t="s">
        <v>999</v>
      </c>
      <c r="H1455" s="289"/>
      <c r="I1455" s="50" t="s">
        <v>1136</v>
      </c>
      <c r="J1455" s="296">
        <v>11148000</v>
      </c>
      <c r="K1455" s="289"/>
      <c r="L1455" s="289"/>
      <c r="M1455" s="289"/>
      <c r="N1455" s="289"/>
    </row>
    <row r="1456" spans="2:14" ht="15.75" x14ac:dyDescent="0.3">
      <c r="B1456" s="295">
        <f>VLOOKUP(C1456,Companies[],3,FALSE)</f>
        <v>110022956</v>
      </c>
      <c r="C1456" s="298" t="s">
        <v>2269</v>
      </c>
      <c r="D1456" s="289" t="s">
        <v>2493</v>
      </c>
      <c r="E1456" s="289" t="s">
        <v>2535</v>
      </c>
      <c r="F1456" s="50" t="s">
        <v>999</v>
      </c>
      <c r="G1456" s="50" t="s">
        <v>999</v>
      </c>
      <c r="H1456" s="289"/>
      <c r="I1456" s="50" t="s">
        <v>1136</v>
      </c>
      <c r="J1456" s="296">
        <v>50350505.413699999</v>
      </c>
      <c r="K1456" s="289"/>
      <c r="L1456" s="289"/>
      <c r="M1456" s="289"/>
      <c r="N1456" s="289"/>
    </row>
    <row r="1457" spans="2:14" ht="15.75" x14ac:dyDescent="0.3">
      <c r="B1457" s="295">
        <f>VLOOKUP(C1457,Companies[],3,FALSE)</f>
        <v>110022956</v>
      </c>
      <c r="C1457" s="298" t="s">
        <v>2269</v>
      </c>
      <c r="D1457" s="289" t="s">
        <v>2493</v>
      </c>
      <c r="E1457" s="289" t="s">
        <v>2537</v>
      </c>
      <c r="F1457" s="50" t="s">
        <v>999</v>
      </c>
      <c r="G1457" s="50" t="s">
        <v>999</v>
      </c>
      <c r="H1457" s="289"/>
      <c r="I1457" s="50" t="s">
        <v>1136</v>
      </c>
      <c r="J1457" s="296">
        <v>11580637.91398</v>
      </c>
      <c r="K1457" s="289"/>
      <c r="L1457" s="289"/>
      <c r="M1457" s="289"/>
      <c r="N1457" s="289"/>
    </row>
    <row r="1458" spans="2:14" ht="15.75" x14ac:dyDescent="0.3">
      <c r="B1458" s="295">
        <f>VLOOKUP(C1458,Companies[],3,FALSE)</f>
        <v>110022956</v>
      </c>
      <c r="C1458" s="298" t="s">
        <v>2269</v>
      </c>
      <c r="D1458" s="289" t="s">
        <v>2493</v>
      </c>
      <c r="E1458" s="289" t="s">
        <v>2539</v>
      </c>
      <c r="F1458" s="50" t="s">
        <v>999</v>
      </c>
      <c r="G1458" s="50" t="s">
        <v>999</v>
      </c>
      <c r="H1458" s="289"/>
      <c r="I1458" s="50" t="s">
        <v>1136</v>
      </c>
      <c r="J1458" s="296">
        <v>407295.12534000003</v>
      </c>
      <c r="K1458" s="289"/>
      <c r="L1458" s="289"/>
      <c r="M1458" s="289"/>
      <c r="N1458" s="289"/>
    </row>
    <row r="1459" spans="2:14" ht="15.75" x14ac:dyDescent="0.3">
      <c r="B1459" s="295">
        <f>VLOOKUP(C1459,Companies[],3,FALSE)</f>
        <v>106369615</v>
      </c>
      <c r="C1459" s="298" t="s">
        <v>2270</v>
      </c>
      <c r="D1459" s="289" t="s">
        <v>2493</v>
      </c>
      <c r="E1459" s="289" t="s">
        <v>2533</v>
      </c>
      <c r="F1459" s="50" t="s">
        <v>999</v>
      </c>
      <c r="G1459" s="50" t="s">
        <v>999</v>
      </c>
      <c r="H1459" s="289"/>
      <c r="I1459" s="50" t="s">
        <v>1136</v>
      </c>
      <c r="J1459" s="296">
        <v>1975800</v>
      </c>
      <c r="K1459" s="289"/>
      <c r="L1459" s="289"/>
      <c r="M1459" s="289"/>
      <c r="N1459" s="289"/>
    </row>
    <row r="1460" spans="2:14" ht="15.75" x14ac:dyDescent="0.3">
      <c r="B1460" s="295">
        <f>VLOOKUP(C1460,Companies[],3,FALSE)</f>
        <v>106369615</v>
      </c>
      <c r="C1460" s="298" t="s">
        <v>2270</v>
      </c>
      <c r="D1460" s="289" t="s">
        <v>2493</v>
      </c>
      <c r="E1460" s="289" t="s">
        <v>2535</v>
      </c>
      <c r="F1460" s="50" t="s">
        <v>999</v>
      </c>
      <c r="G1460" s="50" t="s">
        <v>999</v>
      </c>
      <c r="H1460" s="289"/>
      <c r="I1460" s="50" t="s">
        <v>1136</v>
      </c>
      <c r="J1460" s="296">
        <v>3108580.05803</v>
      </c>
      <c r="K1460" s="289"/>
      <c r="L1460" s="289"/>
      <c r="M1460" s="289"/>
      <c r="N1460" s="289"/>
    </row>
    <row r="1461" spans="2:14" ht="15.75" x14ac:dyDescent="0.3">
      <c r="B1461" s="295">
        <f>VLOOKUP(C1461,Companies[],3,FALSE)</f>
        <v>106369615</v>
      </c>
      <c r="C1461" s="298" t="s">
        <v>2270</v>
      </c>
      <c r="D1461" s="289" t="s">
        <v>2493</v>
      </c>
      <c r="E1461" s="289" t="s">
        <v>2537</v>
      </c>
      <c r="F1461" s="50" t="s">
        <v>999</v>
      </c>
      <c r="G1461" s="50" t="s">
        <v>999</v>
      </c>
      <c r="H1461" s="289"/>
      <c r="I1461" s="50" t="s">
        <v>1136</v>
      </c>
      <c r="J1461" s="296">
        <v>714999.63</v>
      </c>
      <c r="K1461" s="289"/>
      <c r="L1461" s="289"/>
      <c r="M1461" s="289"/>
      <c r="N1461" s="289"/>
    </row>
    <row r="1462" spans="2:14" ht="15.75" x14ac:dyDescent="0.3">
      <c r="B1462" s="295">
        <f>VLOOKUP(C1462,Companies[],3,FALSE)</f>
        <v>106369615</v>
      </c>
      <c r="C1462" s="298" t="s">
        <v>2270</v>
      </c>
      <c r="D1462" s="289" t="s">
        <v>2542</v>
      </c>
      <c r="E1462" s="289" t="s">
        <v>2541</v>
      </c>
      <c r="F1462" s="50" t="s">
        <v>999</v>
      </c>
      <c r="G1462" s="50" t="s">
        <v>999</v>
      </c>
      <c r="H1462" s="289"/>
      <c r="I1462" s="50" t="s">
        <v>1136</v>
      </c>
      <c r="J1462" s="296">
        <v>2000000</v>
      </c>
      <c r="K1462" s="289"/>
      <c r="L1462" s="289"/>
      <c r="M1462" s="289"/>
      <c r="N1462" s="289"/>
    </row>
    <row r="1463" spans="2:14" ht="15.75" x14ac:dyDescent="0.3">
      <c r="B1463" s="295">
        <f>VLOOKUP(C1463,Companies[],3,FALSE)</f>
        <v>104797172</v>
      </c>
      <c r="C1463" s="298" t="s">
        <v>2271</v>
      </c>
      <c r="D1463" s="289" t="s">
        <v>2493</v>
      </c>
      <c r="E1463" s="289" t="s">
        <v>2533</v>
      </c>
      <c r="F1463" s="50" t="s">
        <v>999</v>
      </c>
      <c r="G1463" s="50" t="s">
        <v>999</v>
      </c>
      <c r="H1463" s="289"/>
      <c r="I1463" s="50" t="s">
        <v>1136</v>
      </c>
      <c r="J1463" s="296">
        <v>491059300</v>
      </c>
      <c r="K1463" s="289"/>
      <c r="L1463" s="289"/>
      <c r="M1463" s="289"/>
      <c r="N1463" s="289"/>
    </row>
    <row r="1464" spans="2:14" ht="15.75" x14ac:dyDescent="0.3">
      <c r="B1464" s="295">
        <f>VLOOKUP(C1464,Companies[],3,FALSE)</f>
        <v>104797172</v>
      </c>
      <c r="C1464" s="298" t="s">
        <v>2271</v>
      </c>
      <c r="D1464" s="289" t="s">
        <v>2493</v>
      </c>
      <c r="E1464" s="289" t="s">
        <v>2535</v>
      </c>
      <c r="F1464" s="50" t="s">
        <v>999</v>
      </c>
      <c r="G1464" s="50" t="s">
        <v>999</v>
      </c>
      <c r="H1464" s="289"/>
      <c r="I1464" s="50" t="s">
        <v>1136</v>
      </c>
      <c r="J1464" s="296">
        <v>117105205.29369</v>
      </c>
      <c r="K1464" s="289"/>
      <c r="L1464" s="289"/>
      <c r="M1464" s="289"/>
      <c r="N1464" s="289"/>
    </row>
    <row r="1465" spans="2:14" ht="15.75" x14ac:dyDescent="0.3">
      <c r="B1465" s="295">
        <f>VLOOKUP(C1465,Companies[],3,FALSE)</f>
        <v>104797172</v>
      </c>
      <c r="C1465" s="298" t="s">
        <v>2271</v>
      </c>
      <c r="D1465" s="289" t="s">
        <v>2493</v>
      </c>
      <c r="E1465" s="289" t="s">
        <v>2536</v>
      </c>
      <c r="F1465" s="50" t="s">
        <v>999</v>
      </c>
      <c r="G1465" s="50" t="s">
        <v>999</v>
      </c>
      <c r="H1465" s="289"/>
      <c r="I1465" s="50" t="s">
        <v>1136</v>
      </c>
      <c r="J1465" s="296">
        <v>186232233.94085249</v>
      </c>
      <c r="K1465" s="289"/>
      <c r="L1465" s="289"/>
      <c r="M1465" s="289"/>
      <c r="N1465" s="289"/>
    </row>
    <row r="1466" spans="2:14" ht="15.75" x14ac:dyDescent="0.3">
      <c r="B1466" s="295">
        <f>VLOOKUP(C1466,Companies[],3,FALSE)</f>
        <v>104797172</v>
      </c>
      <c r="C1466" s="298" t="s">
        <v>2271</v>
      </c>
      <c r="D1466" s="289" t="s">
        <v>2493</v>
      </c>
      <c r="E1466" s="289" t="s">
        <v>2537</v>
      </c>
      <c r="F1466" s="50" t="s">
        <v>999</v>
      </c>
      <c r="G1466" s="50" t="s">
        <v>999</v>
      </c>
      <c r="H1466" s="289"/>
      <c r="I1466" s="50" t="s">
        <v>1136</v>
      </c>
      <c r="J1466" s="296">
        <v>26934201.819019999</v>
      </c>
      <c r="K1466" s="289"/>
      <c r="L1466" s="289"/>
      <c r="M1466" s="289"/>
      <c r="N1466" s="289"/>
    </row>
    <row r="1467" spans="2:14" ht="15.75" x14ac:dyDescent="0.3">
      <c r="B1467" s="295">
        <f>VLOOKUP(C1467,Companies[],3,FALSE)</f>
        <v>104797172</v>
      </c>
      <c r="C1467" s="298" t="s">
        <v>2271</v>
      </c>
      <c r="D1467" s="289" t="s">
        <v>2493</v>
      </c>
      <c r="E1467" s="289" t="s">
        <v>2538</v>
      </c>
      <c r="F1467" s="50" t="s">
        <v>999</v>
      </c>
      <c r="G1467" s="50" t="s">
        <v>999</v>
      </c>
      <c r="H1467" s="289"/>
      <c r="I1467" s="50" t="s">
        <v>1136</v>
      </c>
      <c r="J1467" s="296">
        <v>8885278.035360001</v>
      </c>
      <c r="K1467" s="289"/>
      <c r="L1467" s="289"/>
      <c r="M1467" s="289"/>
      <c r="N1467" s="289"/>
    </row>
    <row r="1468" spans="2:14" ht="15.75" x14ac:dyDescent="0.3">
      <c r="B1468" s="295">
        <f>VLOOKUP(C1468,Companies[],3,FALSE)</f>
        <v>104797172</v>
      </c>
      <c r="C1468" s="298" t="s">
        <v>2271</v>
      </c>
      <c r="D1468" s="289" t="s">
        <v>2493</v>
      </c>
      <c r="E1468" s="289" t="s">
        <v>2539</v>
      </c>
      <c r="F1468" s="50" t="s">
        <v>999</v>
      </c>
      <c r="G1468" s="50" t="s">
        <v>999</v>
      </c>
      <c r="H1468" s="289"/>
      <c r="I1468" s="50" t="s">
        <v>1136</v>
      </c>
      <c r="J1468" s="296">
        <v>1730936.81556</v>
      </c>
      <c r="K1468" s="289"/>
      <c r="L1468" s="289"/>
      <c r="M1468" s="289"/>
      <c r="N1468" s="289"/>
    </row>
    <row r="1469" spans="2:14" ht="15.75" x14ac:dyDescent="0.3">
      <c r="B1469" s="295">
        <f>VLOOKUP(C1469,Companies[],3,FALSE)</f>
        <v>114020222</v>
      </c>
      <c r="C1469" s="298" t="s">
        <v>2272</v>
      </c>
      <c r="D1469" s="289" t="s">
        <v>2493</v>
      </c>
      <c r="E1469" s="289" t="s">
        <v>2533</v>
      </c>
      <c r="F1469" s="50" t="s">
        <v>999</v>
      </c>
      <c r="G1469" s="50" t="s">
        <v>999</v>
      </c>
      <c r="H1469" s="289"/>
      <c r="I1469" s="50" t="s">
        <v>1136</v>
      </c>
      <c r="J1469" s="296">
        <v>51373740</v>
      </c>
      <c r="K1469" s="289"/>
      <c r="L1469" s="289"/>
      <c r="M1469" s="289"/>
      <c r="N1469" s="289"/>
    </row>
    <row r="1470" spans="2:14" ht="15.75" x14ac:dyDescent="0.3">
      <c r="B1470" s="295">
        <f>VLOOKUP(C1470,Companies[],3,FALSE)</f>
        <v>114020222</v>
      </c>
      <c r="C1470" s="298" t="s">
        <v>2272</v>
      </c>
      <c r="D1470" s="289" t="s">
        <v>2493</v>
      </c>
      <c r="E1470" s="289" t="s">
        <v>2535</v>
      </c>
      <c r="F1470" s="50" t="s">
        <v>999</v>
      </c>
      <c r="G1470" s="50" t="s">
        <v>999</v>
      </c>
      <c r="H1470" s="289"/>
      <c r="I1470" s="50" t="s">
        <v>1136</v>
      </c>
      <c r="J1470" s="296">
        <v>135711587.22619998</v>
      </c>
      <c r="K1470" s="289"/>
      <c r="L1470" s="289"/>
      <c r="M1470" s="289"/>
      <c r="N1470" s="289"/>
    </row>
    <row r="1471" spans="2:14" ht="15.75" x14ac:dyDescent="0.3">
      <c r="B1471" s="295">
        <f>VLOOKUP(C1471,Companies[],3,FALSE)</f>
        <v>114020222</v>
      </c>
      <c r="C1471" s="298" t="s">
        <v>2272</v>
      </c>
      <c r="D1471" s="289" t="s">
        <v>2493</v>
      </c>
      <c r="E1471" s="289" t="s">
        <v>2537</v>
      </c>
      <c r="F1471" s="50" t="s">
        <v>999</v>
      </c>
      <c r="G1471" s="50" t="s">
        <v>999</v>
      </c>
      <c r="H1471" s="289"/>
      <c r="I1471" s="50" t="s">
        <v>1136</v>
      </c>
      <c r="J1471" s="296">
        <v>31213694.860240001</v>
      </c>
      <c r="K1471" s="289"/>
      <c r="L1471" s="289"/>
      <c r="M1471" s="289"/>
      <c r="N1471" s="289"/>
    </row>
    <row r="1472" spans="2:14" ht="15.75" x14ac:dyDescent="0.3">
      <c r="B1472" s="295">
        <f>VLOOKUP(C1472,Companies[],3,FALSE)</f>
        <v>114020222</v>
      </c>
      <c r="C1472" s="298" t="s">
        <v>2272</v>
      </c>
      <c r="D1472" s="289" t="s">
        <v>2493</v>
      </c>
      <c r="E1472" s="289" t="s">
        <v>2539</v>
      </c>
      <c r="F1472" s="50" t="s">
        <v>999</v>
      </c>
      <c r="G1472" s="50" t="s">
        <v>999</v>
      </c>
      <c r="H1472" s="289"/>
      <c r="I1472" s="50" t="s">
        <v>1136</v>
      </c>
      <c r="J1472" s="296">
        <v>580516.30437999999</v>
      </c>
      <c r="K1472" s="289"/>
      <c r="L1472" s="289"/>
      <c r="M1472" s="289"/>
      <c r="N1472" s="289"/>
    </row>
    <row r="1473" spans="2:14" ht="15.75" x14ac:dyDescent="0.3">
      <c r="B1473" s="295">
        <f>VLOOKUP(C1473,Companies[],3,FALSE)</f>
        <v>113631473</v>
      </c>
      <c r="C1473" s="298" t="s">
        <v>2273</v>
      </c>
      <c r="D1473" s="289" t="s">
        <v>2493</v>
      </c>
      <c r="E1473" s="289" t="s">
        <v>2533</v>
      </c>
      <c r="F1473" s="50" t="s">
        <v>999</v>
      </c>
      <c r="G1473" s="50" t="s">
        <v>999</v>
      </c>
      <c r="H1473" s="289"/>
      <c r="I1473" s="50" t="s">
        <v>1136</v>
      </c>
      <c r="J1473" s="296">
        <v>7198020</v>
      </c>
      <c r="K1473" s="289"/>
      <c r="L1473" s="289"/>
      <c r="M1473" s="289"/>
      <c r="N1473" s="289"/>
    </row>
    <row r="1474" spans="2:14" ht="15.75" x14ac:dyDescent="0.3">
      <c r="B1474" s="295">
        <f>VLOOKUP(C1474,Companies[],3,FALSE)</f>
        <v>113631473</v>
      </c>
      <c r="C1474" s="298" t="s">
        <v>2273</v>
      </c>
      <c r="D1474" s="289" t="s">
        <v>2493</v>
      </c>
      <c r="E1474" s="289" t="s">
        <v>2535</v>
      </c>
      <c r="F1474" s="50" t="s">
        <v>999</v>
      </c>
      <c r="G1474" s="50" t="s">
        <v>999</v>
      </c>
      <c r="H1474" s="289"/>
      <c r="I1474" s="50" t="s">
        <v>1136</v>
      </c>
      <c r="J1474" s="296">
        <v>47862918.84042</v>
      </c>
      <c r="K1474" s="289"/>
      <c r="L1474" s="289"/>
      <c r="M1474" s="289"/>
      <c r="N1474" s="289"/>
    </row>
    <row r="1475" spans="2:14" ht="15.75" x14ac:dyDescent="0.3">
      <c r="B1475" s="295">
        <f>VLOOKUP(C1475,Companies[],3,FALSE)</f>
        <v>113631473</v>
      </c>
      <c r="C1475" s="298" t="s">
        <v>2273</v>
      </c>
      <c r="D1475" s="289" t="s">
        <v>2493</v>
      </c>
      <c r="E1475" s="289" t="s">
        <v>2537</v>
      </c>
      <c r="F1475" s="50" t="s">
        <v>999</v>
      </c>
      <c r="G1475" s="50" t="s">
        <v>999</v>
      </c>
      <c r="H1475" s="289"/>
      <c r="I1475" s="50" t="s">
        <v>1136</v>
      </c>
      <c r="J1475" s="296">
        <v>11008472.440819999</v>
      </c>
      <c r="K1475" s="289"/>
      <c r="L1475" s="289"/>
      <c r="M1475" s="289"/>
      <c r="N1475" s="289"/>
    </row>
    <row r="1476" spans="2:14" ht="15.75" x14ac:dyDescent="0.3">
      <c r="B1476" s="295">
        <f>VLOOKUP(C1476,Companies[],3,FALSE)</f>
        <v>113631473</v>
      </c>
      <c r="C1476" s="298" t="s">
        <v>2273</v>
      </c>
      <c r="D1476" s="289" t="s">
        <v>2493</v>
      </c>
      <c r="E1476" s="289" t="s">
        <v>2539</v>
      </c>
      <c r="F1476" s="50" t="s">
        <v>999</v>
      </c>
      <c r="G1476" s="50" t="s">
        <v>999</v>
      </c>
      <c r="H1476" s="289"/>
      <c r="I1476" s="50" t="s">
        <v>1136</v>
      </c>
      <c r="J1476" s="296">
        <v>895546.91999999993</v>
      </c>
      <c r="K1476" s="289"/>
      <c r="L1476" s="289"/>
      <c r="M1476" s="289"/>
      <c r="N1476" s="289"/>
    </row>
    <row r="1477" spans="2:14" ht="15.75" x14ac:dyDescent="0.3">
      <c r="B1477" s="295">
        <f>VLOOKUP(C1477,Companies[],3,FALSE)</f>
        <v>188092349</v>
      </c>
      <c r="C1477" s="298" t="s">
        <v>2274</v>
      </c>
      <c r="D1477" s="289" t="s">
        <v>2029</v>
      </c>
      <c r="E1477" s="289" t="s">
        <v>2497</v>
      </c>
      <c r="F1477" s="50" t="s">
        <v>999</v>
      </c>
      <c r="G1477" s="50" t="s">
        <v>999</v>
      </c>
      <c r="H1477" s="289"/>
      <c r="I1477" s="50" t="s">
        <v>1136</v>
      </c>
      <c r="J1477" s="296">
        <v>2000000</v>
      </c>
      <c r="K1477" s="289"/>
      <c r="L1477" s="289"/>
      <c r="M1477" s="289"/>
      <c r="N1477" s="289"/>
    </row>
    <row r="1478" spans="2:14" ht="15.75" x14ac:dyDescent="0.3">
      <c r="B1478" s="295">
        <f>VLOOKUP(C1478,Companies[],3,FALSE)</f>
        <v>188092349</v>
      </c>
      <c r="C1478" s="298" t="s">
        <v>2274</v>
      </c>
      <c r="D1478" s="289" t="s">
        <v>2493</v>
      </c>
      <c r="E1478" s="289" t="s">
        <v>2533</v>
      </c>
      <c r="F1478" s="50" t="s">
        <v>999</v>
      </c>
      <c r="G1478" s="50" t="s">
        <v>999</v>
      </c>
      <c r="H1478" s="289"/>
      <c r="I1478" s="50" t="s">
        <v>1136</v>
      </c>
      <c r="J1478" s="296">
        <v>8900060</v>
      </c>
      <c r="K1478" s="289"/>
      <c r="L1478" s="289"/>
      <c r="M1478" s="289"/>
      <c r="N1478" s="289"/>
    </row>
    <row r="1479" spans="2:14" ht="15.75" x14ac:dyDescent="0.3">
      <c r="B1479" s="295">
        <f>VLOOKUP(C1479,Companies[],3,FALSE)</f>
        <v>188092349</v>
      </c>
      <c r="C1479" s="298" t="s">
        <v>2274</v>
      </c>
      <c r="D1479" s="289" t="s">
        <v>2493</v>
      </c>
      <c r="E1479" s="289" t="s">
        <v>2534</v>
      </c>
      <c r="F1479" s="50" t="s">
        <v>999</v>
      </c>
      <c r="G1479" s="50" t="s">
        <v>999</v>
      </c>
      <c r="H1479" s="289"/>
      <c r="I1479" s="50" t="s">
        <v>1136</v>
      </c>
      <c r="J1479" s="296">
        <v>4729684.2828000002</v>
      </c>
      <c r="K1479" s="289"/>
      <c r="L1479" s="289"/>
      <c r="M1479" s="289"/>
      <c r="N1479" s="289"/>
    </row>
    <row r="1480" spans="2:14" ht="15.75" x14ac:dyDescent="0.3">
      <c r="B1480" s="295">
        <f>VLOOKUP(C1480,Companies[],3,FALSE)</f>
        <v>188092349</v>
      </c>
      <c r="C1480" s="298" t="s">
        <v>2274</v>
      </c>
      <c r="D1480" s="289" t="s">
        <v>2493</v>
      </c>
      <c r="E1480" s="289" t="s">
        <v>2535</v>
      </c>
      <c r="F1480" s="50" t="s">
        <v>999</v>
      </c>
      <c r="G1480" s="50" t="s">
        <v>999</v>
      </c>
      <c r="H1480" s="289"/>
      <c r="I1480" s="50" t="s">
        <v>1136</v>
      </c>
      <c r="J1480" s="296">
        <v>45253366.493880004</v>
      </c>
      <c r="K1480" s="289"/>
      <c r="L1480" s="289"/>
      <c r="M1480" s="289"/>
      <c r="N1480" s="289"/>
    </row>
    <row r="1481" spans="2:14" ht="15.75" x14ac:dyDescent="0.3">
      <c r="B1481" s="295">
        <f>VLOOKUP(C1481,Companies[],3,FALSE)</f>
        <v>188092349</v>
      </c>
      <c r="C1481" s="298" t="s">
        <v>2274</v>
      </c>
      <c r="D1481" s="289" t="s">
        <v>2493</v>
      </c>
      <c r="E1481" s="289" t="s">
        <v>2537</v>
      </c>
      <c r="F1481" s="50" t="s">
        <v>999</v>
      </c>
      <c r="G1481" s="50" t="s">
        <v>999</v>
      </c>
      <c r="H1481" s="289"/>
      <c r="I1481" s="50" t="s">
        <v>1136</v>
      </c>
      <c r="J1481" s="296">
        <v>9619924.4722799994</v>
      </c>
      <c r="K1481" s="289"/>
      <c r="L1481" s="289"/>
      <c r="M1481" s="289"/>
      <c r="N1481" s="289"/>
    </row>
    <row r="1482" spans="2:14" ht="15.75" x14ac:dyDescent="0.3">
      <c r="B1482" s="295">
        <f>VLOOKUP(C1482,Companies[],3,FALSE)</f>
        <v>188092349</v>
      </c>
      <c r="C1482" s="298" t="s">
        <v>2274</v>
      </c>
      <c r="D1482" s="289" t="s">
        <v>2493</v>
      </c>
      <c r="E1482" s="289" t="s">
        <v>2539</v>
      </c>
      <c r="F1482" s="50" t="s">
        <v>999</v>
      </c>
      <c r="G1482" s="50" t="s">
        <v>999</v>
      </c>
      <c r="H1482" s="289"/>
      <c r="I1482" s="50" t="s">
        <v>1136</v>
      </c>
      <c r="J1482" s="296">
        <v>320127.58692000003</v>
      </c>
      <c r="K1482" s="289"/>
      <c r="L1482" s="289"/>
      <c r="M1482" s="289"/>
      <c r="N1482" s="289"/>
    </row>
    <row r="1483" spans="2:14" ht="15.75" x14ac:dyDescent="0.3">
      <c r="B1483" s="295">
        <f>VLOOKUP(C1483,Companies[],3,FALSE)</f>
        <v>162206370</v>
      </c>
      <c r="C1483" s="298" t="s">
        <v>2275</v>
      </c>
      <c r="D1483" s="289" t="s">
        <v>2029</v>
      </c>
      <c r="E1483" s="289" t="s">
        <v>2497</v>
      </c>
      <c r="F1483" s="50" t="s">
        <v>999</v>
      </c>
      <c r="G1483" s="50" t="s">
        <v>999</v>
      </c>
      <c r="H1483" s="289"/>
      <c r="I1483" s="50" t="s">
        <v>1136</v>
      </c>
      <c r="J1483" s="296">
        <v>7701472</v>
      </c>
      <c r="K1483" s="289"/>
      <c r="L1483" s="289"/>
      <c r="M1483" s="289"/>
      <c r="N1483" s="289"/>
    </row>
    <row r="1484" spans="2:14" ht="15.75" x14ac:dyDescent="0.3">
      <c r="B1484" s="295">
        <f>VLOOKUP(C1484,Companies[],3,FALSE)</f>
        <v>162206370</v>
      </c>
      <c r="C1484" s="298" t="s">
        <v>2275</v>
      </c>
      <c r="D1484" s="289" t="s">
        <v>2029</v>
      </c>
      <c r="E1484" s="289" t="s">
        <v>2519</v>
      </c>
      <c r="F1484" s="50" t="s">
        <v>999</v>
      </c>
      <c r="G1484" s="50" t="s">
        <v>999</v>
      </c>
      <c r="H1484" s="289"/>
      <c r="I1484" s="50" t="s">
        <v>1136</v>
      </c>
      <c r="J1484" s="296">
        <v>3647837</v>
      </c>
      <c r="K1484" s="289"/>
      <c r="L1484" s="289"/>
      <c r="M1484" s="289"/>
      <c r="N1484" s="289"/>
    </row>
    <row r="1485" spans="2:14" ht="15.75" x14ac:dyDescent="0.3">
      <c r="B1485" s="295">
        <f>VLOOKUP(C1485,Companies[],3,FALSE)</f>
        <v>162206370</v>
      </c>
      <c r="C1485" s="298" t="s">
        <v>2275</v>
      </c>
      <c r="D1485" s="289" t="s">
        <v>2493</v>
      </c>
      <c r="E1485" s="289" t="s">
        <v>2533</v>
      </c>
      <c r="F1485" s="50" t="s">
        <v>999</v>
      </c>
      <c r="G1485" s="50" t="s">
        <v>999</v>
      </c>
      <c r="H1485" s="289"/>
      <c r="I1485" s="50" t="s">
        <v>1136</v>
      </c>
      <c r="J1485" s="296">
        <v>1581000</v>
      </c>
      <c r="K1485" s="289"/>
      <c r="L1485" s="289"/>
      <c r="M1485" s="289"/>
      <c r="N1485" s="289"/>
    </row>
    <row r="1486" spans="2:14" ht="15.75" x14ac:dyDescent="0.3">
      <c r="B1486" s="295">
        <f>VLOOKUP(C1486,Companies[],3,FALSE)</f>
        <v>162206370</v>
      </c>
      <c r="C1486" s="298" t="s">
        <v>2275</v>
      </c>
      <c r="D1486" s="289" t="s">
        <v>2493</v>
      </c>
      <c r="E1486" s="289" t="s">
        <v>2535</v>
      </c>
      <c r="F1486" s="50" t="s">
        <v>999</v>
      </c>
      <c r="G1486" s="50" t="s">
        <v>999</v>
      </c>
      <c r="H1486" s="289"/>
      <c r="I1486" s="50" t="s">
        <v>1136</v>
      </c>
      <c r="J1486" s="296">
        <v>34173693.866060004</v>
      </c>
      <c r="K1486" s="289"/>
      <c r="L1486" s="289"/>
      <c r="M1486" s="289"/>
      <c r="N1486" s="289"/>
    </row>
    <row r="1487" spans="2:14" ht="15.75" x14ac:dyDescent="0.3">
      <c r="B1487" s="295">
        <f>VLOOKUP(C1487,Companies[],3,FALSE)</f>
        <v>162206370</v>
      </c>
      <c r="C1487" s="298" t="s">
        <v>2275</v>
      </c>
      <c r="D1487" s="289" t="s">
        <v>2493</v>
      </c>
      <c r="E1487" s="289" t="s">
        <v>2537</v>
      </c>
      <c r="F1487" s="50" t="s">
        <v>999</v>
      </c>
      <c r="G1487" s="50" t="s">
        <v>999</v>
      </c>
      <c r="H1487" s="289"/>
      <c r="I1487" s="50" t="s">
        <v>1136</v>
      </c>
      <c r="J1487" s="296">
        <v>7859949.7508399989</v>
      </c>
      <c r="K1487" s="289"/>
      <c r="L1487" s="289"/>
      <c r="M1487" s="289"/>
      <c r="N1487" s="289"/>
    </row>
    <row r="1488" spans="2:14" ht="15.75" x14ac:dyDescent="0.3">
      <c r="B1488" s="295">
        <f>VLOOKUP(C1488,Companies[],3,FALSE)</f>
        <v>162206370</v>
      </c>
      <c r="C1488" s="298" t="s">
        <v>2275</v>
      </c>
      <c r="D1488" s="289" t="s">
        <v>2493</v>
      </c>
      <c r="E1488" s="289" t="s">
        <v>2539</v>
      </c>
      <c r="F1488" s="50" t="s">
        <v>999</v>
      </c>
      <c r="G1488" s="50" t="s">
        <v>999</v>
      </c>
      <c r="H1488" s="289"/>
      <c r="I1488" s="50" t="s">
        <v>1136</v>
      </c>
      <c r="J1488" s="296">
        <v>465126.36600000004</v>
      </c>
      <c r="K1488" s="289"/>
      <c r="L1488" s="289"/>
      <c r="M1488" s="289"/>
      <c r="N1488" s="289"/>
    </row>
    <row r="1489" spans="2:14" ht="15.75" x14ac:dyDescent="0.3">
      <c r="B1489" s="295" t="str">
        <f>VLOOKUP(C1489,Companies[],3,FALSE)</f>
        <v>NPT-52</v>
      </c>
      <c r="C1489" s="298" t="s">
        <v>2277</v>
      </c>
      <c r="D1489" s="289" t="s">
        <v>2493</v>
      </c>
      <c r="E1489" s="289" t="s">
        <v>2534</v>
      </c>
      <c r="F1489" s="50" t="s">
        <v>999</v>
      </c>
      <c r="G1489" s="50" t="s">
        <v>999</v>
      </c>
      <c r="H1489" s="289"/>
      <c r="I1489" s="50" t="s">
        <v>1136</v>
      </c>
      <c r="J1489" s="296">
        <v>634667.30760000006</v>
      </c>
      <c r="K1489" s="289"/>
      <c r="L1489" s="289"/>
      <c r="M1489" s="289"/>
      <c r="N1489" s="289"/>
    </row>
    <row r="1490" spans="2:14" ht="15.75" x14ac:dyDescent="0.3">
      <c r="B1490" s="295" t="str">
        <f>VLOOKUP(C1490,Companies[],3,FALSE)</f>
        <v>NPT-52</v>
      </c>
      <c r="C1490" s="298" t="s">
        <v>2277</v>
      </c>
      <c r="D1490" s="289" t="s">
        <v>2493</v>
      </c>
      <c r="E1490" s="289" t="s">
        <v>2535</v>
      </c>
      <c r="F1490" s="50" t="s">
        <v>999</v>
      </c>
      <c r="G1490" s="50" t="s">
        <v>999</v>
      </c>
      <c r="H1490" s="289"/>
      <c r="I1490" s="50" t="s">
        <v>1136</v>
      </c>
      <c r="J1490" s="296">
        <v>723329767.62878001</v>
      </c>
      <c r="K1490" s="289"/>
      <c r="L1490" s="289"/>
      <c r="M1490" s="289"/>
      <c r="N1490" s="289"/>
    </row>
    <row r="1491" spans="2:14" ht="15.75" x14ac:dyDescent="0.3">
      <c r="B1491" s="295" t="str">
        <f>VLOOKUP(C1491,Companies[],3,FALSE)</f>
        <v>NPT-52</v>
      </c>
      <c r="C1491" s="298" t="s">
        <v>2277</v>
      </c>
      <c r="D1491" s="289" t="s">
        <v>2493</v>
      </c>
      <c r="E1491" s="289" t="s">
        <v>2537</v>
      </c>
      <c r="F1491" s="50" t="s">
        <v>999</v>
      </c>
      <c r="G1491" s="50" t="s">
        <v>999</v>
      </c>
      <c r="H1491" s="289"/>
      <c r="I1491" s="50" t="s">
        <v>1136</v>
      </c>
      <c r="J1491" s="296">
        <v>166260060.14824</v>
      </c>
      <c r="K1491" s="289"/>
      <c r="L1491" s="289"/>
      <c r="M1491" s="289"/>
      <c r="N1491" s="289"/>
    </row>
    <row r="1492" spans="2:14" ht="15.75" x14ac:dyDescent="0.3">
      <c r="B1492" s="295" t="str">
        <f>VLOOKUP(C1492,Companies[],3,FALSE)</f>
        <v>2302,2011-2012</v>
      </c>
      <c r="C1492" s="298">
        <v>80000</v>
      </c>
      <c r="D1492" s="289" t="s">
        <v>2493</v>
      </c>
      <c r="E1492" s="289" t="s">
        <v>2535</v>
      </c>
      <c r="F1492" s="50" t="s">
        <v>999</v>
      </c>
      <c r="G1492" s="50" t="s">
        <v>999</v>
      </c>
      <c r="H1492" s="289"/>
      <c r="I1492" s="50" t="s">
        <v>1136</v>
      </c>
      <c r="J1492" s="296">
        <v>715686529.73703992</v>
      </c>
      <c r="K1492" s="289"/>
      <c r="L1492" s="289"/>
      <c r="M1492" s="289"/>
      <c r="N1492" s="289"/>
    </row>
    <row r="1493" spans="2:14" ht="15.75" x14ac:dyDescent="0.3">
      <c r="B1493" s="295" t="str">
        <f>VLOOKUP(C1493,Companies[],3,FALSE)</f>
        <v>2302,2011-2012</v>
      </c>
      <c r="C1493" s="298">
        <v>80000</v>
      </c>
      <c r="D1493" s="289" t="s">
        <v>2493</v>
      </c>
      <c r="E1493" s="289" t="s">
        <v>2537</v>
      </c>
      <c r="F1493" s="50" t="s">
        <v>999</v>
      </c>
      <c r="G1493" s="50" t="s">
        <v>999</v>
      </c>
      <c r="H1493" s="289"/>
      <c r="I1493" s="50" t="s">
        <v>1136</v>
      </c>
      <c r="J1493" s="296">
        <v>164607980.69957998</v>
      </c>
      <c r="K1493" s="289"/>
      <c r="L1493" s="289"/>
      <c r="M1493" s="289"/>
      <c r="N1493" s="289"/>
    </row>
    <row r="1494" spans="2:14" ht="15.75" x14ac:dyDescent="0.3">
      <c r="B1494" s="295" t="str">
        <f>VLOOKUP(C1494,Companies[],3,FALSE)</f>
        <v>2302,2011-2012</v>
      </c>
      <c r="C1494" s="298">
        <v>80000</v>
      </c>
      <c r="D1494" s="289" t="s">
        <v>2493</v>
      </c>
      <c r="E1494" s="289" t="s">
        <v>2539</v>
      </c>
      <c r="F1494" s="50" t="s">
        <v>999</v>
      </c>
      <c r="G1494" s="50" t="s">
        <v>999</v>
      </c>
      <c r="H1494" s="289"/>
      <c r="I1494" s="50" t="s">
        <v>1136</v>
      </c>
      <c r="J1494" s="296">
        <v>334950</v>
      </c>
      <c r="K1494" s="289"/>
      <c r="L1494" s="289"/>
      <c r="M1494" s="289"/>
      <c r="N1494" s="289"/>
    </row>
    <row r="1495" spans="2:14" ht="15.75" x14ac:dyDescent="0.3">
      <c r="B1495" s="295">
        <f>VLOOKUP(C1495,Companies[],3,FALSE)</f>
        <v>111158657</v>
      </c>
      <c r="C1495" s="298" t="s">
        <v>2278</v>
      </c>
      <c r="D1495" s="289" t="s">
        <v>2029</v>
      </c>
      <c r="E1495" s="289" t="s">
        <v>2497</v>
      </c>
      <c r="F1495" s="50" t="s">
        <v>999</v>
      </c>
      <c r="G1495" s="50" t="s">
        <v>999</v>
      </c>
      <c r="H1495" s="289"/>
      <c r="I1495" s="50" t="s">
        <v>1136</v>
      </c>
      <c r="J1495" s="296">
        <v>9672711</v>
      </c>
      <c r="K1495" s="289"/>
      <c r="L1495" s="289"/>
      <c r="M1495" s="289"/>
      <c r="N1495" s="289"/>
    </row>
    <row r="1496" spans="2:14" ht="15.75" x14ac:dyDescent="0.3">
      <c r="B1496" s="295">
        <f>VLOOKUP(C1496,Companies[],3,FALSE)</f>
        <v>111158657</v>
      </c>
      <c r="C1496" s="298" t="s">
        <v>2278</v>
      </c>
      <c r="D1496" s="289" t="s">
        <v>2493</v>
      </c>
      <c r="E1496" s="289" t="s">
        <v>2533</v>
      </c>
      <c r="F1496" s="50" t="s">
        <v>999</v>
      </c>
      <c r="G1496" s="50" t="s">
        <v>999</v>
      </c>
      <c r="H1496" s="289"/>
      <c r="I1496" s="50" t="s">
        <v>1136</v>
      </c>
      <c r="J1496" s="296">
        <v>12148850</v>
      </c>
      <c r="K1496" s="289"/>
      <c r="L1496" s="289"/>
      <c r="M1496" s="289"/>
      <c r="N1496" s="289"/>
    </row>
    <row r="1497" spans="2:14" ht="15.75" x14ac:dyDescent="0.3">
      <c r="B1497" s="295">
        <f>VLOOKUP(C1497,Companies[],3,FALSE)</f>
        <v>111158657</v>
      </c>
      <c r="C1497" s="298" t="s">
        <v>2278</v>
      </c>
      <c r="D1497" s="289" t="s">
        <v>2493</v>
      </c>
      <c r="E1497" s="289" t="s">
        <v>2535</v>
      </c>
      <c r="F1497" s="50" t="s">
        <v>999</v>
      </c>
      <c r="G1497" s="50" t="s">
        <v>999</v>
      </c>
      <c r="H1497" s="289"/>
      <c r="I1497" s="50" t="s">
        <v>1136</v>
      </c>
      <c r="J1497" s="296">
        <v>169109740.67488003</v>
      </c>
      <c r="K1497" s="289"/>
      <c r="L1497" s="289"/>
      <c r="M1497" s="289"/>
      <c r="N1497" s="289"/>
    </row>
    <row r="1498" spans="2:14" ht="15.75" x14ac:dyDescent="0.3">
      <c r="B1498" s="295">
        <f>VLOOKUP(C1498,Companies[],3,FALSE)</f>
        <v>111158657</v>
      </c>
      <c r="C1498" s="298" t="s">
        <v>2278</v>
      </c>
      <c r="D1498" s="289" t="s">
        <v>2493</v>
      </c>
      <c r="E1498" s="289" t="s">
        <v>2537</v>
      </c>
      <c r="F1498" s="50" t="s">
        <v>999</v>
      </c>
      <c r="G1498" s="50" t="s">
        <v>999</v>
      </c>
      <c r="H1498" s="289"/>
      <c r="I1498" s="50" t="s">
        <v>1136</v>
      </c>
      <c r="J1498" s="296">
        <v>35036884.309299998</v>
      </c>
      <c r="K1498" s="289"/>
      <c r="L1498" s="289"/>
      <c r="M1498" s="289"/>
      <c r="N1498" s="289"/>
    </row>
    <row r="1499" spans="2:14" ht="15.75" x14ac:dyDescent="0.3">
      <c r="B1499" s="295">
        <f>VLOOKUP(C1499,Companies[],3,FALSE)</f>
        <v>111158657</v>
      </c>
      <c r="C1499" s="298" t="s">
        <v>2278</v>
      </c>
      <c r="D1499" s="289" t="s">
        <v>2493</v>
      </c>
      <c r="E1499" s="289" t="s">
        <v>2539</v>
      </c>
      <c r="F1499" s="50" t="s">
        <v>999</v>
      </c>
      <c r="G1499" s="50" t="s">
        <v>999</v>
      </c>
      <c r="H1499" s="289"/>
      <c r="I1499" s="50" t="s">
        <v>1136</v>
      </c>
      <c r="J1499" s="296">
        <v>2792460.4046099996</v>
      </c>
      <c r="K1499" s="289"/>
      <c r="L1499" s="289"/>
      <c r="M1499" s="289"/>
      <c r="N1499" s="289"/>
    </row>
    <row r="1500" spans="2:14" ht="15.75" x14ac:dyDescent="0.3">
      <c r="B1500" s="295">
        <f>VLOOKUP(C1500,Companies[],3,FALSE)</f>
        <v>100174359</v>
      </c>
      <c r="C1500" s="298" t="s">
        <v>2279</v>
      </c>
      <c r="D1500" s="289" t="s">
        <v>2029</v>
      </c>
      <c r="E1500" s="289" t="s">
        <v>2497</v>
      </c>
      <c r="F1500" s="50" t="s">
        <v>999</v>
      </c>
      <c r="G1500" s="50" t="s">
        <v>999</v>
      </c>
      <c r="H1500" s="289"/>
      <c r="I1500" s="50" t="s">
        <v>1136</v>
      </c>
      <c r="J1500" s="296">
        <v>300000</v>
      </c>
      <c r="K1500" s="289"/>
      <c r="L1500" s="289"/>
      <c r="M1500" s="289"/>
      <c r="N1500" s="289"/>
    </row>
    <row r="1501" spans="2:14" ht="15.75" x14ac:dyDescent="0.3">
      <c r="B1501" s="295">
        <f>VLOOKUP(C1501,Companies[],3,FALSE)</f>
        <v>100174359</v>
      </c>
      <c r="C1501" s="298" t="s">
        <v>2279</v>
      </c>
      <c r="D1501" s="289" t="s">
        <v>2493</v>
      </c>
      <c r="E1501" s="289" t="s">
        <v>2533</v>
      </c>
      <c r="F1501" s="50" t="s">
        <v>999</v>
      </c>
      <c r="G1501" s="50" t="s">
        <v>999</v>
      </c>
      <c r="H1501" s="289"/>
      <c r="I1501" s="50" t="s">
        <v>1136</v>
      </c>
      <c r="J1501" s="296">
        <v>295916240</v>
      </c>
      <c r="K1501" s="289"/>
      <c r="L1501" s="289"/>
      <c r="M1501" s="289"/>
      <c r="N1501" s="289"/>
    </row>
    <row r="1502" spans="2:14" ht="15.75" x14ac:dyDescent="0.3">
      <c r="B1502" s="295">
        <f>VLOOKUP(C1502,Companies[],3,FALSE)</f>
        <v>100174359</v>
      </c>
      <c r="C1502" s="298" t="s">
        <v>2279</v>
      </c>
      <c r="D1502" s="289" t="s">
        <v>2493</v>
      </c>
      <c r="E1502" s="289" t="s">
        <v>2534</v>
      </c>
      <c r="F1502" s="50" t="s">
        <v>999</v>
      </c>
      <c r="G1502" s="50" t="s">
        <v>999</v>
      </c>
      <c r="H1502" s="289"/>
      <c r="I1502" s="50" t="s">
        <v>1136</v>
      </c>
      <c r="J1502" s="296">
        <v>3444999.95</v>
      </c>
      <c r="K1502" s="289"/>
      <c r="L1502" s="289"/>
      <c r="M1502" s="289"/>
      <c r="N1502" s="289"/>
    </row>
    <row r="1503" spans="2:14" ht="15.75" x14ac:dyDescent="0.3">
      <c r="B1503" s="295">
        <f>VLOOKUP(C1503,Companies[],3,FALSE)</f>
        <v>100174359</v>
      </c>
      <c r="C1503" s="298" t="s">
        <v>2279</v>
      </c>
      <c r="D1503" s="289" t="s">
        <v>2493</v>
      </c>
      <c r="E1503" s="289" t="s">
        <v>2535</v>
      </c>
      <c r="F1503" s="50" t="s">
        <v>999</v>
      </c>
      <c r="G1503" s="50" t="s">
        <v>999</v>
      </c>
      <c r="H1503" s="289"/>
      <c r="I1503" s="50" t="s">
        <v>1136</v>
      </c>
      <c r="J1503" s="296">
        <v>833472657.16227996</v>
      </c>
      <c r="K1503" s="289"/>
      <c r="L1503" s="289"/>
      <c r="M1503" s="289"/>
      <c r="N1503" s="289"/>
    </row>
    <row r="1504" spans="2:14" ht="15.75" x14ac:dyDescent="0.3">
      <c r="B1504" s="295">
        <f>VLOOKUP(C1504,Companies[],3,FALSE)</f>
        <v>100174359</v>
      </c>
      <c r="C1504" s="298" t="s">
        <v>2279</v>
      </c>
      <c r="D1504" s="289" t="s">
        <v>2493</v>
      </c>
      <c r="E1504" s="289" t="s">
        <v>2537</v>
      </c>
      <c r="F1504" s="50" t="s">
        <v>999</v>
      </c>
      <c r="G1504" s="50" t="s">
        <v>999</v>
      </c>
      <c r="H1504" s="289"/>
      <c r="I1504" s="50" t="s">
        <v>1136</v>
      </c>
      <c r="J1504" s="296">
        <v>184324477.53845999</v>
      </c>
      <c r="K1504" s="289"/>
      <c r="L1504" s="289"/>
      <c r="M1504" s="289"/>
      <c r="N1504" s="289"/>
    </row>
    <row r="1505" spans="2:33" ht="15.75" x14ac:dyDescent="0.3">
      <c r="B1505" s="295">
        <f>VLOOKUP(C1505,Companies[],3,FALSE)</f>
        <v>100174359</v>
      </c>
      <c r="C1505" s="298" t="s">
        <v>2279</v>
      </c>
      <c r="D1505" s="289" t="s">
        <v>2493</v>
      </c>
      <c r="E1505" s="289" t="s">
        <v>2539</v>
      </c>
      <c r="F1505" s="50" t="s">
        <v>999</v>
      </c>
      <c r="G1505" s="50" t="s">
        <v>999</v>
      </c>
      <c r="H1505" s="289"/>
      <c r="I1505" s="50" t="s">
        <v>1136</v>
      </c>
      <c r="J1505" s="296">
        <v>23028322.92196</v>
      </c>
      <c r="K1505" s="289"/>
      <c r="L1505" s="289"/>
      <c r="M1505" s="289"/>
      <c r="N1505" s="289"/>
    </row>
    <row r="1506" spans="2:33" ht="15.75" x14ac:dyDescent="0.3">
      <c r="B1506" s="295">
        <f>VLOOKUP(C1506,Companies[],3,FALSE)</f>
        <v>102595246</v>
      </c>
      <c r="C1506" s="298" t="s">
        <v>2280</v>
      </c>
      <c r="D1506" s="289" t="s">
        <v>2493</v>
      </c>
      <c r="E1506" s="289" t="s">
        <v>2535</v>
      </c>
      <c r="F1506" s="50" t="s">
        <v>999</v>
      </c>
      <c r="G1506" s="50" t="s">
        <v>999</v>
      </c>
      <c r="H1506" s="289"/>
      <c r="I1506" s="50" t="s">
        <v>1136</v>
      </c>
      <c r="J1506" s="296">
        <v>52334208.293380007</v>
      </c>
      <c r="K1506" s="289"/>
      <c r="L1506" s="289"/>
      <c r="M1506" s="289"/>
      <c r="N1506" s="289"/>
    </row>
    <row r="1507" spans="2:33" ht="15.75" x14ac:dyDescent="0.3">
      <c r="B1507" s="295">
        <f>VLOOKUP(C1507,Companies[],3,FALSE)</f>
        <v>102595246</v>
      </c>
      <c r="C1507" s="298" t="s">
        <v>2280</v>
      </c>
      <c r="D1507" s="289" t="s">
        <v>2493</v>
      </c>
      <c r="E1507" s="289" t="s">
        <v>2537</v>
      </c>
      <c r="F1507" s="50" t="s">
        <v>999</v>
      </c>
      <c r="G1507" s="50" t="s">
        <v>999</v>
      </c>
      <c r="H1507" s="289"/>
      <c r="I1507" s="50" t="s">
        <v>1136</v>
      </c>
      <c r="J1507" s="296">
        <v>11429603.849160001</v>
      </c>
      <c r="K1507" s="289"/>
      <c r="L1507" s="289"/>
      <c r="M1507" s="289"/>
      <c r="N1507" s="289"/>
    </row>
    <row r="1508" spans="2:33" ht="15.75" x14ac:dyDescent="0.3">
      <c r="B1508" s="295">
        <f>VLOOKUP(C1508,Companies[],3,FALSE)</f>
        <v>102595246</v>
      </c>
      <c r="C1508" s="298" t="s">
        <v>2280</v>
      </c>
      <c r="D1508" s="289" t="s">
        <v>2493</v>
      </c>
      <c r="E1508" s="289" t="s">
        <v>2539</v>
      </c>
      <c r="F1508" s="50" t="s">
        <v>999</v>
      </c>
      <c r="G1508" s="50" t="s">
        <v>999</v>
      </c>
      <c r="H1508" s="289"/>
      <c r="I1508" s="50" t="s">
        <v>1136</v>
      </c>
      <c r="J1508" s="296">
        <v>81976.537680000009</v>
      </c>
      <c r="K1508" s="289"/>
      <c r="L1508" s="289"/>
      <c r="M1508" s="289"/>
      <c r="N1508" s="289"/>
    </row>
    <row r="1509" spans="2:33" s="288" customFormat="1" ht="15.75" x14ac:dyDescent="0.3">
      <c r="B1509" s="295">
        <f>VLOOKUP(C1509,Companies[],3,FALSE)</f>
        <v>102595246</v>
      </c>
      <c r="C1509" s="298" t="s">
        <v>2280</v>
      </c>
      <c r="D1509" s="289" t="s">
        <v>2542</v>
      </c>
      <c r="E1509" s="289" t="s">
        <v>2541</v>
      </c>
      <c r="F1509" s="50" t="s">
        <v>999</v>
      </c>
      <c r="G1509" s="50" t="s">
        <v>999</v>
      </c>
      <c r="H1509" s="289"/>
      <c r="I1509" s="50" t="s">
        <v>1136</v>
      </c>
      <c r="J1509" s="296">
        <v>263000000</v>
      </c>
      <c r="K1509" s="289"/>
      <c r="L1509" s="289"/>
      <c r="M1509" s="289"/>
      <c r="N1509" s="289"/>
      <c r="Q1509" s="25"/>
      <c r="R1509" s="25"/>
      <c r="S1509" s="25"/>
      <c r="T1509" s="25"/>
      <c r="U1509" s="25"/>
      <c r="V1509" s="25"/>
      <c r="W1509" s="25"/>
      <c r="X1509" s="25"/>
      <c r="Y1509" s="25"/>
      <c r="Z1509" s="25"/>
      <c r="AA1509" s="25"/>
      <c r="AB1509" s="25"/>
      <c r="AC1509" s="25"/>
      <c r="AD1509" s="25"/>
      <c r="AE1509" s="25"/>
      <c r="AF1509" s="25"/>
      <c r="AG1509" s="25"/>
    </row>
    <row r="1510" spans="2:33" ht="15.75" x14ac:dyDescent="0.3">
      <c r="B1510" s="295">
        <f>VLOOKUP(C1510,Companies[],3,FALSE)</f>
        <v>107341439</v>
      </c>
      <c r="C1510" s="298" t="s">
        <v>2281</v>
      </c>
      <c r="D1510" s="289" t="s">
        <v>2493</v>
      </c>
      <c r="E1510" s="289" t="s">
        <v>2533</v>
      </c>
      <c r="F1510" s="50" t="s">
        <v>999</v>
      </c>
      <c r="G1510" s="50" t="s">
        <v>999</v>
      </c>
      <c r="H1510" s="289"/>
      <c r="I1510" s="50" t="s">
        <v>1136</v>
      </c>
      <c r="J1510" s="296">
        <v>7997300</v>
      </c>
      <c r="K1510" s="289"/>
      <c r="L1510" s="289"/>
      <c r="M1510" s="289"/>
      <c r="N1510" s="289"/>
    </row>
    <row r="1511" spans="2:33" ht="15.75" x14ac:dyDescent="0.3">
      <c r="B1511" s="295">
        <f>VLOOKUP(C1511,Companies[],3,FALSE)</f>
        <v>107341439</v>
      </c>
      <c r="C1511" s="298" t="s">
        <v>2281</v>
      </c>
      <c r="D1511" s="289" t="s">
        <v>2493</v>
      </c>
      <c r="E1511" s="289" t="s">
        <v>2534</v>
      </c>
      <c r="F1511" s="50" t="s">
        <v>999</v>
      </c>
      <c r="G1511" s="50" t="s">
        <v>999</v>
      </c>
      <c r="H1511" s="289"/>
      <c r="I1511" s="50" t="s">
        <v>1136</v>
      </c>
      <c r="J1511" s="296">
        <v>261999.95</v>
      </c>
      <c r="K1511" s="289"/>
      <c r="L1511" s="289"/>
      <c r="M1511" s="289"/>
      <c r="N1511" s="289"/>
    </row>
    <row r="1512" spans="2:33" ht="15.75" x14ac:dyDescent="0.3">
      <c r="B1512" s="295">
        <f>VLOOKUP(C1512,Companies[],3,FALSE)</f>
        <v>107341439</v>
      </c>
      <c r="C1512" s="298" t="s">
        <v>2281</v>
      </c>
      <c r="D1512" s="289" t="s">
        <v>2493</v>
      </c>
      <c r="E1512" s="289" t="s">
        <v>2535</v>
      </c>
      <c r="F1512" s="50" t="s">
        <v>999</v>
      </c>
      <c r="G1512" s="50" t="s">
        <v>999</v>
      </c>
      <c r="H1512" s="289"/>
      <c r="I1512" s="50" t="s">
        <v>1136</v>
      </c>
      <c r="J1512" s="296">
        <v>67349471.777099997</v>
      </c>
      <c r="K1512" s="289"/>
      <c r="L1512" s="289"/>
      <c r="M1512" s="289"/>
      <c r="N1512" s="289"/>
    </row>
    <row r="1513" spans="2:33" ht="15.75" x14ac:dyDescent="0.3">
      <c r="B1513" s="295">
        <f>VLOOKUP(C1513,Companies[],3,FALSE)</f>
        <v>107341439</v>
      </c>
      <c r="C1513" s="298" t="s">
        <v>2281</v>
      </c>
      <c r="D1513" s="289" t="s">
        <v>2493</v>
      </c>
      <c r="E1513" s="289" t="s">
        <v>2537</v>
      </c>
      <c r="F1513" s="50" t="s">
        <v>999</v>
      </c>
      <c r="G1513" s="50" t="s">
        <v>999</v>
      </c>
      <c r="H1513" s="289"/>
      <c r="I1513" s="50" t="s">
        <v>1136</v>
      </c>
      <c r="J1513" s="296">
        <v>15446835.693740001</v>
      </c>
      <c r="K1513" s="289"/>
      <c r="L1513" s="289"/>
      <c r="M1513" s="289"/>
      <c r="N1513" s="289"/>
    </row>
    <row r="1514" spans="2:33" ht="15.75" x14ac:dyDescent="0.3">
      <c r="B1514" s="295">
        <f>VLOOKUP(C1514,Companies[],3,FALSE)</f>
        <v>107341439</v>
      </c>
      <c r="C1514" s="298" t="s">
        <v>2281</v>
      </c>
      <c r="D1514" s="289" t="s">
        <v>2493</v>
      </c>
      <c r="E1514" s="289" t="s">
        <v>2539</v>
      </c>
      <c r="F1514" s="50" t="s">
        <v>999</v>
      </c>
      <c r="G1514" s="50" t="s">
        <v>999</v>
      </c>
      <c r="H1514" s="289"/>
      <c r="I1514" s="50" t="s">
        <v>1136</v>
      </c>
      <c r="J1514" s="296">
        <v>694207.01685000001</v>
      </c>
      <c r="K1514" s="289"/>
      <c r="L1514" s="289"/>
      <c r="M1514" s="289"/>
      <c r="N1514" s="289"/>
    </row>
    <row r="1515" spans="2:33" ht="15.75" x14ac:dyDescent="0.3">
      <c r="B1515" s="295">
        <f>VLOOKUP(C1515,Companies[],3,FALSE)</f>
        <v>115160419</v>
      </c>
      <c r="C1515" s="298" t="s">
        <v>2282</v>
      </c>
      <c r="D1515" s="289" t="s">
        <v>2493</v>
      </c>
      <c r="E1515" s="289" t="s">
        <v>2533</v>
      </c>
      <c r="F1515" s="50" t="s">
        <v>999</v>
      </c>
      <c r="G1515" s="50" t="s">
        <v>999</v>
      </c>
      <c r="H1515" s="289"/>
      <c r="I1515" s="50" t="s">
        <v>1136</v>
      </c>
      <c r="J1515" s="296">
        <v>11544890</v>
      </c>
      <c r="K1515" s="289"/>
      <c r="L1515" s="289"/>
      <c r="M1515" s="289"/>
      <c r="N1515" s="289"/>
    </row>
    <row r="1516" spans="2:33" ht="15.75" x14ac:dyDescent="0.3">
      <c r="B1516" s="295">
        <f>VLOOKUP(C1516,Companies[],3,FALSE)</f>
        <v>115160419</v>
      </c>
      <c r="C1516" s="298" t="s">
        <v>2282</v>
      </c>
      <c r="D1516" s="289" t="s">
        <v>2493</v>
      </c>
      <c r="E1516" s="289" t="s">
        <v>2535</v>
      </c>
      <c r="F1516" s="50" t="s">
        <v>999</v>
      </c>
      <c r="G1516" s="50" t="s">
        <v>999</v>
      </c>
      <c r="H1516" s="289"/>
      <c r="I1516" s="50" t="s">
        <v>1136</v>
      </c>
      <c r="J1516" s="296">
        <v>47732142.6083</v>
      </c>
      <c r="K1516" s="289"/>
      <c r="L1516" s="289"/>
      <c r="M1516" s="289"/>
      <c r="N1516" s="289"/>
    </row>
    <row r="1517" spans="2:33" ht="15.75" x14ac:dyDescent="0.3">
      <c r="B1517" s="295">
        <f>VLOOKUP(C1517,Companies[],3,FALSE)</f>
        <v>115160419</v>
      </c>
      <c r="C1517" s="298" t="s">
        <v>2282</v>
      </c>
      <c r="D1517" s="289" t="s">
        <v>2493</v>
      </c>
      <c r="E1517" s="289" t="s">
        <v>2537</v>
      </c>
      <c r="F1517" s="50" t="s">
        <v>999</v>
      </c>
      <c r="G1517" s="50" t="s">
        <v>999</v>
      </c>
      <c r="H1517" s="289"/>
      <c r="I1517" s="50" t="s">
        <v>1136</v>
      </c>
      <c r="J1517" s="296">
        <v>10978431.22394</v>
      </c>
      <c r="K1517" s="289"/>
      <c r="L1517" s="289"/>
      <c r="M1517" s="289"/>
      <c r="N1517" s="289"/>
    </row>
    <row r="1518" spans="2:33" ht="15.75" x14ac:dyDescent="0.3">
      <c r="B1518" s="295">
        <f>VLOOKUP(C1518,Companies[],3,FALSE)</f>
        <v>115160419</v>
      </c>
      <c r="C1518" s="298" t="s">
        <v>2282</v>
      </c>
      <c r="D1518" s="289" t="s">
        <v>2493</v>
      </c>
      <c r="E1518" s="289" t="s">
        <v>2539</v>
      </c>
      <c r="F1518" s="50" t="s">
        <v>999</v>
      </c>
      <c r="G1518" s="50" t="s">
        <v>999</v>
      </c>
      <c r="H1518" s="289"/>
      <c r="I1518" s="50" t="s">
        <v>1136</v>
      </c>
      <c r="J1518" s="296">
        <v>170223.55025999999</v>
      </c>
      <c r="K1518" s="289"/>
      <c r="L1518" s="289"/>
      <c r="M1518" s="289"/>
      <c r="N1518" s="289"/>
    </row>
    <row r="1519" spans="2:33" ht="15.75" x14ac:dyDescent="0.3">
      <c r="B1519" s="295">
        <f>VLOOKUP(C1519,Companies[],3,FALSE)</f>
        <v>103437687</v>
      </c>
      <c r="C1519" s="298" t="s">
        <v>2284</v>
      </c>
      <c r="D1519" s="289" t="s">
        <v>2029</v>
      </c>
      <c r="E1519" s="289" t="s">
        <v>2497</v>
      </c>
      <c r="F1519" s="50" t="s">
        <v>999</v>
      </c>
      <c r="G1519" s="50" t="s">
        <v>999</v>
      </c>
      <c r="H1519" s="289"/>
      <c r="I1519" s="50" t="s">
        <v>1136</v>
      </c>
      <c r="J1519" s="296">
        <v>19093560</v>
      </c>
      <c r="K1519" s="289"/>
      <c r="L1519" s="289"/>
      <c r="M1519" s="289"/>
      <c r="N1519" s="289"/>
    </row>
    <row r="1520" spans="2:33" ht="15.75" x14ac:dyDescent="0.3">
      <c r="B1520" s="295">
        <f>VLOOKUP(C1520,Companies[],3,FALSE)</f>
        <v>103437687</v>
      </c>
      <c r="C1520" s="298" t="s">
        <v>2284</v>
      </c>
      <c r="D1520" s="289" t="s">
        <v>2493</v>
      </c>
      <c r="E1520" s="289" t="s">
        <v>2533</v>
      </c>
      <c r="F1520" s="50" t="s">
        <v>999</v>
      </c>
      <c r="G1520" s="50" t="s">
        <v>999</v>
      </c>
      <c r="H1520" s="289"/>
      <c r="I1520" s="50" t="s">
        <v>1136</v>
      </c>
      <c r="J1520" s="296">
        <v>19569030</v>
      </c>
      <c r="K1520" s="289"/>
      <c r="L1520" s="289"/>
      <c r="M1520" s="289"/>
      <c r="N1520" s="289"/>
    </row>
    <row r="1521" spans="2:14" ht="15.75" x14ac:dyDescent="0.3">
      <c r="B1521" s="295">
        <f>VLOOKUP(C1521,Companies[],3,FALSE)</f>
        <v>103437687</v>
      </c>
      <c r="C1521" s="298" t="s">
        <v>2284</v>
      </c>
      <c r="D1521" s="289" t="s">
        <v>2493</v>
      </c>
      <c r="E1521" s="289" t="s">
        <v>2534</v>
      </c>
      <c r="F1521" s="50" t="s">
        <v>999</v>
      </c>
      <c r="G1521" s="50" t="s">
        <v>999</v>
      </c>
      <c r="H1521" s="289"/>
      <c r="I1521" s="50" t="s">
        <v>1136</v>
      </c>
      <c r="J1521" s="296">
        <v>855000</v>
      </c>
      <c r="K1521" s="289"/>
      <c r="L1521" s="289"/>
      <c r="M1521" s="289"/>
      <c r="N1521" s="289"/>
    </row>
    <row r="1522" spans="2:14" ht="15.75" x14ac:dyDescent="0.3">
      <c r="B1522" s="295">
        <f>VLOOKUP(C1522,Companies[],3,FALSE)</f>
        <v>103437687</v>
      </c>
      <c r="C1522" s="298" t="s">
        <v>2284</v>
      </c>
      <c r="D1522" s="289" t="s">
        <v>2493</v>
      </c>
      <c r="E1522" s="289" t="s">
        <v>2535</v>
      </c>
      <c r="F1522" s="50" t="s">
        <v>999</v>
      </c>
      <c r="G1522" s="50" t="s">
        <v>999</v>
      </c>
      <c r="H1522" s="289"/>
      <c r="I1522" s="50" t="s">
        <v>1136</v>
      </c>
      <c r="J1522" s="296">
        <v>299516937.66813999</v>
      </c>
      <c r="K1522" s="289"/>
      <c r="L1522" s="289"/>
      <c r="M1522" s="289"/>
      <c r="N1522" s="289"/>
    </row>
    <row r="1523" spans="2:14" ht="15.75" x14ac:dyDescent="0.3">
      <c r="B1523" s="295">
        <f>VLOOKUP(C1523,Companies[],3,FALSE)</f>
        <v>103437687</v>
      </c>
      <c r="C1523" s="298" t="s">
        <v>2284</v>
      </c>
      <c r="D1523" s="289" t="s">
        <v>2493</v>
      </c>
      <c r="E1523" s="289" t="s">
        <v>2537</v>
      </c>
      <c r="F1523" s="50" t="s">
        <v>999</v>
      </c>
      <c r="G1523" s="50" t="s">
        <v>999</v>
      </c>
      <c r="H1523" s="289"/>
      <c r="I1523" s="50" t="s">
        <v>1136</v>
      </c>
      <c r="J1523" s="296">
        <v>65319902.954700001</v>
      </c>
      <c r="K1523" s="289"/>
      <c r="L1523" s="289"/>
      <c r="M1523" s="289"/>
      <c r="N1523" s="289"/>
    </row>
    <row r="1524" spans="2:14" ht="15.75" x14ac:dyDescent="0.3">
      <c r="B1524" s="295">
        <f>VLOOKUP(C1524,Companies[],3,FALSE)</f>
        <v>103437687</v>
      </c>
      <c r="C1524" s="298" t="s">
        <v>2284</v>
      </c>
      <c r="D1524" s="289" t="s">
        <v>2493</v>
      </c>
      <c r="E1524" s="289" t="s">
        <v>2539</v>
      </c>
      <c r="F1524" s="50" t="s">
        <v>999</v>
      </c>
      <c r="G1524" s="50" t="s">
        <v>999</v>
      </c>
      <c r="H1524" s="289"/>
      <c r="I1524" s="50" t="s">
        <v>1136</v>
      </c>
      <c r="J1524" s="296">
        <v>12882.52</v>
      </c>
      <c r="K1524" s="289"/>
      <c r="L1524" s="289"/>
      <c r="M1524" s="289"/>
      <c r="N1524" s="289"/>
    </row>
    <row r="1525" spans="2:14" ht="15.75" x14ac:dyDescent="0.3">
      <c r="B1525" s="295">
        <f>VLOOKUP(C1525,Companies[],3,FALSE)</f>
        <v>115037854</v>
      </c>
      <c r="C1525" s="298" t="s">
        <v>2286</v>
      </c>
      <c r="D1525" s="289" t="s">
        <v>2493</v>
      </c>
      <c r="E1525" s="289" t="s">
        <v>2533</v>
      </c>
      <c r="F1525" s="50" t="s">
        <v>999</v>
      </c>
      <c r="G1525" s="50" t="s">
        <v>999</v>
      </c>
      <c r="H1525" s="289"/>
      <c r="I1525" s="50" t="s">
        <v>1136</v>
      </c>
      <c r="J1525" s="296">
        <v>40056360</v>
      </c>
      <c r="K1525" s="289"/>
      <c r="L1525" s="289"/>
      <c r="M1525" s="289"/>
      <c r="N1525" s="289"/>
    </row>
    <row r="1526" spans="2:14" ht="15.75" x14ac:dyDescent="0.3">
      <c r="B1526" s="295">
        <f>VLOOKUP(C1526,Companies[],3,FALSE)</f>
        <v>103768306</v>
      </c>
      <c r="C1526" s="298" t="s">
        <v>2288</v>
      </c>
      <c r="D1526" s="289" t="s">
        <v>2493</v>
      </c>
      <c r="E1526" s="289" t="s">
        <v>2535</v>
      </c>
      <c r="F1526" s="50" t="s">
        <v>999</v>
      </c>
      <c r="G1526" s="50" t="s">
        <v>999</v>
      </c>
      <c r="H1526" s="289"/>
      <c r="I1526" s="50" t="s">
        <v>1136</v>
      </c>
      <c r="J1526" s="296">
        <v>227655308.24386001</v>
      </c>
      <c r="K1526" s="289"/>
      <c r="L1526" s="289"/>
      <c r="M1526" s="289"/>
      <c r="N1526" s="289"/>
    </row>
    <row r="1527" spans="2:14" ht="15.75" x14ac:dyDescent="0.3">
      <c r="B1527" s="295">
        <f>VLOOKUP(C1527,Companies[],3,FALSE)</f>
        <v>103768306</v>
      </c>
      <c r="C1527" s="298" t="s">
        <v>2288</v>
      </c>
      <c r="D1527" s="289" t="s">
        <v>2493</v>
      </c>
      <c r="E1527" s="289" t="s">
        <v>2536</v>
      </c>
      <c r="F1527" s="50" t="s">
        <v>999</v>
      </c>
      <c r="G1527" s="50" t="s">
        <v>999</v>
      </c>
      <c r="H1527" s="289"/>
      <c r="I1527" s="50" t="s">
        <v>1136</v>
      </c>
      <c r="J1527" s="296">
        <v>5014982.9534399994</v>
      </c>
      <c r="K1527" s="289"/>
      <c r="L1527" s="289"/>
      <c r="M1527" s="289"/>
      <c r="N1527" s="289"/>
    </row>
    <row r="1528" spans="2:14" ht="15.75" x14ac:dyDescent="0.3">
      <c r="B1528" s="295">
        <f>VLOOKUP(C1528,Companies[],3,FALSE)</f>
        <v>103768306</v>
      </c>
      <c r="C1528" s="298" t="s">
        <v>2288</v>
      </c>
      <c r="D1528" s="289" t="s">
        <v>2493</v>
      </c>
      <c r="E1528" s="289" t="s">
        <v>2537</v>
      </c>
      <c r="F1528" s="50" t="s">
        <v>999</v>
      </c>
      <c r="G1528" s="50" t="s">
        <v>999</v>
      </c>
      <c r="H1528" s="289"/>
      <c r="I1528" s="50" t="s">
        <v>1136</v>
      </c>
      <c r="J1528" s="296">
        <v>48578817.779699996</v>
      </c>
      <c r="K1528" s="289"/>
      <c r="L1528" s="289"/>
      <c r="M1528" s="289"/>
      <c r="N1528" s="289"/>
    </row>
    <row r="1529" spans="2:14" ht="15.75" x14ac:dyDescent="0.3">
      <c r="B1529" s="295">
        <f>VLOOKUP(C1529,Companies[],3,FALSE)</f>
        <v>103768306</v>
      </c>
      <c r="C1529" s="298" t="s">
        <v>2288</v>
      </c>
      <c r="D1529" s="289" t="s">
        <v>2493</v>
      </c>
      <c r="E1529" s="289" t="s">
        <v>2538</v>
      </c>
      <c r="F1529" s="50" t="s">
        <v>999</v>
      </c>
      <c r="G1529" s="50" t="s">
        <v>999</v>
      </c>
      <c r="H1529" s="289"/>
      <c r="I1529" s="50" t="s">
        <v>1136</v>
      </c>
      <c r="J1529" s="296">
        <v>216402.81983999998</v>
      </c>
      <c r="K1529" s="289"/>
      <c r="L1529" s="289"/>
      <c r="M1529" s="289"/>
      <c r="N1529" s="289"/>
    </row>
    <row r="1530" spans="2:14" ht="15.75" x14ac:dyDescent="0.3">
      <c r="B1530" s="295">
        <f>VLOOKUP(C1530,Companies[],3,FALSE)</f>
        <v>103768306</v>
      </c>
      <c r="C1530" s="298" t="s">
        <v>2288</v>
      </c>
      <c r="D1530" s="289" t="s">
        <v>2493</v>
      </c>
      <c r="E1530" s="289" t="s">
        <v>2539</v>
      </c>
      <c r="F1530" s="50" t="s">
        <v>999</v>
      </c>
      <c r="G1530" s="50" t="s">
        <v>999</v>
      </c>
      <c r="H1530" s="289"/>
      <c r="I1530" s="50" t="s">
        <v>1136</v>
      </c>
      <c r="J1530" s="296">
        <v>6892556.0731200008</v>
      </c>
      <c r="K1530" s="289"/>
      <c r="L1530" s="289"/>
      <c r="M1530" s="289"/>
      <c r="N1530" s="289"/>
    </row>
    <row r="1531" spans="2:14" ht="15.75" x14ac:dyDescent="0.3">
      <c r="B1531" s="295" t="str">
        <f>VLOOKUP(C1531,Companies[],3,FALSE)</f>
        <v>KHA-3313,SALA,CHAN AYE THAR SAN</v>
      </c>
      <c r="C1531" s="298" t="s">
        <v>2289</v>
      </c>
      <c r="D1531" s="289" t="s">
        <v>2029</v>
      </c>
      <c r="E1531" s="289" t="s">
        <v>2497</v>
      </c>
      <c r="F1531" s="50" t="s">
        <v>999</v>
      </c>
      <c r="G1531" s="50" t="s">
        <v>999</v>
      </c>
      <c r="H1531" s="289"/>
      <c r="I1531" s="50" t="s">
        <v>1136</v>
      </c>
      <c r="J1531" s="296">
        <v>56936755</v>
      </c>
      <c r="K1531" s="289"/>
      <c r="L1531" s="289"/>
      <c r="M1531" s="289"/>
      <c r="N1531" s="289"/>
    </row>
    <row r="1532" spans="2:14" ht="15.75" x14ac:dyDescent="0.3">
      <c r="B1532" s="295" t="str">
        <f>VLOOKUP(C1532,Companies[],3,FALSE)</f>
        <v>KHA-3313,SALA,CHAN AYE THAR SAN</v>
      </c>
      <c r="C1532" s="298" t="s">
        <v>2289</v>
      </c>
      <c r="D1532" s="289" t="s">
        <v>2493</v>
      </c>
      <c r="E1532" s="289" t="s">
        <v>2533</v>
      </c>
      <c r="F1532" s="50" t="s">
        <v>999</v>
      </c>
      <c r="G1532" s="50" t="s">
        <v>999</v>
      </c>
      <c r="H1532" s="289"/>
      <c r="I1532" s="50" t="s">
        <v>1136</v>
      </c>
      <c r="J1532" s="296">
        <v>801660</v>
      </c>
      <c r="K1532" s="289"/>
      <c r="L1532" s="289"/>
      <c r="M1532" s="289"/>
      <c r="N1532" s="289"/>
    </row>
    <row r="1533" spans="2:14" ht="15.75" x14ac:dyDescent="0.3">
      <c r="B1533" s="295" t="str">
        <f>VLOOKUP(C1533,Companies[],3,FALSE)</f>
        <v>KHA-3313,SALA,CHAN AYE THAR SAN</v>
      </c>
      <c r="C1533" s="298" t="s">
        <v>2289</v>
      </c>
      <c r="D1533" s="289" t="s">
        <v>2493</v>
      </c>
      <c r="E1533" s="289" t="s">
        <v>2534</v>
      </c>
      <c r="F1533" s="50" t="s">
        <v>999</v>
      </c>
      <c r="G1533" s="50" t="s">
        <v>999</v>
      </c>
      <c r="H1533" s="289"/>
      <c r="I1533" s="50" t="s">
        <v>1136</v>
      </c>
      <c r="J1533" s="296">
        <v>934803.29070000001</v>
      </c>
      <c r="K1533" s="289"/>
      <c r="L1533" s="289"/>
      <c r="M1533" s="289"/>
      <c r="N1533" s="289"/>
    </row>
    <row r="1534" spans="2:14" ht="15.75" x14ac:dyDescent="0.3">
      <c r="B1534" s="295" t="str">
        <f>VLOOKUP(C1534,Companies[],3,FALSE)</f>
        <v>KHA-3313,SALA,CHAN AYE THAR SAN</v>
      </c>
      <c r="C1534" s="298" t="s">
        <v>2289</v>
      </c>
      <c r="D1534" s="289" t="s">
        <v>2493</v>
      </c>
      <c r="E1534" s="289" t="s">
        <v>2535</v>
      </c>
      <c r="F1534" s="50" t="s">
        <v>999</v>
      </c>
      <c r="G1534" s="50" t="s">
        <v>999</v>
      </c>
      <c r="H1534" s="289"/>
      <c r="I1534" s="50" t="s">
        <v>1136</v>
      </c>
      <c r="J1534" s="296">
        <v>268763641.88080001</v>
      </c>
      <c r="K1534" s="289"/>
      <c r="L1534" s="289"/>
      <c r="M1534" s="289"/>
      <c r="N1534" s="289"/>
    </row>
    <row r="1535" spans="2:14" ht="15.75" x14ac:dyDescent="0.3">
      <c r="B1535" s="295" t="str">
        <f>VLOOKUP(C1535,Companies[],3,FALSE)</f>
        <v>KHA-3313,SALA,CHAN AYE THAR SAN</v>
      </c>
      <c r="C1535" s="298" t="s">
        <v>2289</v>
      </c>
      <c r="D1535" s="289" t="s">
        <v>2493</v>
      </c>
      <c r="E1535" s="289" t="s">
        <v>2536</v>
      </c>
      <c r="F1535" s="50" t="s">
        <v>999</v>
      </c>
      <c r="G1535" s="50" t="s">
        <v>999</v>
      </c>
      <c r="H1535" s="289"/>
      <c r="I1535" s="50" t="s">
        <v>1136</v>
      </c>
      <c r="J1535" s="296">
        <v>336255510.59593999</v>
      </c>
      <c r="K1535" s="289"/>
      <c r="L1535" s="289"/>
      <c r="M1535" s="289"/>
      <c r="N1535" s="289"/>
    </row>
    <row r="1536" spans="2:14" ht="15.75" x14ac:dyDescent="0.3">
      <c r="B1536" s="295" t="str">
        <f>VLOOKUP(C1536,Companies[],3,FALSE)</f>
        <v>KHA-3313,SALA,CHAN AYE THAR SAN</v>
      </c>
      <c r="C1536" s="298" t="s">
        <v>2289</v>
      </c>
      <c r="D1536" s="289" t="s">
        <v>2493</v>
      </c>
      <c r="E1536" s="289" t="s">
        <v>2537</v>
      </c>
      <c r="F1536" s="50" t="s">
        <v>999</v>
      </c>
      <c r="G1536" s="50" t="s">
        <v>999</v>
      </c>
      <c r="H1536" s="289"/>
      <c r="I1536" s="50" t="s">
        <v>1136</v>
      </c>
      <c r="J1536" s="296">
        <v>60677028.834380001</v>
      </c>
      <c r="K1536" s="289"/>
      <c r="L1536" s="289"/>
      <c r="M1536" s="289"/>
      <c r="N1536" s="289"/>
    </row>
    <row r="1537" spans="2:14" ht="15.75" x14ac:dyDescent="0.3">
      <c r="B1537" s="295" t="str">
        <f>VLOOKUP(C1537,Companies[],3,FALSE)</f>
        <v>KHA-3313,SALA,CHAN AYE THAR SAN</v>
      </c>
      <c r="C1537" s="298" t="s">
        <v>2289</v>
      </c>
      <c r="D1537" s="289" t="s">
        <v>2493</v>
      </c>
      <c r="E1537" s="289" t="s">
        <v>2538</v>
      </c>
      <c r="F1537" s="50" t="s">
        <v>999</v>
      </c>
      <c r="G1537" s="50" t="s">
        <v>999</v>
      </c>
      <c r="H1537" s="289"/>
      <c r="I1537" s="50" t="s">
        <v>1136</v>
      </c>
      <c r="J1537" s="296">
        <v>14297576.404240001</v>
      </c>
      <c r="K1537" s="289"/>
      <c r="L1537" s="289"/>
      <c r="M1537" s="289"/>
      <c r="N1537" s="289"/>
    </row>
    <row r="1538" spans="2:14" ht="15.75" x14ac:dyDescent="0.3">
      <c r="B1538" s="295" t="str">
        <f>VLOOKUP(C1538,Companies[],3,FALSE)</f>
        <v>KHA-3313,SALA,CHAN AYE THAR SAN</v>
      </c>
      <c r="C1538" s="298" t="s">
        <v>2289</v>
      </c>
      <c r="D1538" s="289" t="s">
        <v>2493</v>
      </c>
      <c r="E1538" s="289" t="s">
        <v>2539</v>
      </c>
      <c r="F1538" s="50" t="s">
        <v>999</v>
      </c>
      <c r="G1538" s="50" t="s">
        <v>999</v>
      </c>
      <c r="H1538" s="289"/>
      <c r="I1538" s="50" t="s">
        <v>1136</v>
      </c>
      <c r="J1538" s="296">
        <v>575607.84627999994</v>
      </c>
      <c r="K1538" s="289"/>
      <c r="L1538" s="289"/>
      <c r="M1538" s="289"/>
      <c r="N1538" s="289"/>
    </row>
    <row r="1539" spans="2:14" ht="15.75" x14ac:dyDescent="0.3">
      <c r="B1539" s="295">
        <f>VLOOKUP(C1539,Companies[],3,FALSE)</f>
        <v>102548493</v>
      </c>
      <c r="C1539" s="298" t="s">
        <v>2290</v>
      </c>
      <c r="D1539" s="289" t="s">
        <v>2030</v>
      </c>
      <c r="E1539" s="289" t="s">
        <v>2515</v>
      </c>
      <c r="F1539" s="50" t="s">
        <v>999</v>
      </c>
      <c r="G1539" s="50" t="s">
        <v>999</v>
      </c>
      <c r="H1539" s="289"/>
      <c r="I1539" s="50" t="s">
        <v>1136</v>
      </c>
      <c r="J1539" s="296">
        <v>765939879.27999997</v>
      </c>
      <c r="K1539" s="289"/>
      <c r="L1539" s="289"/>
      <c r="M1539" s="289"/>
      <c r="N1539" s="289"/>
    </row>
    <row r="1540" spans="2:14" ht="15.75" x14ac:dyDescent="0.3">
      <c r="B1540" s="295">
        <f>VLOOKUP(C1540,Companies[],3,FALSE)</f>
        <v>102548493</v>
      </c>
      <c r="C1540" s="298" t="s">
        <v>2290</v>
      </c>
      <c r="D1540" s="289" t="s">
        <v>2029</v>
      </c>
      <c r="E1540" s="289" t="s">
        <v>2497</v>
      </c>
      <c r="F1540" s="50" t="s">
        <v>999</v>
      </c>
      <c r="G1540" s="50" t="s">
        <v>999</v>
      </c>
      <c r="H1540" s="289"/>
      <c r="I1540" s="50" t="s">
        <v>1136</v>
      </c>
      <c r="J1540" s="296">
        <v>1050499262</v>
      </c>
      <c r="K1540" s="289"/>
      <c r="L1540" s="289"/>
      <c r="M1540" s="289"/>
      <c r="N1540" s="289"/>
    </row>
    <row r="1541" spans="2:14" ht="15.75" x14ac:dyDescent="0.3">
      <c r="B1541" s="295">
        <f>VLOOKUP(C1541,Companies[],3,FALSE)</f>
        <v>102548493</v>
      </c>
      <c r="C1541" s="298" t="s">
        <v>2290</v>
      </c>
      <c r="D1541" s="289" t="s">
        <v>2029</v>
      </c>
      <c r="E1541" s="289" t="s">
        <v>2519</v>
      </c>
      <c r="F1541" s="50" t="s">
        <v>999</v>
      </c>
      <c r="G1541" s="50" t="s">
        <v>999</v>
      </c>
      <c r="H1541" s="289"/>
      <c r="I1541" s="50" t="s">
        <v>1136</v>
      </c>
      <c r="J1541" s="296">
        <v>2546050644</v>
      </c>
      <c r="K1541" s="289"/>
      <c r="L1541" s="289"/>
      <c r="M1541" s="289"/>
      <c r="N1541" s="289"/>
    </row>
    <row r="1542" spans="2:14" ht="15.75" x14ac:dyDescent="0.3">
      <c r="B1542" s="295">
        <f>VLOOKUP(C1542,Companies[],3,FALSE)</f>
        <v>102548493</v>
      </c>
      <c r="C1542" s="298" t="s">
        <v>2290</v>
      </c>
      <c r="D1542" s="289" t="s">
        <v>2029</v>
      </c>
      <c r="E1542" s="289" t="s">
        <v>2522</v>
      </c>
      <c r="F1542" s="50" t="s">
        <v>999</v>
      </c>
      <c r="G1542" s="50" t="s">
        <v>999</v>
      </c>
      <c r="H1542" s="289"/>
      <c r="I1542" s="50" t="s">
        <v>1136</v>
      </c>
      <c r="J1542" s="296">
        <v>2293121860</v>
      </c>
      <c r="K1542" s="289"/>
      <c r="L1542" s="289"/>
      <c r="M1542" s="289"/>
      <c r="N1542" s="289"/>
    </row>
    <row r="1543" spans="2:14" ht="15.75" x14ac:dyDescent="0.3">
      <c r="B1543" s="295">
        <f>VLOOKUP(C1543,Companies[],3,FALSE)</f>
        <v>102548493</v>
      </c>
      <c r="C1543" s="298" t="s">
        <v>2290</v>
      </c>
      <c r="D1543" s="289" t="s">
        <v>2493</v>
      </c>
      <c r="E1543" s="289" t="s">
        <v>2535</v>
      </c>
      <c r="F1543" s="50" t="s">
        <v>999</v>
      </c>
      <c r="G1543" s="50" t="s">
        <v>999</v>
      </c>
      <c r="H1543" s="289"/>
      <c r="I1543" s="50" t="s">
        <v>1136</v>
      </c>
      <c r="J1543" s="296">
        <v>446013747.04074001</v>
      </c>
      <c r="K1543" s="289"/>
      <c r="L1543" s="289"/>
      <c r="M1543" s="289"/>
      <c r="N1543" s="289"/>
    </row>
    <row r="1544" spans="2:14" ht="15.75" x14ac:dyDescent="0.3">
      <c r="B1544" s="295">
        <f>VLOOKUP(C1544,Companies[],3,FALSE)</f>
        <v>102548493</v>
      </c>
      <c r="C1544" s="298" t="s">
        <v>2290</v>
      </c>
      <c r="D1544" s="289" t="s">
        <v>2493</v>
      </c>
      <c r="E1544" s="289" t="s">
        <v>2537</v>
      </c>
      <c r="F1544" s="50" t="s">
        <v>999</v>
      </c>
      <c r="G1544" s="50" t="s">
        <v>999</v>
      </c>
      <c r="H1544" s="289"/>
      <c r="I1544" s="50" t="s">
        <v>1136</v>
      </c>
      <c r="J1544" s="296">
        <v>102583158.48169999</v>
      </c>
      <c r="K1544" s="289"/>
      <c r="L1544" s="289"/>
      <c r="M1544" s="289"/>
      <c r="N1544" s="289"/>
    </row>
    <row r="1545" spans="2:14" ht="15.75" x14ac:dyDescent="0.3">
      <c r="B1545" s="295">
        <f>VLOOKUP(C1545,Companies[],3,FALSE)</f>
        <v>163055198</v>
      </c>
      <c r="C1545" s="298" t="s">
        <v>2291</v>
      </c>
      <c r="D1545" s="289" t="s">
        <v>2493</v>
      </c>
      <c r="E1545" s="289" t="s">
        <v>2533</v>
      </c>
      <c r="F1545" s="50" t="s">
        <v>999</v>
      </c>
      <c r="G1545" s="50" t="s">
        <v>999</v>
      </c>
      <c r="H1545" s="289"/>
      <c r="I1545" s="50" t="s">
        <v>1136</v>
      </c>
      <c r="J1545" s="296">
        <v>2981200</v>
      </c>
      <c r="K1545" s="289"/>
      <c r="L1545" s="289"/>
      <c r="M1545" s="289"/>
      <c r="N1545" s="289"/>
    </row>
    <row r="1546" spans="2:14" ht="15.75" x14ac:dyDescent="0.3">
      <c r="B1546" s="295">
        <f>VLOOKUP(C1546,Companies[],3,FALSE)</f>
        <v>163055198</v>
      </c>
      <c r="C1546" s="298" t="s">
        <v>2291</v>
      </c>
      <c r="D1546" s="289" t="s">
        <v>2493</v>
      </c>
      <c r="E1546" s="289" t="s">
        <v>2535</v>
      </c>
      <c r="F1546" s="50" t="s">
        <v>999</v>
      </c>
      <c r="G1546" s="50" t="s">
        <v>999</v>
      </c>
      <c r="H1546" s="289"/>
      <c r="I1546" s="50" t="s">
        <v>1136</v>
      </c>
      <c r="J1546" s="296">
        <v>11442854.71074</v>
      </c>
      <c r="K1546" s="289"/>
      <c r="L1546" s="289"/>
      <c r="M1546" s="289"/>
      <c r="N1546" s="289"/>
    </row>
    <row r="1547" spans="2:14" ht="15.75" x14ac:dyDescent="0.3">
      <c r="B1547" s="295">
        <f>VLOOKUP(C1547,Companies[],3,FALSE)</f>
        <v>163055198</v>
      </c>
      <c r="C1547" s="298" t="s">
        <v>2291</v>
      </c>
      <c r="D1547" s="289" t="s">
        <v>2493</v>
      </c>
      <c r="E1547" s="289" t="s">
        <v>2537</v>
      </c>
      <c r="F1547" s="50" t="s">
        <v>999</v>
      </c>
      <c r="G1547" s="50" t="s">
        <v>999</v>
      </c>
      <c r="H1547" s="289"/>
      <c r="I1547" s="50" t="s">
        <v>1136</v>
      </c>
      <c r="J1547" s="296">
        <v>3776143.4832600001</v>
      </c>
      <c r="K1547" s="289"/>
      <c r="L1547" s="289"/>
      <c r="M1547" s="289"/>
      <c r="N1547" s="289"/>
    </row>
    <row r="1548" spans="2:14" ht="15.75" x14ac:dyDescent="0.3">
      <c r="B1548" s="295">
        <f>VLOOKUP(C1548,Companies[],3,FALSE)</f>
        <v>108840048</v>
      </c>
      <c r="C1548" s="298" t="s">
        <v>2292</v>
      </c>
      <c r="D1548" s="289" t="s">
        <v>2493</v>
      </c>
      <c r="E1548" s="289" t="s">
        <v>2533</v>
      </c>
      <c r="F1548" s="50" t="s">
        <v>999</v>
      </c>
      <c r="G1548" s="50" t="s">
        <v>999</v>
      </c>
      <c r="H1548" s="289"/>
      <c r="I1548" s="50" t="s">
        <v>1136</v>
      </c>
      <c r="J1548" s="296">
        <v>9445560</v>
      </c>
      <c r="K1548" s="289"/>
      <c r="L1548" s="289"/>
      <c r="M1548" s="289"/>
      <c r="N1548" s="289"/>
    </row>
    <row r="1549" spans="2:14" ht="15.75" x14ac:dyDescent="0.3">
      <c r="B1549" s="295">
        <f>VLOOKUP(C1549,Companies[],3,FALSE)</f>
        <v>108840048</v>
      </c>
      <c r="C1549" s="298" t="s">
        <v>2292</v>
      </c>
      <c r="D1549" s="289" t="s">
        <v>2493</v>
      </c>
      <c r="E1549" s="289" t="s">
        <v>2534</v>
      </c>
      <c r="F1549" s="50" t="s">
        <v>999</v>
      </c>
      <c r="G1549" s="50" t="s">
        <v>999</v>
      </c>
      <c r="H1549" s="289"/>
      <c r="I1549" s="50" t="s">
        <v>1136</v>
      </c>
      <c r="J1549" s="296">
        <v>310444.25</v>
      </c>
      <c r="K1549" s="289"/>
      <c r="L1549" s="289"/>
      <c r="M1549" s="289"/>
      <c r="N1549" s="289"/>
    </row>
    <row r="1550" spans="2:14" ht="15.75" x14ac:dyDescent="0.3">
      <c r="B1550" s="295">
        <f>VLOOKUP(C1550,Companies[],3,FALSE)</f>
        <v>108840048</v>
      </c>
      <c r="C1550" s="298" t="s">
        <v>2292</v>
      </c>
      <c r="D1550" s="289" t="s">
        <v>2493</v>
      </c>
      <c r="E1550" s="289" t="s">
        <v>2535</v>
      </c>
      <c r="F1550" s="50" t="s">
        <v>999</v>
      </c>
      <c r="G1550" s="50" t="s">
        <v>999</v>
      </c>
      <c r="H1550" s="289"/>
      <c r="I1550" s="50" t="s">
        <v>1136</v>
      </c>
      <c r="J1550" s="296">
        <v>197468347.12940001</v>
      </c>
      <c r="K1550" s="289"/>
      <c r="L1550" s="289"/>
      <c r="M1550" s="289"/>
      <c r="N1550" s="289"/>
    </row>
    <row r="1551" spans="2:14" ht="15.75" x14ac:dyDescent="0.3">
      <c r="B1551" s="295">
        <f>VLOOKUP(C1551,Companies[],3,FALSE)</f>
        <v>108840048</v>
      </c>
      <c r="C1551" s="298" t="s">
        <v>2292</v>
      </c>
      <c r="D1551" s="289" t="s">
        <v>2493</v>
      </c>
      <c r="E1551" s="289" t="s">
        <v>2536</v>
      </c>
      <c r="F1551" s="50" t="s">
        <v>999</v>
      </c>
      <c r="G1551" s="50" t="s">
        <v>999</v>
      </c>
      <c r="H1551" s="289"/>
      <c r="I1551" s="50" t="s">
        <v>1136</v>
      </c>
      <c r="J1551" s="296">
        <v>363041685.16360003</v>
      </c>
      <c r="K1551" s="289"/>
      <c r="L1551" s="289"/>
      <c r="M1551" s="289"/>
      <c r="N1551" s="289"/>
    </row>
    <row r="1552" spans="2:14" ht="15.75" x14ac:dyDescent="0.3">
      <c r="B1552" s="295">
        <f>VLOOKUP(C1552,Companies[],3,FALSE)</f>
        <v>108840048</v>
      </c>
      <c r="C1552" s="298" t="s">
        <v>2292</v>
      </c>
      <c r="D1552" s="289" t="s">
        <v>2493</v>
      </c>
      <c r="E1552" s="289" t="s">
        <v>2537</v>
      </c>
      <c r="F1552" s="50" t="s">
        <v>999</v>
      </c>
      <c r="G1552" s="50" t="s">
        <v>999</v>
      </c>
      <c r="H1552" s="289"/>
      <c r="I1552" s="50" t="s">
        <v>1136</v>
      </c>
      <c r="J1552" s="296">
        <v>51488725.530699998</v>
      </c>
      <c r="K1552" s="289"/>
      <c r="L1552" s="289"/>
      <c r="M1552" s="289"/>
      <c r="N1552" s="289"/>
    </row>
    <row r="1553" spans="2:14" ht="15.75" x14ac:dyDescent="0.3">
      <c r="B1553" s="295">
        <f>VLOOKUP(C1553,Companies[],3,FALSE)</f>
        <v>108840048</v>
      </c>
      <c r="C1553" s="298" t="s">
        <v>2292</v>
      </c>
      <c r="D1553" s="289" t="s">
        <v>2493</v>
      </c>
      <c r="E1553" s="289" t="s">
        <v>2538</v>
      </c>
      <c r="F1553" s="50" t="s">
        <v>999</v>
      </c>
      <c r="G1553" s="50" t="s">
        <v>999</v>
      </c>
      <c r="H1553" s="289"/>
      <c r="I1553" s="50" t="s">
        <v>1136</v>
      </c>
      <c r="J1553" s="296">
        <v>12181576.08058</v>
      </c>
      <c r="K1553" s="289"/>
      <c r="L1553" s="289"/>
      <c r="M1553" s="289"/>
      <c r="N1553" s="289"/>
    </row>
    <row r="1554" spans="2:14" ht="15.75" x14ac:dyDescent="0.3">
      <c r="B1554" s="295">
        <f>VLOOKUP(C1554,Companies[],3,FALSE)</f>
        <v>108840048</v>
      </c>
      <c r="C1554" s="298" t="s">
        <v>2292</v>
      </c>
      <c r="D1554" s="289" t="s">
        <v>2493</v>
      </c>
      <c r="E1554" s="289" t="s">
        <v>2539</v>
      </c>
      <c r="F1554" s="50" t="s">
        <v>999</v>
      </c>
      <c r="G1554" s="50" t="s">
        <v>999</v>
      </c>
      <c r="H1554" s="289"/>
      <c r="I1554" s="50" t="s">
        <v>1136</v>
      </c>
      <c r="J1554" s="296">
        <v>1933177.47854</v>
      </c>
      <c r="K1554" s="289"/>
      <c r="L1554" s="289"/>
      <c r="M1554" s="289"/>
      <c r="N1554" s="289"/>
    </row>
    <row r="1555" spans="2:14" ht="15.75" x14ac:dyDescent="0.3">
      <c r="B1555" s="295">
        <f>VLOOKUP(C1555,Companies[],3,FALSE)</f>
        <v>106843244</v>
      </c>
      <c r="C1555" s="298" t="s">
        <v>2293</v>
      </c>
      <c r="D1555" s="289" t="s">
        <v>2029</v>
      </c>
      <c r="E1555" s="289" t="s">
        <v>2519</v>
      </c>
      <c r="F1555" s="50" t="s">
        <v>999</v>
      </c>
      <c r="G1555" s="50" t="s">
        <v>999</v>
      </c>
      <c r="H1555" s="289"/>
      <c r="I1555" s="50" t="s">
        <v>1136</v>
      </c>
      <c r="J1555" s="296">
        <v>70804025</v>
      </c>
      <c r="K1555" s="289"/>
      <c r="L1555" s="289"/>
      <c r="M1555" s="289"/>
      <c r="N1555" s="289"/>
    </row>
    <row r="1556" spans="2:14" ht="15.75" x14ac:dyDescent="0.3">
      <c r="B1556" s="295">
        <f>VLOOKUP(C1556,Companies[],3,FALSE)</f>
        <v>106843244</v>
      </c>
      <c r="C1556" s="298" t="s">
        <v>2293</v>
      </c>
      <c r="D1556" s="289" t="s">
        <v>2493</v>
      </c>
      <c r="E1556" s="289" t="s">
        <v>2533</v>
      </c>
      <c r="F1556" s="50" t="s">
        <v>999</v>
      </c>
      <c r="G1556" s="50" t="s">
        <v>999</v>
      </c>
      <c r="H1556" s="289"/>
      <c r="I1556" s="50" t="s">
        <v>1136</v>
      </c>
      <c r="J1556" s="296">
        <v>77405560</v>
      </c>
      <c r="K1556" s="289"/>
      <c r="L1556" s="289"/>
      <c r="M1556" s="289"/>
      <c r="N1556" s="289"/>
    </row>
    <row r="1557" spans="2:14" ht="15.75" x14ac:dyDescent="0.3">
      <c r="B1557" s="295">
        <f>VLOOKUP(C1557,Companies[],3,FALSE)</f>
        <v>106843244</v>
      </c>
      <c r="C1557" s="298" t="s">
        <v>2293</v>
      </c>
      <c r="D1557" s="289" t="s">
        <v>2493</v>
      </c>
      <c r="E1557" s="289" t="s">
        <v>2535</v>
      </c>
      <c r="F1557" s="50" t="s">
        <v>999</v>
      </c>
      <c r="G1557" s="50" t="s">
        <v>999</v>
      </c>
      <c r="H1557" s="289"/>
      <c r="I1557" s="50" t="s">
        <v>1136</v>
      </c>
      <c r="J1557" s="296">
        <v>68131148.164120004</v>
      </c>
      <c r="K1557" s="289"/>
      <c r="L1557" s="289"/>
      <c r="M1557" s="289"/>
      <c r="N1557" s="289"/>
    </row>
    <row r="1558" spans="2:14" ht="15.75" x14ac:dyDescent="0.3">
      <c r="B1558" s="295">
        <f>VLOOKUP(C1558,Companies[],3,FALSE)</f>
        <v>106843244</v>
      </c>
      <c r="C1558" s="298" t="s">
        <v>2293</v>
      </c>
      <c r="D1558" s="289" t="s">
        <v>2493</v>
      </c>
      <c r="E1558" s="289" t="s">
        <v>2537</v>
      </c>
      <c r="F1558" s="50" t="s">
        <v>999</v>
      </c>
      <c r="G1558" s="50" t="s">
        <v>999</v>
      </c>
      <c r="H1558" s="289"/>
      <c r="I1558" s="50" t="s">
        <v>1136</v>
      </c>
      <c r="J1558" s="296">
        <v>15670185.84424</v>
      </c>
      <c r="K1558" s="289"/>
      <c r="L1558" s="289"/>
      <c r="M1558" s="289"/>
      <c r="N1558" s="289"/>
    </row>
    <row r="1559" spans="2:14" ht="15.75" x14ac:dyDescent="0.3">
      <c r="B1559" s="295">
        <f>VLOOKUP(C1559,Companies[],3,FALSE)</f>
        <v>106843244</v>
      </c>
      <c r="C1559" s="298" t="s">
        <v>2293</v>
      </c>
      <c r="D1559" s="289" t="s">
        <v>2493</v>
      </c>
      <c r="E1559" s="289" t="s">
        <v>2539</v>
      </c>
      <c r="F1559" s="50" t="s">
        <v>999</v>
      </c>
      <c r="G1559" s="50" t="s">
        <v>999</v>
      </c>
      <c r="H1559" s="289"/>
      <c r="I1559" s="50" t="s">
        <v>1136</v>
      </c>
      <c r="J1559" s="296">
        <v>295249</v>
      </c>
      <c r="K1559" s="289"/>
      <c r="L1559" s="289"/>
      <c r="M1559" s="289"/>
      <c r="N1559" s="289"/>
    </row>
    <row r="1560" spans="2:14" ht="15.75" x14ac:dyDescent="0.3">
      <c r="B1560" s="295">
        <f>VLOOKUP(C1560,Companies[],3,FALSE)</f>
        <v>102754441</v>
      </c>
      <c r="C1560" s="298" t="s">
        <v>2294</v>
      </c>
      <c r="D1560" s="289" t="s">
        <v>2030</v>
      </c>
      <c r="E1560" s="289" t="s">
        <v>2515</v>
      </c>
      <c r="F1560" s="50" t="s">
        <v>999</v>
      </c>
      <c r="G1560" s="50" t="s">
        <v>999</v>
      </c>
      <c r="H1560" s="289"/>
      <c r="I1560" s="50" t="s">
        <v>1136</v>
      </c>
      <c r="J1560" s="296">
        <v>39881569</v>
      </c>
      <c r="K1560" s="289"/>
      <c r="L1560" s="289"/>
      <c r="M1560" s="289"/>
      <c r="N1560" s="289"/>
    </row>
    <row r="1561" spans="2:14" ht="15.75" x14ac:dyDescent="0.3">
      <c r="B1561" s="295">
        <f>VLOOKUP(C1561,Companies[],3,FALSE)</f>
        <v>102754441</v>
      </c>
      <c r="C1561" s="298" t="s">
        <v>2294</v>
      </c>
      <c r="D1561" s="289" t="s">
        <v>2029</v>
      </c>
      <c r="E1561" s="289" t="s">
        <v>2519</v>
      </c>
      <c r="F1561" s="50" t="s">
        <v>999</v>
      </c>
      <c r="G1561" s="50" t="s">
        <v>999</v>
      </c>
      <c r="H1561" s="289"/>
      <c r="I1561" s="50" t="s">
        <v>1136</v>
      </c>
      <c r="J1561" s="296">
        <v>68463360</v>
      </c>
      <c r="K1561" s="289"/>
      <c r="L1561" s="289"/>
      <c r="M1561" s="289"/>
      <c r="N1561" s="289"/>
    </row>
    <row r="1562" spans="2:14" ht="15.75" x14ac:dyDescent="0.3">
      <c r="B1562" s="295">
        <f>VLOOKUP(C1562,Companies[],3,FALSE)</f>
        <v>102754441</v>
      </c>
      <c r="C1562" s="298" t="s">
        <v>2294</v>
      </c>
      <c r="D1562" s="289" t="s">
        <v>2493</v>
      </c>
      <c r="E1562" s="289" t="s">
        <v>2533</v>
      </c>
      <c r="F1562" s="50" t="s">
        <v>999</v>
      </c>
      <c r="G1562" s="50" t="s">
        <v>999</v>
      </c>
      <c r="H1562" s="289"/>
      <c r="I1562" s="50" t="s">
        <v>1136</v>
      </c>
      <c r="J1562" s="296">
        <v>5810620</v>
      </c>
      <c r="K1562" s="289"/>
      <c r="L1562" s="289"/>
      <c r="M1562" s="289"/>
      <c r="N1562" s="289"/>
    </row>
    <row r="1563" spans="2:14" ht="15.75" x14ac:dyDescent="0.3">
      <c r="B1563" s="295">
        <f>VLOOKUP(C1563,Companies[],3,FALSE)</f>
        <v>102754441</v>
      </c>
      <c r="C1563" s="298" t="s">
        <v>2294</v>
      </c>
      <c r="D1563" s="289" t="s">
        <v>2493</v>
      </c>
      <c r="E1563" s="289" t="s">
        <v>2535</v>
      </c>
      <c r="F1563" s="50" t="s">
        <v>999</v>
      </c>
      <c r="G1563" s="50" t="s">
        <v>999</v>
      </c>
      <c r="H1563" s="289"/>
      <c r="I1563" s="50" t="s">
        <v>1136</v>
      </c>
      <c r="J1563" s="296">
        <v>36447644.438730001</v>
      </c>
      <c r="K1563" s="289"/>
      <c r="L1563" s="289"/>
      <c r="M1563" s="289"/>
      <c r="N1563" s="289"/>
    </row>
    <row r="1564" spans="2:14" ht="15.75" x14ac:dyDescent="0.3">
      <c r="B1564" s="295">
        <f>VLOOKUP(C1564,Companies[],3,FALSE)</f>
        <v>102754441</v>
      </c>
      <c r="C1564" s="298" t="s">
        <v>2294</v>
      </c>
      <c r="D1564" s="289" t="s">
        <v>2493</v>
      </c>
      <c r="E1564" s="289" t="s">
        <v>2537</v>
      </c>
      <c r="F1564" s="50" t="s">
        <v>999</v>
      </c>
      <c r="G1564" s="50" t="s">
        <v>999</v>
      </c>
      <c r="H1564" s="289"/>
      <c r="I1564" s="50" t="s">
        <v>1136</v>
      </c>
      <c r="J1564" s="296">
        <v>8382989.1233600006</v>
      </c>
      <c r="K1564" s="289"/>
      <c r="L1564" s="289"/>
      <c r="M1564" s="289"/>
      <c r="N1564" s="289"/>
    </row>
    <row r="1565" spans="2:14" ht="15.75" x14ac:dyDescent="0.3">
      <c r="B1565" s="295">
        <f>VLOOKUP(C1565,Companies[],3,FALSE)</f>
        <v>102754441</v>
      </c>
      <c r="C1565" s="298" t="s">
        <v>2294</v>
      </c>
      <c r="D1565" s="289" t="s">
        <v>2493</v>
      </c>
      <c r="E1565" s="289" t="s">
        <v>2539</v>
      </c>
      <c r="F1565" s="50" t="s">
        <v>999</v>
      </c>
      <c r="G1565" s="50" t="s">
        <v>999</v>
      </c>
      <c r="H1565" s="289"/>
      <c r="I1565" s="50" t="s">
        <v>1136</v>
      </c>
      <c r="J1565" s="296">
        <v>56044.13</v>
      </c>
      <c r="K1565" s="289"/>
      <c r="L1565" s="289"/>
      <c r="M1565" s="289"/>
      <c r="N1565" s="289"/>
    </row>
    <row r="1566" spans="2:14" ht="15.75" x14ac:dyDescent="0.3">
      <c r="B1566" s="295">
        <f>VLOOKUP(C1566,Companies[],3,FALSE)</f>
        <v>105217382</v>
      </c>
      <c r="C1566" s="298" t="s">
        <v>2295</v>
      </c>
      <c r="D1566" s="289" t="s">
        <v>2030</v>
      </c>
      <c r="E1566" s="289" t="s">
        <v>2515</v>
      </c>
      <c r="F1566" s="50" t="s">
        <v>999</v>
      </c>
      <c r="G1566" s="50" t="s">
        <v>999</v>
      </c>
      <c r="H1566" s="289"/>
      <c r="I1566" s="50" t="s">
        <v>1136</v>
      </c>
      <c r="J1566" s="296">
        <v>36025440</v>
      </c>
      <c r="K1566" s="289"/>
      <c r="L1566" s="289"/>
      <c r="M1566" s="289"/>
      <c r="N1566" s="289"/>
    </row>
    <row r="1567" spans="2:14" ht="15.75" x14ac:dyDescent="0.3">
      <c r="B1567" s="295">
        <f>VLOOKUP(C1567,Companies[],3,FALSE)</f>
        <v>105217382</v>
      </c>
      <c r="C1567" s="298" t="s">
        <v>2295</v>
      </c>
      <c r="D1567" s="289" t="s">
        <v>2030</v>
      </c>
      <c r="E1567" s="289" t="s">
        <v>2516</v>
      </c>
      <c r="F1567" s="50" t="s">
        <v>999</v>
      </c>
      <c r="G1567" s="50" t="s">
        <v>999</v>
      </c>
      <c r="H1567" s="289"/>
      <c r="I1567" s="50" t="s">
        <v>1136</v>
      </c>
      <c r="J1567" s="296">
        <v>61843672</v>
      </c>
      <c r="K1567" s="289"/>
      <c r="L1567" s="289"/>
      <c r="M1567" s="289"/>
      <c r="N1567" s="289"/>
    </row>
    <row r="1568" spans="2:14" ht="15.75" x14ac:dyDescent="0.3">
      <c r="B1568" s="295">
        <f>VLOOKUP(C1568,Companies[],3,FALSE)</f>
        <v>105217382</v>
      </c>
      <c r="C1568" s="298" t="s">
        <v>2295</v>
      </c>
      <c r="D1568" s="289" t="s">
        <v>2030</v>
      </c>
      <c r="E1568" s="289" t="s">
        <v>2517</v>
      </c>
      <c r="F1568" s="50" t="s">
        <v>999</v>
      </c>
      <c r="G1568" s="50" t="s">
        <v>999</v>
      </c>
      <c r="H1568" s="289"/>
      <c r="I1568" s="50" t="s">
        <v>1136</v>
      </c>
      <c r="J1568" s="296">
        <v>24016960</v>
      </c>
      <c r="K1568" s="289"/>
      <c r="L1568" s="289"/>
      <c r="M1568" s="289"/>
      <c r="N1568" s="289"/>
    </row>
    <row r="1569" spans="2:14" ht="15.75" x14ac:dyDescent="0.3">
      <c r="B1569" s="295">
        <f>VLOOKUP(C1569,Companies[],3,FALSE)</f>
        <v>105217382</v>
      </c>
      <c r="C1569" s="298" t="s">
        <v>2295</v>
      </c>
      <c r="D1569" s="289" t="s">
        <v>2029</v>
      </c>
      <c r="E1569" s="289" t="s">
        <v>2497</v>
      </c>
      <c r="F1569" s="50" t="s">
        <v>999</v>
      </c>
      <c r="G1569" s="50" t="s">
        <v>999</v>
      </c>
      <c r="H1569" s="289"/>
      <c r="I1569" s="50" t="s">
        <v>1136</v>
      </c>
      <c r="J1569" s="296">
        <v>30461419</v>
      </c>
      <c r="K1569" s="289"/>
      <c r="L1569" s="289"/>
      <c r="M1569" s="289"/>
      <c r="N1569" s="289"/>
    </row>
    <row r="1570" spans="2:14" ht="15.75" x14ac:dyDescent="0.3">
      <c r="B1570" s="295">
        <f>VLOOKUP(C1570,Companies[],3,FALSE)</f>
        <v>105217382</v>
      </c>
      <c r="C1570" s="298" t="s">
        <v>2295</v>
      </c>
      <c r="D1570" s="289" t="s">
        <v>2493</v>
      </c>
      <c r="E1570" s="289" t="s">
        <v>2533</v>
      </c>
      <c r="F1570" s="50" t="s">
        <v>999</v>
      </c>
      <c r="G1570" s="50" t="s">
        <v>999</v>
      </c>
      <c r="H1570" s="289"/>
      <c r="I1570" s="50" t="s">
        <v>1136</v>
      </c>
      <c r="J1570" s="296">
        <v>95079520</v>
      </c>
      <c r="K1570" s="289"/>
      <c r="L1570" s="289"/>
      <c r="M1570" s="289"/>
      <c r="N1570" s="289"/>
    </row>
    <row r="1571" spans="2:14" ht="15.75" x14ac:dyDescent="0.3">
      <c r="B1571" s="295">
        <f>VLOOKUP(C1571,Companies[],3,FALSE)</f>
        <v>105217382</v>
      </c>
      <c r="C1571" s="298" t="s">
        <v>2295</v>
      </c>
      <c r="D1571" s="289" t="s">
        <v>2493</v>
      </c>
      <c r="E1571" s="289" t="s">
        <v>2534</v>
      </c>
      <c r="F1571" s="50" t="s">
        <v>999</v>
      </c>
      <c r="G1571" s="50" t="s">
        <v>999</v>
      </c>
      <c r="H1571" s="289"/>
      <c r="I1571" s="50" t="s">
        <v>1136</v>
      </c>
      <c r="J1571" s="296">
        <v>1710887.1705</v>
      </c>
      <c r="K1571" s="289"/>
      <c r="L1571" s="289"/>
      <c r="M1571" s="289"/>
      <c r="N1571" s="289"/>
    </row>
    <row r="1572" spans="2:14" ht="15.75" x14ac:dyDescent="0.3">
      <c r="B1572" s="295">
        <f>VLOOKUP(C1572,Companies[],3,FALSE)</f>
        <v>105217382</v>
      </c>
      <c r="C1572" s="298" t="s">
        <v>2295</v>
      </c>
      <c r="D1572" s="289" t="s">
        <v>2493</v>
      </c>
      <c r="E1572" s="289" t="s">
        <v>2535</v>
      </c>
      <c r="F1572" s="50" t="s">
        <v>999</v>
      </c>
      <c r="G1572" s="50" t="s">
        <v>999</v>
      </c>
      <c r="H1572" s="289"/>
      <c r="I1572" s="50" t="s">
        <v>1136</v>
      </c>
      <c r="J1572" s="296">
        <v>193374541.70806003</v>
      </c>
      <c r="K1572" s="289"/>
      <c r="L1572" s="289"/>
      <c r="M1572" s="289"/>
      <c r="N1572" s="289"/>
    </row>
    <row r="1573" spans="2:14" ht="15.75" x14ac:dyDescent="0.3">
      <c r="B1573" s="295">
        <f>VLOOKUP(C1573,Companies[],3,FALSE)</f>
        <v>105217382</v>
      </c>
      <c r="C1573" s="298" t="s">
        <v>2295</v>
      </c>
      <c r="D1573" s="289" t="s">
        <v>2493</v>
      </c>
      <c r="E1573" s="289" t="s">
        <v>2537</v>
      </c>
      <c r="F1573" s="50" t="s">
        <v>999</v>
      </c>
      <c r="G1573" s="50" t="s">
        <v>999</v>
      </c>
      <c r="H1573" s="289"/>
      <c r="I1573" s="50" t="s">
        <v>1136</v>
      </c>
      <c r="J1573" s="296">
        <v>44191177.572919995</v>
      </c>
      <c r="K1573" s="289"/>
      <c r="L1573" s="289"/>
      <c r="M1573" s="289"/>
      <c r="N1573" s="289"/>
    </row>
    <row r="1574" spans="2:14" ht="15.75" x14ac:dyDescent="0.3">
      <c r="B1574" s="295">
        <f>VLOOKUP(C1574,Companies[],3,FALSE)</f>
        <v>105217382</v>
      </c>
      <c r="C1574" s="298" t="s">
        <v>2295</v>
      </c>
      <c r="D1574" s="289" t="s">
        <v>2493</v>
      </c>
      <c r="E1574" s="289" t="s">
        <v>2539</v>
      </c>
      <c r="F1574" s="50" t="s">
        <v>999</v>
      </c>
      <c r="G1574" s="50" t="s">
        <v>999</v>
      </c>
      <c r="H1574" s="289"/>
      <c r="I1574" s="50" t="s">
        <v>1136</v>
      </c>
      <c r="J1574" s="296">
        <v>2203857.61998</v>
      </c>
      <c r="K1574" s="289"/>
      <c r="L1574" s="289"/>
      <c r="M1574" s="289"/>
      <c r="N1574" s="289"/>
    </row>
    <row r="1575" spans="2:14" ht="15.75" x14ac:dyDescent="0.3">
      <c r="B1575" s="295">
        <f>VLOOKUP(C1575,Companies[],3,FALSE)</f>
        <v>107022201</v>
      </c>
      <c r="C1575" s="298" t="s">
        <v>2297</v>
      </c>
      <c r="D1575" s="289" t="s">
        <v>2029</v>
      </c>
      <c r="E1575" s="289" t="s">
        <v>2497</v>
      </c>
      <c r="F1575" s="50" t="s">
        <v>999</v>
      </c>
      <c r="G1575" s="50" t="s">
        <v>999</v>
      </c>
      <c r="H1575" s="289"/>
      <c r="I1575" s="50" t="s">
        <v>1136</v>
      </c>
      <c r="J1575" s="296">
        <v>200000</v>
      </c>
      <c r="K1575" s="289"/>
      <c r="L1575" s="289"/>
      <c r="M1575" s="289"/>
      <c r="N1575" s="289"/>
    </row>
    <row r="1576" spans="2:14" ht="15.75" x14ac:dyDescent="0.3">
      <c r="B1576" s="295">
        <f>VLOOKUP(C1576,Companies[],3,FALSE)</f>
        <v>107022201</v>
      </c>
      <c r="C1576" s="298" t="s">
        <v>2297</v>
      </c>
      <c r="D1576" s="289" t="s">
        <v>2493</v>
      </c>
      <c r="E1576" s="289" t="s">
        <v>2533</v>
      </c>
      <c r="F1576" s="50" t="s">
        <v>999</v>
      </c>
      <c r="G1576" s="50" t="s">
        <v>999</v>
      </c>
      <c r="H1576" s="289"/>
      <c r="I1576" s="50" t="s">
        <v>1136</v>
      </c>
      <c r="J1576" s="296">
        <v>900000</v>
      </c>
      <c r="K1576" s="289"/>
      <c r="L1576" s="289"/>
      <c r="M1576" s="289"/>
      <c r="N1576" s="289"/>
    </row>
    <row r="1577" spans="2:14" ht="15.75" x14ac:dyDescent="0.3">
      <c r="B1577" s="295">
        <f>VLOOKUP(C1577,Companies[],3,FALSE)</f>
        <v>107022201</v>
      </c>
      <c r="C1577" s="298" t="s">
        <v>2297</v>
      </c>
      <c r="D1577" s="289" t="s">
        <v>2493</v>
      </c>
      <c r="E1577" s="289" t="s">
        <v>2535</v>
      </c>
      <c r="F1577" s="50" t="s">
        <v>999</v>
      </c>
      <c r="G1577" s="50" t="s">
        <v>999</v>
      </c>
      <c r="H1577" s="289"/>
      <c r="I1577" s="50" t="s">
        <v>1136</v>
      </c>
      <c r="J1577" s="296">
        <v>1491898.9300000002</v>
      </c>
      <c r="K1577" s="289"/>
      <c r="L1577" s="289"/>
      <c r="M1577" s="289"/>
      <c r="N1577" s="289"/>
    </row>
    <row r="1578" spans="2:14" ht="15.75" x14ac:dyDescent="0.3">
      <c r="B1578" s="295">
        <f>VLOOKUP(C1578,Companies[],3,FALSE)</f>
        <v>107022201</v>
      </c>
      <c r="C1578" s="298" t="s">
        <v>2297</v>
      </c>
      <c r="D1578" s="289" t="s">
        <v>2493</v>
      </c>
      <c r="E1578" s="289" t="s">
        <v>2536</v>
      </c>
      <c r="F1578" s="50" t="s">
        <v>999</v>
      </c>
      <c r="G1578" s="50" t="s">
        <v>999</v>
      </c>
      <c r="H1578" s="289"/>
      <c r="I1578" s="50" t="s">
        <v>1136</v>
      </c>
      <c r="J1578" s="296">
        <v>3563087.35</v>
      </c>
      <c r="K1578" s="289"/>
      <c r="L1578" s="289"/>
      <c r="M1578" s="289"/>
      <c r="N1578" s="289"/>
    </row>
    <row r="1579" spans="2:14" ht="15.75" x14ac:dyDescent="0.3">
      <c r="B1579" s="295">
        <f>VLOOKUP(C1579,Companies[],3,FALSE)</f>
        <v>107022201</v>
      </c>
      <c r="C1579" s="298" t="s">
        <v>2297</v>
      </c>
      <c r="D1579" s="289" t="s">
        <v>2493</v>
      </c>
      <c r="E1579" s="289" t="s">
        <v>2537</v>
      </c>
      <c r="F1579" s="50" t="s">
        <v>999</v>
      </c>
      <c r="G1579" s="50" t="s">
        <v>999</v>
      </c>
      <c r="H1579" s="289"/>
      <c r="I1579" s="50" t="s">
        <v>1136</v>
      </c>
      <c r="J1579" s="296">
        <v>492324.7</v>
      </c>
      <c r="K1579" s="289"/>
      <c r="L1579" s="289"/>
      <c r="M1579" s="289"/>
      <c r="N1579" s="289"/>
    </row>
    <row r="1580" spans="2:14" ht="15.75" x14ac:dyDescent="0.3">
      <c r="B1580" s="295">
        <f>VLOOKUP(C1580,Companies[],3,FALSE)</f>
        <v>107022201</v>
      </c>
      <c r="C1580" s="298" t="s">
        <v>2297</v>
      </c>
      <c r="D1580" s="289" t="s">
        <v>2493</v>
      </c>
      <c r="E1580" s="289" t="s">
        <v>2538</v>
      </c>
      <c r="F1580" s="50" t="s">
        <v>999</v>
      </c>
      <c r="G1580" s="50" t="s">
        <v>999</v>
      </c>
      <c r="H1580" s="289"/>
      <c r="I1580" s="50" t="s">
        <v>1136</v>
      </c>
      <c r="J1580" s="296">
        <v>174250.29</v>
      </c>
      <c r="K1580" s="289"/>
      <c r="L1580" s="289"/>
      <c r="M1580" s="289"/>
      <c r="N1580" s="289"/>
    </row>
    <row r="1581" spans="2:14" ht="15.75" x14ac:dyDescent="0.3">
      <c r="B1581" s="295">
        <f>VLOOKUP(C1581,Companies[],3,FALSE)</f>
        <v>107022201</v>
      </c>
      <c r="C1581" s="298" t="s">
        <v>2297</v>
      </c>
      <c r="D1581" s="289" t="s">
        <v>2542</v>
      </c>
      <c r="E1581" s="289" t="s">
        <v>2541</v>
      </c>
      <c r="F1581" s="50" t="s">
        <v>999</v>
      </c>
      <c r="G1581" s="50" t="s">
        <v>999</v>
      </c>
      <c r="H1581" s="289"/>
      <c r="I1581" s="50" t="s">
        <v>1136</v>
      </c>
      <c r="J1581" s="296">
        <v>37200000</v>
      </c>
      <c r="K1581" s="289"/>
      <c r="L1581" s="289"/>
      <c r="M1581" s="289"/>
      <c r="N1581" s="289"/>
    </row>
    <row r="1582" spans="2:14" ht="15.75" x14ac:dyDescent="0.3">
      <c r="B1582" s="295">
        <f>VLOOKUP(C1582,Companies[],3,FALSE)</f>
        <v>113304022</v>
      </c>
      <c r="C1582" s="298" t="s">
        <v>2298</v>
      </c>
      <c r="D1582" s="289" t="s">
        <v>2493</v>
      </c>
      <c r="E1582" s="289" t="s">
        <v>2533</v>
      </c>
      <c r="F1582" s="50" t="s">
        <v>999</v>
      </c>
      <c r="G1582" s="50" t="s">
        <v>999</v>
      </c>
      <c r="H1582" s="289"/>
      <c r="I1582" s="50" t="s">
        <v>1136</v>
      </c>
      <c r="J1582" s="296">
        <v>1450000</v>
      </c>
      <c r="K1582" s="289"/>
      <c r="L1582" s="289"/>
      <c r="M1582" s="289"/>
      <c r="N1582" s="289"/>
    </row>
    <row r="1583" spans="2:14" ht="15.75" x14ac:dyDescent="0.3">
      <c r="B1583" s="295">
        <f>VLOOKUP(C1583,Companies[],3,FALSE)</f>
        <v>108838345</v>
      </c>
      <c r="C1583" s="298" t="s">
        <v>2299</v>
      </c>
      <c r="D1583" s="289" t="s">
        <v>2029</v>
      </c>
      <c r="E1583" s="289" t="s">
        <v>2497</v>
      </c>
      <c r="F1583" s="50" t="s">
        <v>999</v>
      </c>
      <c r="G1583" s="50" t="s">
        <v>999</v>
      </c>
      <c r="H1583" s="289"/>
      <c r="I1583" s="50" t="s">
        <v>1136</v>
      </c>
      <c r="J1583" s="296">
        <v>342339</v>
      </c>
      <c r="K1583" s="289"/>
      <c r="L1583" s="289"/>
      <c r="M1583" s="289"/>
      <c r="N1583" s="289"/>
    </row>
    <row r="1584" spans="2:14" ht="15.75" x14ac:dyDescent="0.3">
      <c r="B1584" s="295">
        <f>VLOOKUP(C1584,Companies[],3,FALSE)</f>
        <v>108838345</v>
      </c>
      <c r="C1584" s="298" t="s">
        <v>2299</v>
      </c>
      <c r="D1584" s="289" t="s">
        <v>2493</v>
      </c>
      <c r="E1584" s="289" t="s">
        <v>2533</v>
      </c>
      <c r="F1584" s="50" t="s">
        <v>999</v>
      </c>
      <c r="G1584" s="50" t="s">
        <v>999</v>
      </c>
      <c r="H1584" s="289"/>
      <c r="I1584" s="50" t="s">
        <v>1136</v>
      </c>
      <c r="J1584" s="296">
        <v>400000</v>
      </c>
      <c r="K1584" s="289"/>
      <c r="L1584" s="289"/>
      <c r="M1584" s="289"/>
      <c r="N1584" s="289"/>
    </row>
    <row r="1585" spans="2:14" ht="15.75" x14ac:dyDescent="0.3">
      <c r="B1585" s="295">
        <f>VLOOKUP(C1585,Companies[],3,FALSE)</f>
        <v>108838345</v>
      </c>
      <c r="C1585" s="298" t="s">
        <v>2299</v>
      </c>
      <c r="D1585" s="289" t="s">
        <v>2493</v>
      </c>
      <c r="E1585" s="289" t="s">
        <v>2535</v>
      </c>
      <c r="F1585" s="50" t="s">
        <v>999</v>
      </c>
      <c r="G1585" s="50" t="s">
        <v>999</v>
      </c>
      <c r="H1585" s="289"/>
      <c r="I1585" s="50" t="s">
        <v>1136</v>
      </c>
      <c r="J1585" s="296">
        <v>5237681.07</v>
      </c>
      <c r="K1585" s="289"/>
      <c r="L1585" s="289"/>
      <c r="M1585" s="289"/>
      <c r="N1585" s="289"/>
    </row>
    <row r="1586" spans="2:14" ht="15.75" x14ac:dyDescent="0.3">
      <c r="B1586" s="295">
        <f>VLOOKUP(C1586,Companies[],3,FALSE)</f>
        <v>108838345</v>
      </c>
      <c r="C1586" s="298" t="s">
        <v>2299</v>
      </c>
      <c r="D1586" s="289" t="s">
        <v>2493</v>
      </c>
      <c r="E1586" s="289" t="s">
        <v>2536</v>
      </c>
      <c r="F1586" s="50" t="s">
        <v>999</v>
      </c>
      <c r="G1586" s="50" t="s">
        <v>999</v>
      </c>
      <c r="H1586" s="289"/>
      <c r="I1586" s="50" t="s">
        <v>1136</v>
      </c>
      <c r="J1586" s="296">
        <v>12444078.560000001</v>
      </c>
      <c r="K1586" s="289"/>
      <c r="L1586" s="289"/>
      <c r="M1586" s="289"/>
      <c r="N1586" s="289"/>
    </row>
    <row r="1587" spans="2:14" ht="15.75" x14ac:dyDescent="0.3">
      <c r="B1587" s="295">
        <f>VLOOKUP(C1587,Companies[],3,FALSE)</f>
        <v>108838345</v>
      </c>
      <c r="C1587" s="298" t="s">
        <v>2299</v>
      </c>
      <c r="D1587" s="289" t="s">
        <v>2493</v>
      </c>
      <c r="E1587" s="289" t="s">
        <v>2537</v>
      </c>
      <c r="F1587" s="50" t="s">
        <v>999</v>
      </c>
      <c r="G1587" s="50" t="s">
        <v>999</v>
      </c>
      <c r="H1587" s="289"/>
      <c r="I1587" s="50" t="s">
        <v>1136</v>
      </c>
      <c r="J1587" s="296">
        <v>1728432.34</v>
      </c>
      <c r="K1587" s="289"/>
      <c r="L1587" s="289"/>
      <c r="M1587" s="289"/>
      <c r="N1587" s="289"/>
    </row>
    <row r="1588" spans="2:14" ht="15.75" x14ac:dyDescent="0.3">
      <c r="B1588" s="295">
        <f>VLOOKUP(C1588,Companies[],3,FALSE)</f>
        <v>108838345</v>
      </c>
      <c r="C1588" s="298" t="s">
        <v>2299</v>
      </c>
      <c r="D1588" s="289" t="s">
        <v>2493</v>
      </c>
      <c r="E1588" s="289" t="s">
        <v>2538</v>
      </c>
      <c r="F1588" s="50" t="s">
        <v>999</v>
      </c>
      <c r="G1588" s="50" t="s">
        <v>999</v>
      </c>
      <c r="H1588" s="289"/>
      <c r="I1588" s="50" t="s">
        <v>1136</v>
      </c>
      <c r="J1588" s="296">
        <v>871981</v>
      </c>
      <c r="K1588" s="289"/>
      <c r="L1588" s="289"/>
      <c r="M1588" s="289"/>
      <c r="N1588" s="289"/>
    </row>
    <row r="1589" spans="2:14" ht="15.75" x14ac:dyDescent="0.3">
      <c r="B1589" s="295">
        <f>VLOOKUP(C1589,Companies[],3,FALSE)</f>
        <v>102764757</v>
      </c>
      <c r="C1589" s="298" t="s">
        <v>2300</v>
      </c>
      <c r="D1589" s="289" t="s">
        <v>2493</v>
      </c>
      <c r="E1589" s="289" t="s">
        <v>2533</v>
      </c>
      <c r="F1589" s="50" t="s">
        <v>999</v>
      </c>
      <c r="G1589" s="50" t="s">
        <v>999</v>
      </c>
      <c r="H1589" s="289"/>
      <c r="I1589" s="50" t="s">
        <v>1136</v>
      </c>
      <c r="J1589" s="296">
        <v>35000</v>
      </c>
      <c r="K1589" s="289"/>
      <c r="L1589" s="289"/>
      <c r="M1589" s="289"/>
      <c r="N1589" s="289"/>
    </row>
    <row r="1590" spans="2:14" ht="15.75" x14ac:dyDescent="0.3">
      <c r="B1590" s="295">
        <f>VLOOKUP(C1590,Companies[],3,FALSE)</f>
        <v>102764757</v>
      </c>
      <c r="C1590" s="298" t="s">
        <v>2300</v>
      </c>
      <c r="D1590" s="289" t="s">
        <v>2493</v>
      </c>
      <c r="E1590" s="289" t="s">
        <v>2535</v>
      </c>
      <c r="F1590" s="50" t="s">
        <v>999</v>
      </c>
      <c r="G1590" s="50" t="s">
        <v>999</v>
      </c>
      <c r="H1590" s="289"/>
      <c r="I1590" s="50" t="s">
        <v>1136</v>
      </c>
      <c r="J1590" s="296">
        <v>474864.9</v>
      </c>
      <c r="K1590" s="289"/>
      <c r="L1590" s="289"/>
      <c r="M1590" s="289"/>
      <c r="N1590" s="289"/>
    </row>
    <row r="1591" spans="2:14" ht="15.75" x14ac:dyDescent="0.3">
      <c r="B1591" s="295">
        <f>VLOOKUP(C1591,Companies[],3,FALSE)</f>
        <v>102764757</v>
      </c>
      <c r="C1591" s="298" t="s">
        <v>2300</v>
      </c>
      <c r="D1591" s="289" t="s">
        <v>2493</v>
      </c>
      <c r="E1591" s="289" t="s">
        <v>2536</v>
      </c>
      <c r="F1591" s="50" t="s">
        <v>999</v>
      </c>
      <c r="G1591" s="50" t="s">
        <v>999</v>
      </c>
      <c r="H1591" s="289"/>
      <c r="I1591" s="50" t="s">
        <v>1136</v>
      </c>
      <c r="J1591" s="296">
        <v>1125026.18</v>
      </c>
      <c r="K1591" s="289"/>
      <c r="L1591" s="289"/>
      <c r="M1591" s="289"/>
      <c r="N1591" s="289"/>
    </row>
    <row r="1592" spans="2:14" ht="15.75" x14ac:dyDescent="0.3">
      <c r="B1592" s="295">
        <f>VLOOKUP(C1592,Companies[],3,FALSE)</f>
        <v>102764757</v>
      </c>
      <c r="C1592" s="298" t="s">
        <v>2300</v>
      </c>
      <c r="D1592" s="289" t="s">
        <v>2493</v>
      </c>
      <c r="E1592" s="289" t="s">
        <v>2537</v>
      </c>
      <c r="F1592" s="50" t="s">
        <v>999</v>
      </c>
      <c r="G1592" s="50" t="s">
        <v>999</v>
      </c>
      <c r="H1592" s="289"/>
      <c r="I1592" s="50" t="s">
        <v>1136</v>
      </c>
      <c r="J1592" s="296">
        <v>156705.41999999998</v>
      </c>
      <c r="K1592" s="289"/>
      <c r="L1592" s="289"/>
      <c r="M1592" s="289"/>
      <c r="N1592" s="289"/>
    </row>
    <row r="1593" spans="2:14" ht="15.75" x14ac:dyDescent="0.3">
      <c r="B1593" s="295">
        <f>VLOOKUP(C1593,Companies[],3,FALSE)</f>
        <v>102764757</v>
      </c>
      <c r="C1593" s="298" t="s">
        <v>2300</v>
      </c>
      <c r="D1593" s="289" t="s">
        <v>2493</v>
      </c>
      <c r="E1593" s="289" t="s">
        <v>2538</v>
      </c>
      <c r="F1593" s="50" t="s">
        <v>999</v>
      </c>
      <c r="G1593" s="50" t="s">
        <v>999</v>
      </c>
      <c r="H1593" s="289"/>
      <c r="I1593" s="50" t="s">
        <v>1136</v>
      </c>
      <c r="J1593" s="296">
        <v>91838.87</v>
      </c>
      <c r="K1593" s="289"/>
      <c r="L1593" s="289"/>
      <c r="M1593" s="289"/>
      <c r="N1593" s="289"/>
    </row>
    <row r="1594" spans="2:14" ht="15.75" x14ac:dyDescent="0.3">
      <c r="B1594" s="295">
        <f>VLOOKUP(C1594,Companies[],3,FALSE)</f>
        <v>101387704</v>
      </c>
      <c r="C1594" s="298" t="s">
        <v>2301</v>
      </c>
      <c r="D1594" s="289" t="s">
        <v>2493</v>
      </c>
      <c r="E1594" s="289" t="s">
        <v>2533</v>
      </c>
      <c r="F1594" s="50" t="s">
        <v>999</v>
      </c>
      <c r="G1594" s="50" t="s">
        <v>999</v>
      </c>
      <c r="H1594" s="289"/>
      <c r="I1594" s="50" t="s">
        <v>1136</v>
      </c>
      <c r="J1594" s="296">
        <v>650000</v>
      </c>
      <c r="K1594" s="289"/>
      <c r="L1594" s="289"/>
      <c r="M1594" s="289"/>
      <c r="N1594" s="289"/>
    </row>
    <row r="1595" spans="2:14" ht="15.75" x14ac:dyDescent="0.3">
      <c r="B1595" s="295">
        <f>VLOOKUP(C1595,Companies[],3,FALSE)</f>
        <v>101387704</v>
      </c>
      <c r="C1595" s="298" t="s">
        <v>2301</v>
      </c>
      <c r="D1595" s="289" t="s">
        <v>2493</v>
      </c>
      <c r="E1595" s="289" t="s">
        <v>2535</v>
      </c>
      <c r="F1595" s="50" t="s">
        <v>999</v>
      </c>
      <c r="G1595" s="50" t="s">
        <v>999</v>
      </c>
      <c r="H1595" s="289"/>
      <c r="I1595" s="50" t="s">
        <v>1136</v>
      </c>
      <c r="J1595" s="296">
        <v>21955567.309999999</v>
      </c>
      <c r="K1595" s="289"/>
      <c r="L1595" s="289"/>
      <c r="M1595" s="289"/>
      <c r="N1595" s="289"/>
    </row>
    <row r="1596" spans="2:14" ht="15.75" x14ac:dyDescent="0.3">
      <c r="B1596" s="295">
        <f>VLOOKUP(C1596,Companies[],3,FALSE)</f>
        <v>101387704</v>
      </c>
      <c r="C1596" s="298" t="s">
        <v>2301</v>
      </c>
      <c r="D1596" s="289" t="s">
        <v>2493</v>
      </c>
      <c r="E1596" s="289" t="s">
        <v>2536</v>
      </c>
      <c r="F1596" s="50" t="s">
        <v>999</v>
      </c>
      <c r="G1596" s="50" t="s">
        <v>999</v>
      </c>
      <c r="H1596" s="289"/>
      <c r="I1596" s="50" t="s">
        <v>1136</v>
      </c>
      <c r="J1596" s="296">
        <v>52999592.240000002</v>
      </c>
      <c r="K1596" s="289"/>
      <c r="L1596" s="289"/>
      <c r="M1596" s="289"/>
      <c r="N1596" s="289"/>
    </row>
    <row r="1597" spans="2:14" ht="15.75" x14ac:dyDescent="0.3">
      <c r="B1597" s="295">
        <f>VLOOKUP(C1597,Companies[],3,FALSE)</f>
        <v>101387704</v>
      </c>
      <c r="C1597" s="298" t="s">
        <v>2301</v>
      </c>
      <c r="D1597" s="289" t="s">
        <v>2493</v>
      </c>
      <c r="E1597" s="289" t="s">
        <v>2537</v>
      </c>
      <c r="F1597" s="50" t="s">
        <v>999</v>
      </c>
      <c r="G1597" s="50" t="s">
        <v>999</v>
      </c>
      <c r="H1597" s="289"/>
      <c r="I1597" s="50" t="s">
        <v>1136</v>
      </c>
      <c r="J1597" s="296">
        <v>7245270.0499999998</v>
      </c>
      <c r="K1597" s="289"/>
      <c r="L1597" s="289"/>
      <c r="M1597" s="289"/>
      <c r="N1597" s="289"/>
    </row>
    <row r="1598" spans="2:14" ht="15.75" x14ac:dyDescent="0.3">
      <c r="B1598" s="295">
        <f>VLOOKUP(C1598,Companies[],3,FALSE)</f>
        <v>101387704</v>
      </c>
      <c r="C1598" s="298" t="s">
        <v>2301</v>
      </c>
      <c r="D1598" s="289" t="s">
        <v>2493</v>
      </c>
      <c r="E1598" s="289" t="s">
        <v>2538</v>
      </c>
      <c r="F1598" s="50" t="s">
        <v>999</v>
      </c>
      <c r="G1598" s="50" t="s">
        <v>999</v>
      </c>
      <c r="H1598" s="289"/>
      <c r="I1598" s="50" t="s">
        <v>1136</v>
      </c>
      <c r="J1598" s="296">
        <v>309795.18</v>
      </c>
      <c r="K1598" s="289"/>
      <c r="L1598" s="289"/>
      <c r="M1598" s="289"/>
      <c r="N1598" s="289"/>
    </row>
    <row r="1599" spans="2:14" ht="15.75" x14ac:dyDescent="0.3">
      <c r="B1599" s="295">
        <f>VLOOKUP(C1599,Companies[],3,FALSE)</f>
        <v>100833727</v>
      </c>
      <c r="C1599" s="298" t="s">
        <v>2302</v>
      </c>
      <c r="D1599" s="289" t="s">
        <v>2029</v>
      </c>
      <c r="E1599" s="289" t="s">
        <v>2497</v>
      </c>
      <c r="F1599" s="50" t="s">
        <v>999</v>
      </c>
      <c r="G1599" s="50" t="s">
        <v>999</v>
      </c>
      <c r="H1599" s="289"/>
      <c r="I1599" s="50" t="s">
        <v>1136</v>
      </c>
      <c r="J1599" s="296">
        <v>146309</v>
      </c>
      <c r="K1599" s="289"/>
      <c r="L1599" s="289"/>
      <c r="M1599" s="289"/>
      <c r="N1599" s="289"/>
    </row>
    <row r="1600" spans="2:14" ht="15.75" x14ac:dyDescent="0.3">
      <c r="B1600" s="295">
        <f>VLOOKUP(C1600,Companies[],3,FALSE)</f>
        <v>100833727</v>
      </c>
      <c r="C1600" s="298" t="s">
        <v>2302</v>
      </c>
      <c r="D1600" s="289" t="s">
        <v>2493</v>
      </c>
      <c r="E1600" s="289" t="s">
        <v>2533</v>
      </c>
      <c r="F1600" s="50" t="s">
        <v>999</v>
      </c>
      <c r="G1600" s="50" t="s">
        <v>999</v>
      </c>
      <c r="H1600" s="289"/>
      <c r="I1600" s="50" t="s">
        <v>1136</v>
      </c>
      <c r="J1600" s="296">
        <v>3920000</v>
      </c>
      <c r="K1600" s="289"/>
      <c r="L1600" s="289"/>
      <c r="M1600" s="289"/>
      <c r="N1600" s="289"/>
    </row>
    <row r="1601" spans="2:14" ht="15.75" x14ac:dyDescent="0.3">
      <c r="B1601" s="295">
        <f>VLOOKUP(C1601,Companies[],3,FALSE)</f>
        <v>100833727</v>
      </c>
      <c r="C1601" s="298" t="s">
        <v>2302</v>
      </c>
      <c r="D1601" s="289" t="s">
        <v>2493</v>
      </c>
      <c r="E1601" s="289" t="s">
        <v>2535</v>
      </c>
      <c r="F1601" s="50" t="s">
        <v>999</v>
      </c>
      <c r="G1601" s="50" t="s">
        <v>999</v>
      </c>
      <c r="H1601" s="289"/>
      <c r="I1601" s="50" t="s">
        <v>1136</v>
      </c>
      <c r="J1601" s="296">
        <v>10087295.220000001</v>
      </c>
      <c r="K1601" s="289"/>
      <c r="L1601" s="289"/>
      <c r="M1601" s="289"/>
      <c r="N1601" s="289"/>
    </row>
    <row r="1602" spans="2:14" ht="15.75" x14ac:dyDescent="0.3">
      <c r="B1602" s="295">
        <f>VLOOKUP(C1602,Companies[],3,FALSE)</f>
        <v>100833727</v>
      </c>
      <c r="C1602" s="298" t="s">
        <v>2302</v>
      </c>
      <c r="D1602" s="289" t="s">
        <v>2493</v>
      </c>
      <c r="E1602" s="289" t="s">
        <v>2536</v>
      </c>
      <c r="F1602" s="50" t="s">
        <v>999</v>
      </c>
      <c r="G1602" s="50" t="s">
        <v>999</v>
      </c>
      <c r="H1602" s="289"/>
      <c r="I1602" s="50" t="s">
        <v>1136</v>
      </c>
      <c r="J1602" s="296">
        <v>23898315.469999999</v>
      </c>
      <c r="K1602" s="289"/>
      <c r="L1602" s="289"/>
      <c r="M1602" s="289"/>
      <c r="N1602" s="289"/>
    </row>
    <row r="1603" spans="2:14" ht="15.75" x14ac:dyDescent="0.3">
      <c r="B1603" s="295">
        <f>VLOOKUP(C1603,Companies[],3,FALSE)</f>
        <v>100833727</v>
      </c>
      <c r="C1603" s="298" t="s">
        <v>2302</v>
      </c>
      <c r="D1603" s="289" t="s">
        <v>2493</v>
      </c>
      <c r="E1603" s="289" t="s">
        <v>2537</v>
      </c>
      <c r="F1603" s="50" t="s">
        <v>999</v>
      </c>
      <c r="G1603" s="50" t="s">
        <v>999</v>
      </c>
      <c r="H1603" s="289"/>
      <c r="I1603" s="50" t="s">
        <v>1136</v>
      </c>
      <c r="J1603" s="296">
        <v>3328807.4299999997</v>
      </c>
      <c r="K1603" s="289"/>
      <c r="L1603" s="289"/>
      <c r="M1603" s="289"/>
      <c r="N1603" s="289"/>
    </row>
    <row r="1604" spans="2:14" ht="15.75" x14ac:dyDescent="0.3">
      <c r="B1604" s="295">
        <f>VLOOKUP(C1604,Companies[],3,FALSE)</f>
        <v>100833727</v>
      </c>
      <c r="C1604" s="298" t="s">
        <v>2302</v>
      </c>
      <c r="D1604" s="289" t="s">
        <v>2493</v>
      </c>
      <c r="E1604" s="289" t="s">
        <v>2538</v>
      </c>
      <c r="F1604" s="50" t="s">
        <v>999</v>
      </c>
      <c r="G1604" s="50" t="s">
        <v>999</v>
      </c>
      <c r="H1604" s="289"/>
      <c r="I1604" s="50" t="s">
        <v>1136</v>
      </c>
      <c r="J1604" s="296">
        <v>1950882.9</v>
      </c>
      <c r="K1604" s="289"/>
      <c r="L1604" s="289"/>
      <c r="M1604" s="289"/>
      <c r="N1604" s="289"/>
    </row>
    <row r="1605" spans="2:14" ht="15.75" x14ac:dyDescent="0.3">
      <c r="B1605" s="295">
        <f>VLOOKUP(C1605,Companies[],3,FALSE)</f>
        <v>111053472</v>
      </c>
      <c r="C1605" s="298" t="s">
        <v>2303</v>
      </c>
      <c r="D1605" s="289" t="s">
        <v>2493</v>
      </c>
      <c r="E1605" s="289" t="s">
        <v>2533</v>
      </c>
      <c r="F1605" s="50" t="s">
        <v>999</v>
      </c>
      <c r="G1605" s="50" t="s">
        <v>999</v>
      </c>
      <c r="H1605" s="289"/>
      <c r="I1605" s="50" t="s">
        <v>1136</v>
      </c>
      <c r="J1605" s="296">
        <v>1500000</v>
      </c>
      <c r="K1605" s="289"/>
      <c r="L1605" s="289"/>
      <c r="M1605" s="289"/>
      <c r="N1605" s="289"/>
    </row>
    <row r="1606" spans="2:14" ht="15.75" x14ac:dyDescent="0.3">
      <c r="B1606" s="295">
        <f>VLOOKUP(C1606,Companies[],3,FALSE)</f>
        <v>111053472</v>
      </c>
      <c r="C1606" s="298" t="s">
        <v>2303</v>
      </c>
      <c r="D1606" s="289" t="s">
        <v>2542</v>
      </c>
      <c r="E1606" s="289" t="s">
        <v>2541</v>
      </c>
      <c r="F1606" s="50" t="s">
        <v>999</v>
      </c>
      <c r="G1606" s="50" t="s">
        <v>999</v>
      </c>
      <c r="H1606" s="289"/>
      <c r="I1606" s="50" t="s">
        <v>1136</v>
      </c>
      <c r="J1606" s="296">
        <v>570000</v>
      </c>
      <c r="K1606" s="289"/>
      <c r="L1606" s="289"/>
      <c r="M1606" s="289"/>
      <c r="N1606" s="289"/>
    </row>
    <row r="1607" spans="2:14" ht="15.75" x14ac:dyDescent="0.3">
      <c r="B1607" s="295">
        <f>VLOOKUP(C1607,Companies[],3,FALSE)</f>
        <v>105818165</v>
      </c>
      <c r="C1607" s="298" t="s">
        <v>2304</v>
      </c>
      <c r="D1607" s="289" t="s">
        <v>2029</v>
      </c>
      <c r="E1607" s="289" t="s">
        <v>2497</v>
      </c>
      <c r="F1607" s="50" t="s">
        <v>999</v>
      </c>
      <c r="G1607" s="50" t="s">
        <v>999</v>
      </c>
      <c r="H1607" s="289"/>
      <c r="I1607" s="50" t="s">
        <v>1136</v>
      </c>
      <c r="J1607" s="296">
        <v>624000</v>
      </c>
      <c r="K1607" s="289"/>
      <c r="L1607" s="289"/>
      <c r="M1607" s="289"/>
      <c r="N1607" s="289"/>
    </row>
    <row r="1608" spans="2:14" ht="15.75" x14ac:dyDescent="0.3">
      <c r="B1608" s="295">
        <f>VLOOKUP(C1608,Companies[],3,FALSE)</f>
        <v>105818165</v>
      </c>
      <c r="C1608" s="298" t="s">
        <v>2304</v>
      </c>
      <c r="D1608" s="289" t="s">
        <v>2029</v>
      </c>
      <c r="E1608" s="289" t="s">
        <v>2519</v>
      </c>
      <c r="F1608" s="50" t="s">
        <v>999</v>
      </c>
      <c r="G1608" s="50" t="s">
        <v>999</v>
      </c>
      <c r="H1608" s="289"/>
      <c r="I1608" s="50" t="s">
        <v>1136</v>
      </c>
      <c r="J1608" s="296">
        <v>2496000</v>
      </c>
      <c r="K1608" s="289"/>
      <c r="L1608" s="289"/>
      <c r="M1608" s="289"/>
      <c r="N1608" s="289"/>
    </row>
    <row r="1609" spans="2:14" ht="15.75" x14ac:dyDescent="0.3">
      <c r="B1609" s="295">
        <f>VLOOKUP(C1609,Companies[],3,FALSE)</f>
        <v>105818165</v>
      </c>
      <c r="C1609" s="298" t="s">
        <v>2304</v>
      </c>
      <c r="D1609" s="289" t="s">
        <v>2493</v>
      </c>
      <c r="E1609" s="289" t="s">
        <v>2533</v>
      </c>
      <c r="F1609" s="50" t="s">
        <v>999</v>
      </c>
      <c r="G1609" s="50" t="s">
        <v>999</v>
      </c>
      <c r="H1609" s="289"/>
      <c r="I1609" s="50" t="s">
        <v>1136</v>
      </c>
      <c r="J1609" s="296">
        <v>1700000</v>
      </c>
      <c r="K1609" s="289"/>
      <c r="L1609" s="289"/>
      <c r="M1609" s="289"/>
      <c r="N1609" s="289"/>
    </row>
    <row r="1610" spans="2:14" ht="15.75" x14ac:dyDescent="0.3">
      <c r="B1610" s="295">
        <f>VLOOKUP(C1610,Companies[],3,FALSE)</f>
        <v>105818165</v>
      </c>
      <c r="C1610" s="298" t="s">
        <v>2304</v>
      </c>
      <c r="D1610" s="289" t="s">
        <v>2493</v>
      </c>
      <c r="E1610" s="289" t="s">
        <v>2535</v>
      </c>
      <c r="F1610" s="50" t="s">
        <v>999</v>
      </c>
      <c r="G1610" s="50" t="s">
        <v>999</v>
      </c>
      <c r="H1610" s="289"/>
      <c r="I1610" s="50" t="s">
        <v>1136</v>
      </c>
      <c r="J1610" s="296">
        <v>675949.62</v>
      </c>
      <c r="K1610" s="289"/>
      <c r="L1610" s="289"/>
      <c r="M1610" s="289"/>
      <c r="N1610" s="289"/>
    </row>
    <row r="1611" spans="2:14" ht="15.75" x14ac:dyDescent="0.3">
      <c r="B1611" s="295">
        <f>VLOOKUP(C1611,Companies[],3,FALSE)</f>
        <v>105818165</v>
      </c>
      <c r="C1611" s="298" t="s">
        <v>2304</v>
      </c>
      <c r="D1611" s="289" t="s">
        <v>2493</v>
      </c>
      <c r="E1611" s="289" t="s">
        <v>2536</v>
      </c>
      <c r="F1611" s="50" t="s">
        <v>999</v>
      </c>
      <c r="G1611" s="50" t="s">
        <v>999</v>
      </c>
      <c r="H1611" s="289"/>
      <c r="I1611" s="50" t="s">
        <v>1136</v>
      </c>
      <c r="J1611" s="296">
        <v>1601426.03</v>
      </c>
      <c r="K1611" s="289"/>
      <c r="L1611" s="289"/>
      <c r="M1611" s="289"/>
      <c r="N1611" s="289"/>
    </row>
    <row r="1612" spans="2:14" ht="15.75" x14ac:dyDescent="0.3">
      <c r="B1612" s="295">
        <f>VLOOKUP(C1612,Companies[],3,FALSE)</f>
        <v>105818165</v>
      </c>
      <c r="C1612" s="298" t="s">
        <v>2304</v>
      </c>
      <c r="D1612" s="289" t="s">
        <v>2493</v>
      </c>
      <c r="E1612" s="289" t="s">
        <v>2537</v>
      </c>
      <c r="F1612" s="50" t="s">
        <v>999</v>
      </c>
      <c r="G1612" s="50" t="s">
        <v>999</v>
      </c>
      <c r="H1612" s="289"/>
      <c r="I1612" s="50" t="s">
        <v>1136</v>
      </c>
      <c r="J1612" s="296">
        <v>223063.38</v>
      </c>
      <c r="K1612" s="289"/>
      <c r="L1612" s="289"/>
      <c r="M1612" s="289"/>
      <c r="N1612" s="289"/>
    </row>
    <row r="1613" spans="2:14" ht="15.75" x14ac:dyDescent="0.3">
      <c r="B1613" s="295">
        <f>VLOOKUP(C1613,Companies[],3,FALSE)</f>
        <v>105818165</v>
      </c>
      <c r="C1613" s="298" t="s">
        <v>2304</v>
      </c>
      <c r="D1613" s="289" t="s">
        <v>2493</v>
      </c>
      <c r="E1613" s="289" t="s">
        <v>2538</v>
      </c>
      <c r="F1613" s="50" t="s">
        <v>999</v>
      </c>
      <c r="G1613" s="50" t="s">
        <v>999</v>
      </c>
      <c r="H1613" s="289"/>
      <c r="I1613" s="50" t="s">
        <v>1136</v>
      </c>
      <c r="J1613" s="296">
        <v>130728.66</v>
      </c>
      <c r="K1613" s="289"/>
      <c r="L1613" s="289"/>
      <c r="M1613" s="289"/>
      <c r="N1613" s="289"/>
    </row>
    <row r="1614" spans="2:14" ht="15.75" x14ac:dyDescent="0.3">
      <c r="B1614" s="295">
        <f>VLOOKUP(C1614,Companies[],3,FALSE)</f>
        <v>105818165</v>
      </c>
      <c r="C1614" s="298" t="s">
        <v>2304</v>
      </c>
      <c r="D1614" s="289" t="s">
        <v>2542</v>
      </c>
      <c r="E1614" s="289" t="s">
        <v>2541</v>
      </c>
      <c r="F1614" s="50" t="s">
        <v>999</v>
      </c>
      <c r="G1614" s="50" t="s">
        <v>999</v>
      </c>
      <c r="H1614" s="289"/>
      <c r="I1614" s="50" t="s">
        <v>1136</v>
      </c>
      <c r="J1614" s="296">
        <v>2900000</v>
      </c>
      <c r="K1614" s="289"/>
      <c r="L1614" s="289"/>
      <c r="M1614" s="289"/>
      <c r="N1614" s="289"/>
    </row>
    <row r="1615" spans="2:14" ht="15.75" x14ac:dyDescent="0.3">
      <c r="B1615" s="295">
        <f>VLOOKUP(C1615,Companies[],3,FALSE)</f>
        <v>147118708</v>
      </c>
      <c r="C1615" s="298" t="s">
        <v>2306</v>
      </c>
      <c r="D1615" s="289" t="s">
        <v>2029</v>
      </c>
      <c r="E1615" s="289" t="s">
        <v>2497</v>
      </c>
      <c r="F1615" s="50" t="s">
        <v>999</v>
      </c>
      <c r="G1615" s="50" t="s">
        <v>999</v>
      </c>
      <c r="H1615" s="289"/>
      <c r="I1615" s="50" t="s">
        <v>1136</v>
      </c>
      <c r="J1615" s="296">
        <v>300000</v>
      </c>
      <c r="K1615" s="289"/>
      <c r="L1615" s="289"/>
      <c r="M1615" s="289"/>
      <c r="N1615" s="289"/>
    </row>
    <row r="1616" spans="2:14" ht="15.75" x14ac:dyDescent="0.3">
      <c r="B1616" s="295">
        <f>VLOOKUP(C1616,Companies[],3,FALSE)</f>
        <v>147118708</v>
      </c>
      <c r="C1616" s="298" t="s">
        <v>2306</v>
      </c>
      <c r="D1616" s="289" t="s">
        <v>2493</v>
      </c>
      <c r="E1616" s="289" t="s">
        <v>2533</v>
      </c>
      <c r="F1616" s="50" t="s">
        <v>999</v>
      </c>
      <c r="G1616" s="50" t="s">
        <v>999</v>
      </c>
      <c r="H1616" s="289"/>
      <c r="I1616" s="50" t="s">
        <v>1136</v>
      </c>
      <c r="J1616" s="296">
        <v>2955600</v>
      </c>
      <c r="K1616" s="289"/>
      <c r="L1616" s="289"/>
      <c r="M1616" s="289"/>
      <c r="N1616" s="289"/>
    </row>
    <row r="1617" spans="2:14" ht="15.75" x14ac:dyDescent="0.3">
      <c r="B1617" s="295">
        <f>VLOOKUP(C1617,Companies[],3,FALSE)</f>
        <v>147118708</v>
      </c>
      <c r="C1617" s="298" t="s">
        <v>2306</v>
      </c>
      <c r="D1617" s="289" t="s">
        <v>2493</v>
      </c>
      <c r="E1617" s="289" t="s">
        <v>2535</v>
      </c>
      <c r="F1617" s="50" t="s">
        <v>999</v>
      </c>
      <c r="G1617" s="50" t="s">
        <v>999</v>
      </c>
      <c r="H1617" s="289"/>
      <c r="I1617" s="50" t="s">
        <v>1136</v>
      </c>
      <c r="J1617" s="296">
        <v>34110425.090000004</v>
      </c>
      <c r="K1617" s="289"/>
      <c r="L1617" s="289"/>
      <c r="M1617" s="289"/>
      <c r="N1617" s="289"/>
    </row>
    <row r="1618" spans="2:14" ht="15.75" x14ac:dyDescent="0.3">
      <c r="B1618" s="295">
        <f>VLOOKUP(C1618,Companies[],3,FALSE)</f>
        <v>147118708</v>
      </c>
      <c r="C1618" s="298" t="s">
        <v>2306</v>
      </c>
      <c r="D1618" s="289" t="s">
        <v>2493</v>
      </c>
      <c r="E1618" s="289" t="s">
        <v>2537</v>
      </c>
      <c r="F1618" s="50" t="s">
        <v>999</v>
      </c>
      <c r="G1618" s="50" t="s">
        <v>999</v>
      </c>
      <c r="H1618" s="289"/>
      <c r="I1618" s="50" t="s">
        <v>1136</v>
      </c>
      <c r="J1618" s="296">
        <v>11256440.279999999</v>
      </c>
      <c r="K1618" s="289"/>
      <c r="L1618" s="289"/>
      <c r="M1618" s="289"/>
      <c r="N1618" s="289"/>
    </row>
    <row r="1619" spans="2:14" ht="15.75" x14ac:dyDescent="0.3">
      <c r="B1619" s="295">
        <f>VLOOKUP(C1619,Companies[],3,FALSE)</f>
        <v>108269669</v>
      </c>
      <c r="C1619" s="298" t="s">
        <v>2307</v>
      </c>
      <c r="D1619" s="289" t="s">
        <v>2493</v>
      </c>
      <c r="E1619" s="289" t="s">
        <v>2533</v>
      </c>
      <c r="F1619" s="50" t="s">
        <v>999</v>
      </c>
      <c r="G1619" s="50" t="s">
        <v>999</v>
      </c>
      <c r="H1619" s="289"/>
      <c r="I1619" s="50" t="s">
        <v>1136</v>
      </c>
      <c r="J1619" s="296">
        <v>910000</v>
      </c>
      <c r="K1619" s="289"/>
      <c r="L1619" s="289"/>
      <c r="M1619" s="289"/>
      <c r="N1619" s="289"/>
    </row>
    <row r="1620" spans="2:14" ht="15.75" x14ac:dyDescent="0.3">
      <c r="B1620" s="295">
        <f>VLOOKUP(C1620,Companies[],3,FALSE)</f>
        <v>107810935</v>
      </c>
      <c r="C1620" s="298" t="s">
        <v>2308</v>
      </c>
      <c r="D1620" s="289" t="s">
        <v>2029</v>
      </c>
      <c r="E1620" s="289" t="s">
        <v>2497</v>
      </c>
      <c r="F1620" s="50" t="s">
        <v>999</v>
      </c>
      <c r="G1620" s="50" t="s">
        <v>999</v>
      </c>
      <c r="H1620" s="289"/>
      <c r="I1620" s="50" t="s">
        <v>1136</v>
      </c>
      <c r="J1620" s="296">
        <v>8830029</v>
      </c>
      <c r="K1620" s="289"/>
      <c r="L1620" s="289"/>
      <c r="M1620" s="289"/>
      <c r="N1620" s="289"/>
    </row>
    <row r="1621" spans="2:14" ht="15.75" x14ac:dyDescent="0.3">
      <c r="B1621" s="295">
        <f>VLOOKUP(C1621,Companies[],3,FALSE)</f>
        <v>107810935</v>
      </c>
      <c r="C1621" s="298" t="s">
        <v>2308</v>
      </c>
      <c r="D1621" s="289" t="s">
        <v>2493</v>
      </c>
      <c r="E1621" s="289" t="s">
        <v>2533</v>
      </c>
      <c r="F1621" s="50" t="s">
        <v>999</v>
      </c>
      <c r="G1621" s="50" t="s">
        <v>999</v>
      </c>
      <c r="H1621" s="289"/>
      <c r="I1621" s="50" t="s">
        <v>1136</v>
      </c>
      <c r="J1621" s="296">
        <v>400000</v>
      </c>
      <c r="K1621" s="289"/>
      <c r="L1621" s="289"/>
      <c r="M1621" s="289"/>
      <c r="N1621" s="289"/>
    </row>
    <row r="1622" spans="2:14" ht="15.75" x14ac:dyDescent="0.3">
      <c r="B1622" s="295">
        <f>VLOOKUP(C1622,Companies[],3,FALSE)</f>
        <v>107810935</v>
      </c>
      <c r="C1622" s="298" t="s">
        <v>2308</v>
      </c>
      <c r="D1622" s="289" t="s">
        <v>2493</v>
      </c>
      <c r="E1622" s="289" t="s">
        <v>2535</v>
      </c>
      <c r="F1622" s="50" t="s">
        <v>999</v>
      </c>
      <c r="G1622" s="50" t="s">
        <v>999</v>
      </c>
      <c r="H1622" s="289"/>
      <c r="I1622" s="50" t="s">
        <v>1136</v>
      </c>
      <c r="J1622" s="296">
        <v>7468859</v>
      </c>
      <c r="K1622" s="289"/>
      <c r="L1622" s="289"/>
      <c r="M1622" s="289"/>
      <c r="N1622" s="289"/>
    </row>
    <row r="1623" spans="2:14" ht="15.75" x14ac:dyDescent="0.3">
      <c r="B1623" s="295">
        <f>VLOOKUP(C1623,Companies[],3,FALSE)</f>
        <v>107810935</v>
      </c>
      <c r="C1623" s="298" t="s">
        <v>2308</v>
      </c>
      <c r="D1623" s="289" t="s">
        <v>2493</v>
      </c>
      <c r="E1623" s="289" t="s">
        <v>2536</v>
      </c>
      <c r="F1623" s="50" t="s">
        <v>999</v>
      </c>
      <c r="G1623" s="50" t="s">
        <v>999</v>
      </c>
      <c r="H1623" s="289"/>
      <c r="I1623" s="50" t="s">
        <v>1136</v>
      </c>
      <c r="J1623" s="296">
        <v>17694846.57</v>
      </c>
      <c r="K1623" s="289"/>
      <c r="L1623" s="289"/>
      <c r="M1623" s="289"/>
      <c r="N1623" s="289"/>
    </row>
    <row r="1624" spans="2:14" ht="15.75" x14ac:dyDescent="0.3">
      <c r="B1624" s="295">
        <f>VLOOKUP(C1624,Companies[],3,FALSE)</f>
        <v>107810935</v>
      </c>
      <c r="C1624" s="298" t="s">
        <v>2308</v>
      </c>
      <c r="D1624" s="289" t="s">
        <v>2493</v>
      </c>
      <c r="E1624" s="289" t="s">
        <v>2537</v>
      </c>
      <c r="F1624" s="50" t="s">
        <v>999</v>
      </c>
      <c r="G1624" s="50" t="s">
        <v>999</v>
      </c>
      <c r="H1624" s="289"/>
      <c r="I1624" s="50" t="s">
        <v>1136</v>
      </c>
      <c r="J1624" s="296">
        <v>2464723.36</v>
      </c>
      <c r="K1624" s="289"/>
      <c r="L1624" s="289"/>
      <c r="M1624" s="289"/>
      <c r="N1624" s="289"/>
    </row>
    <row r="1625" spans="2:14" ht="15.75" x14ac:dyDescent="0.3">
      <c r="B1625" s="295">
        <f>VLOOKUP(C1625,Companies[],3,FALSE)</f>
        <v>107810935</v>
      </c>
      <c r="C1625" s="298" t="s">
        <v>2308</v>
      </c>
      <c r="D1625" s="289" t="s">
        <v>2493</v>
      </c>
      <c r="E1625" s="289" t="s">
        <v>2538</v>
      </c>
      <c r="F1625" s="50" t="s">
        <v>999</v>
      </c>
      <c r="G1625" s="50" t="s">
        <v>999</v>
      </c>
      <c r="H1625" s="289"/>
      <c r="I1625" s="50" t="s">
        <v>1136</v>
      </c>
      <c r="J1625" s="296">
        <v>1444477.28</v>
      </c>
      <c r="K1625" s="289"/>
      <c r="L1625" s="289"/>
      <c r="M1625" s="289"/>
      <c r="N1625" s="289"/>
    </row>
    <row r="1626" spans="2:14" ht="15.75" x14ac:dyDescent="0.3">
      <c r="B1626" s="295">
        <f>VLOOKUP(C1626,Companies[],3,FALSE)</f>
        <v>104947204</v>
      </c>
      <c r="C1626" s="298" t="s">
        <v>2309</v>
      </c>
      <c r="D1626" s="289" t="s">
        <v>2493</v>
      </c>
      <c r="E1626" s="289" t="s">
        <v>2533</v>
      </c>
      <c r="F1626" s="50" t="s">
        <v>999</v>
      </c>
      <c r="G1626" s="50" t="s">
        <v>999</v>
      </c>
      <c r="H1626" s="289"/>
      <c r="I1626" s="50" t="s">
        <v>1136</v>
      </c>
      <c r="J1626" s="296">
        <v>900000</v>
      </c>
      <c r="K1626" s="289"/>
      <c r="L1626" s="289"/>
      <c r="M1626" s="289"/>
      <c r="N1626" s="289"/>
    </row>
    <row r="1627" spans="2:14" ht="15.75" x14ac:dyDescent="0.3">
      <c r="B1627" s="295">
        <f>VLOOKUP(C1627,Companies[],3,FALSE)</f>
        <v>104947204</v>
      </c>
      <c r="C1627" s="298" t="s">
        <v>2309</v>
      </c>
      <c r="D1627" s="289" t="s">
        <v>2493</v>
      </c>
      <c r="E1627" s="289" t="s">
        <v>2535</v>
      </c>
      <c r="F1627" s="50" t="s">
        <v>999</v>
      </c>
      <c r="G1627" s="50" t="s">
        <v>999</v>
      </c>
      <c r="H1627" s="289"/>
      <c r="I1627" s="50" t="s">
        <v>1136</v>
      </c>
      <c r="J1627" s="296">
        <v>4323999.3600000003</v>
      </c>
      <c r="K1627" s="289"/>
      <c r="L1627" s="289"/>
      <c r="M1627" s="289"/>
      <c r="N1627" s="289"/>
    </row>
    <row r="1628" spans="2:14" ht="15.75" x14ac:dyDescent="0.3">
      <c r="B1628" s="295">
        <f>VLOOKUP(C1628,Companies[],3,FALSE)</f>
        <v>104947204</v>
      </c>
      <c r="C1628" s="298" t="s">
        <v>2309</v>
      </c>
      <c r="D1628" s="289" t="s">
        <v>2493</v>
      </c>
      <c r="E1628" s="289" t="s">
        <v>2536</v>
      </c>
      <c r="F1628" s="50" t="s">
        <v>999</v>
      </c>
      <c r="G1628" s="50" t="s">
        <v>999</v>
      </c>
      <c r="H1628" s="289"/>
      <c r="I1628" s="50" t="s">
        <v>1136</v>
      </c>
      <c r="J1628" s="296">
        <v>10353151.32</v>
      </c>
      <c r="K1628" s="289"/>
      <c r="L1628" s="289"/>
      <c r="M1628" s="289"/>
      <c r="N1628" s="289"/>
    </row>
    <row r="1629" spans="2:14" ht="15.75" x14ac:dyDescent="0.3">
      <c r="B1629" s="295">
        <f>VLOOKUP(C1629,Companies[],3,FALSE)</f>
        <v>104947204</v>
      </c>
      <c r="C1629" s="298" t="s">
        <v>2309</v>
      </c>
      <c r="D1629" s="289" t="s">
        <v>2493</v>
      </c>
      <c r="E1629" s="289" t="s">
        <v>2537</v>
      </c>
      <c r="F1629" s="50" t="s">
        <v>999</v>
      </c>
      <c r="G1629" s="50" t="s">
        <v>999</v>
      </c>
      <c r="H1629" s="289"/>
      <c r="I1629" s="50" t="s">
        <v>1136</v>
      </c>
      <c r="J1629" s="296">
        <v>1426912.35</v>
      </c>
      <c r="K1629" s="289"/>
      <c r="L1629" s="289"/>
      <c r="M1629" s="289"/>
      <c r="N1629" s="289"/>
    </row>
    <row r="1630" spans="2:14" ht="15.75" x14ac:dyDescent="0.3">
      <c r="B1630" s="295">
        <f>VLOOKUP(C1630,Companies[],3,FALSE)</f>
        <v>104947204</v>
      </c>
      <c r="C1630" s="298" t="s">
        <v>2309</v>
      </c>
      <c r="D1630" s="289" t="s">
        <v>2493</v>
      </c>
      <c r="E1630" s="289" t="s">
        <v>2538</v>
      </c>
      <c r="F1630" s="50" t="s">
        <v>999</v>
      </c>
      <c r="G1630" s="50" t="s">
        <v>999</v>
      </c>
      <c r="H1630" s="289"/>
      <c r="I1630" s="50" t="s">
        <v>1136</v>
      </c>
      <c r="J1630" s="296">
        <v>400228.03</v>
      </c>
      <c r="K1630" s="289"/>
      <c r="L1630" s="289"/>
      <c r="M1630" s="289"/>
      <c r="N1630" s="289"/>
    </row>
    <row r="1631" spans="2:14" ht="15.75" x14ac:dyDescent="0.3">
      <c r="B1631" s="295">
        <f>VLOOKUP(C1631,Companies[],3,FALSE)</f>
        <v>104947204</v>
      </c>
      <c r="C1631" s="298" t="s">
        <v>2309</v>
      </c>
      <c r="D1631" s="289" t="s">
        <v>2542</v>
      </c>
      <c r="E1631" s="289" t="s">
        <v>2541</v>
      </c>
      <c r="F1631" s="50" t="s">
        <v>999</v>
      </c>
      <c r="G1631" s="50" t="s">
        <v>999</v>
      </c>
      <c r="H1631" s="289"/>
      <c r="I1631" s="50" t="s">
        <v>1136</v>
      </c>
      <c r="J1631" s="296">
        <v>1500000</v>
      </c>
      <c r="K1631" s="289"/>
      <c r="L1631" s="289"/>
      <c r="M1631" s="289"/>
      <c r="N1631" s="289"/>
    </row>
    <row r="1632" spans="2:14" ht="15.75" x14ac:dyDescent="0.3">
      <c r="B1632" s="295">
        <f>VLOOKUP(C1632,Companies[],3,FALSE)</f>
        <v>105130775</v>
      </c>
      <c r="C1632" s="298" t="s">
        <v>2310</v>
      </c>
      <c r="D1632" s="289" t="s">
        <v>2493</v>
      </c>
      <c r="E1632" s="289" t="s">
        <v>2533</v>
      </c>
      <c r="F1632" s="50" t="s">
        <v>999</v>
      </c>
      <c r="G1632" s="50" t="s">
        <v>999</v>
      </c>
      <c r="H1632" s="289"/>
      <c r="I1632" s="50" t="s">
        <v>1136</v>
      </c>
      <c r="J1632" s="296">
        <v>3300000</v>
      </c>
      <c r="K1632" s="289"/>
      <c r="L1632" s="289"/>
      <c r="M1632" s="289"/>
      <c r="N1632" s="289"/>
    </row>
    <row r="1633" spans="2:14" ht="15.75" x14ac:dyDescent="0.3">
      <c r="B1633" s="295">
        <f>VLOOKUP(C1633,Companies[],3,FALSE)</f>
        <v>105130775</v>
      </c>
      <c r="C1633" s="298" t="s">
        <v>2310</v>
      </c>
      <c r="D1633" s="289" t="s">
        <v>2493</v>
      </c>
      <c r="E1633" s="289" t="s">
        <v>2535</v>
      </c>
      <c r="F1633" s="50" t="s">
        <v>999</v>
      </c>
      <c r="G1633" s="50" t="s">
        <v>999</v>
      </c>
      <c r="H1633" s="289"/>
      <c r="I1633" s="50" t="s">
        <v>1136</v>
      </c>
      <c r="J1633" s="296">
        <v>30996800.16</v>
      </c>
      <c r="K1633" s="289"/>
      <c r="L1633" s="289"/>
      <c r="M1633" s="289"/>
      <c r="N1633" s="289"/>
    </row>
    <row r="1634" spans="2:14" ht="15.75" x14ac:dyDescent="0.3">
      <c r="B1634" s="295">
        <f>VLOOKUP(C1634,Companies[],3,FALSE)</f>
        <v>105130775</v>
      </c>
      <c r="C1634" s="298" t="s">
        <v>2310</v>
      </c>
      <c r="D1634" s="289" t="s">
        <v>2493</v>
      </c>
      <c r="E1634" s="289" t="s">
        <v>2536</v>
      </c>
      <c r="F1634" s="50" t="s">
        <v>999</v>
      </c>
      <c r="G1634" s="50" t="s">
        <v>999</v>
      </c>
      <c r="H1634" s="289"/>
      <c r="I1634" s="50" t="s">
        <v>1136</v>
      </c>
      <c r="J1634" s="296">
        <v>21934244.82</v>
      </c>
      <c r="K1634" s="289"/>
      <c r="L1634" s="289"/>
      <c r="M1634" s="289"/>
      <c r="N1634" s="289"/>
    </row>
    <row r="1635" spans="2:14" ht="15.75" x14ac:dyDescent="0.3">
      <c r="B1635" s="295">
        <f>VLOOKUP(C1635,Companies[],3,FALSE)</f>
        <v>105130775</v>
      </c>
      <c r="C1635" s="298" t="s">
        <v>2310</v>
      </c>
      <c r="D1635" s="289" t="s">
        <v>2493</v>
      </c>
      <c r="E1635" s="289" t="s">
        <v>2537</v>
      </c>
      <c r="F1635" s="50" t="s">
        <v>999</v>
      </c>
      <c r="G1635" s="50" t="s">
        <v>999</v>
      </c>
      <c r="H1635" s="289"/>
      <c r="I1635" s="50" t="s">
        <v>1136</v>
      </c>
      <c r="J1635" s="296">
        <v>10228926.470000001</v>
      </c>
      <c r="K1635" s="289"/>
      <c r="L1635" s="289"/>
      <c r="M1635" s="289"/>
      <c r="N1635" s="289"/>
    </row>
    <row r="1636" spans="2:14" ht="15.75" x14ac:dyDescent="0.3">
      <c r="B1636" s="295">
        <f>VLOOKUP(C1636,Companies[],3,FALSE)</f>
        <v>105130775</v>
      </c>
      <c r="C1636" s="298" t="s">
        <v>2310</v>
      </c>
      <c r="D1636" s="289" t="s">
        <v>2493</v>
      </c>
      <c r="E1636" s="289" t="s">
        <v>2538</v>
      </c>
      <c r="F1636" s="50" t="s">
        <v>999</v>
      </c>
      <c r="G1636" s="50" t="s">
        <v>999</v>
      </c>
      <c r="H1636" s="289"/>
      <c r="I1636" s="50" t="s">
        <v>1136</v>
      </c>
      <c r="J1636" s="296">
        <v>738934.71</v>
      </c>
      <c r="K1636" s="289"/>
      <c r="L1636" s="289"/>
      <c r="M1636" s="289"/>
      <c r="N1636" s="289"/>
    </row>
    <row r="1637" spans="2:14" ht="15.75" x14ac:dyDescent="0.3">
      <c r="B1637" s="295">
        <f>VLOOKUP(C1637,Companies[],3,FALSE)</f>
        <v>105130775</v>
      </c>
      <c r="C1637" s="298" t="s">
        <v>2310</v>
      </c>
      <c r="D1637" s="289" t="s">
        <v>2542</v>
      </c>
      <c r="E1637" s="289" t="s">
        <v>2541</v>
      </c>
      <c r="F1637" s="50" t="s">
        <v>999</v>
      </c>
      <c r="G1637" s="50" t="s">
        <v>999</v>
      </c>
      <c r="H1637" s="289"/>
      <c r="I1637" s="50" t="s">
        <v>1136</v>
      </c>
      <c r="J1637" s="296">
        <v>30000000</v>
      </c>
      <c r="K1637" s="289"/>
      <c r="L1637" s="289"/>
      <c r="M1637" s="289"/>
      <c r="N1637" s="289"/>
    </row>
    <row r="1638" spans="2:14" ht="15.75" x14ac:dyDescent="0.3">
      <c r="B1638" s="295">
        <f>VLOOKUP(C1638,Companies[],3,FALSE)</f>
        <v>151554474</v>
      </c>
      <c r="C1638" s="298" t="s">
        <v>2312</v>
      </c>
      <c r="D1638" s="289" t="s">
        <v>2029</v>
      </c>
      <c r="E1638" s="289" t="s">
        <v>2497</v>
      </c>
      <c r="F1638" s="50" t="s">
        <v>999</v>
      </c>
      <c r="G1638" s="50" t="s">
        <v>999</v>
      </c>
      <c r="H1638" s="289"/>
      <c r="I1638" s="50" t="s">
        <v>1136</v>
      </c>
      <c r="J1638" s="296">
        <v>1576748</v>
      </c>
      <c r="K1638" s="289"/>
      <c r="L1638" s="289"/>
      <c r="M1638" s="289"/>
      <c r="N1638" s="289"/>
    </row>
    <row r="1639" spans="2:14" ht="15.75" x14ac:dyDescent="0.3">
      <c r="B1639" s="295">
        <f>VLOOKUP(C1639,Companies[],3,FALSE)</f>
        <v>151554474</v>
      </c>
      <c r="C1639" s="298" t="s">
        <v>2312</v>
      </c>
      <c r="D1639" s="289" t="s">
        <v>2029</v>
      </c>
      <c r="E1639" s="289" t="s">
        <v>2519</v>
      </c>
      <c r="F1639" s="50" t="s">
        <v>999</v>
      </c>
      <c r="G1639" s="50" t="s">
        <v>999</v>
      </c>
      <c r="H1639" s="289"/>
      <c r="I1639" s="50" t="s">
        <v>1136</v>
      </c>
      <c r="J1639" s="296">
        <v>46823824.609999999</v>
      </c>
      <c r="K1639" s="289"/>
      <c r="L1639" s="289"/>
      <c r="M1639" s="289"/>
      <c r="N1639" s="289"/>
    </row>
    <row r="1640" spans="2:14" ht="15.75" x14ac:dyDescent="0.3">
      <c r="B1640" s="295">
        <f>VLOOKUP(C1640,Companies[],3,FALSE)</f>
        <v>151554474</v>
      </c>
      <c r="C1640" s="298" t="s">
        <v>2312</v>
      </c>
      <c r="D1640" s="289" t="s">
        <v>2493</v>
      </c>
      <c r="E1640" s="289" t="s">
        <v>2533</v>
      </c>
      <c r="F1640" s="50" t="s">
        <v>999</v>
      </c>
      <c r="G1640" s="50" t="s">
        <v>999</v>
      </c>
      <c r="H1640" s="289"/>
      <c r="I1640" s="50" t="s">
        <v>1136</v>
      </c>
      <c r="J1640" s="296">
        <v>26878000</v>
      </c>
      <c r="K1640" s="289"/>
      <c r="L1640" s="289"/>
      <c r="M1640" s="289"/>
      <c r="N1640" s="289"/>
    </row>
    <row r="1641" spans="2:14" ht="15.75" x14ac:dyDescent="0.3">
      <c r="B1641" s="295">
        <f>VLOOKUP(C1641,Companies[],3,FALSE)</f>
        <v>151554474</v>
      </c>
      <c r="C1641" s="298" t="s">
        <v>2312</v>
      </c>
      <c r="D1641" s="289" t="s">
        <v>2493</v>
      </c>
      <c r="E1641" s="289" t="s">
        <v>2535</v>
      </c>
      <c r="F1641" s="50" t="s">
        <v>999</v>
      </c>
      <c r="G1641" s="50" t="s">
        <v>999</v>
      </c>
      <c r="H1641" s="289"/>
      <c r="I1641" s="50" t="s">
        <v>1136</v>
      </c>
      <c r="J1641" s="296">
        <v>73876639.169059992</v>
      </c>
      <c r="K1641" s="289"/>
      <c r="L1641" s="289"/>
      <c r="M1641" s="289"/>
      <c r="N1641" s="289"/>
    </row>
    <row r="1642" spans="2:14" ht="15.75" x14ac:dyDescent="0.3">
      <c r="B1642" s="295">
        <f>VLOOKUP(C1642,Companies[],3,FALSE)</f>
        <v>151554474</v>
      </c>
      <c r="C1642" s="298" t="s">
        <v>2312</v>
      </c>
      <c r="D1642" s="289" t="s">
        <v>2493</v>
      </c>
      <c r="E1642" s="289" t="s">
        <v>2537</v>
      </c>
      <c r="F1642" s="50" t="s">
        <v>999</v>
      </c>
      <c r="G1642" s="50" t="s">
        <v>999</v>
      </c>
      <c r="H1642" s="289"/>
      <c r="I1642" s="50" t="s">
        <v>1136</v>
      </c>
      <c r="J1642" s="296">
        <v>16991860.239119999</v>
      </c>
      <c r="K1642" s="289"/>
      <c r="L1642" s="289"/>
      <c r="M1642" s="289"/>
      <c r="N1642" s="289"/>
    </row>
    <row r="1643" spans="2:14" ht="15.75" x14ac:dyDescent="0.3">
      <c r="B1643" s="295">
        <f>VLOOKUP(C1643,Companies[],3,FALSE)</f>
        <v>151554474</v>
      </c>
      <c r="C1643" s="298" t="s">
        <v>2312</v>
      </c>
      <c r="D1643" s="289" t="s">
        <v>2493</v>
      </c>
      <c r="E1643" s="289" t="s">
        <v>2539</v>
      </c>
      <c r="F1643" s="50" t="s">
        <v>999</v>
      </c>
      <c r="G1643" s="50" t="s">
        <v>999</v>
      </c>
      <c r="H1643" s="289"/>
      <c r="I1643" s="50" t="s">
        <v>1136</v>
      </c>
      <c r="J1643" s="296">
        <v>4074221.2229999998</v>
      </c>
      <c r="K1643" s="289"/>
      <c r="L1643" s="289"/>
      <c r="M1643" s="289"/>
      <c r="N1643" s="289"/>
    </row>
    <row r="1644" spans="2:14" ht="15.75" x14ac:dyDescent="0.3">
      <c r="B1644" s="295">
        <f>VLOOKUP(C1644,Companies[],3,FALSE)</f>
        <v>136924281</v>
      </c>
      <c r="C1644" s="298" t="s">
        <v>2313</v>
      </c>
      <c r="D1644" s="289" t="s">
        <v>2493</v>
      </c>
      <c r="E1644" s="289" t="s">
        <v>2533</v>
      </c>
      <c r="F1644" s="50" t="s">
        <v>999</v>
      </c>
      <c r="G1644" s="50" t="s">
        <v>999</v>
      </c>
      <c r="H1644" s="289"/>
      <c r="I1644" s="50" t="s">
        <v>1136</v>
      </c>
      <c r="J1644" s="296">
        <v>55663160</v>
      </c>
      <c r="K1644" s="289"/>
      <c r="L1644" s="289"/>
      <c r="M1644" s="289"/>
      <c r="N1644" s="289"/>
    </row>
    <row r="1645" spans="2:14" ht="15.75" x14ac:dyDescent="0.3">
      <c r="B1645" s="295">
        <f>VLOOKUP(C1645,Companies[],3,FALSE)</f>
        <v>136924281</v>
      </c>
      <c r="C1645" s="298" t="s">
        <v>2313</v>
      </c>
      <c r="D1645" s="289" t="s">
        <v>2493</v>
      </c>
      <c r="E1645" s="289" t="s">
        <v>2535</v>
      </c>
      <c r="F1645" s="50" t="s">
        <v>999</v>
      </c>
      <c r="G1645" s="50" t="s">
        <v>999</v>
      </c>
      <c r="H1645" s="289"/>
      <c r="I1645" s="50" t="s">
        <v>1136</v>
      </c>
      <c r="J1645" s="296">
        <v>9131351.2925400008</v>
      </c>
      <c r="K1645" s="289"/>
      <c r="L1645" s="289"/>
      <c r="M1645" s="289"/>
      <c r="N1645" s="289"/>
    </row>
    <row r="1646" spans="2:14" ht="15.75" x14ac:dyDescent="0.3">
      <c r="B1646" s="295">
        <f>VLOOKUP(C1646,Companies[],3,FALSE)</f>
        <v>136924281</v>
      </c>
      <c r="C1646" s="298" t="s">
        <v>2313</v>
      </c>
      <c r="D1646" s="289" t="s">
        <v>2493</v>
      </c>
      <c r="E1646" s="289" t="s">
        <v>2536</v>
      </c>
      <c r="F1646" s="50" t="s">
        <v>999</v>
      </c>
      <c r="G1646" s="50" t="s">
        <v>999</v>
      </c>
      <c r="H1646" s="289"/>
      <c r="I1646" s="50" t="s">
        <v>1136</v>
      </c>
      <c r="J1646" s="296">
        <v>14473478.414940001</v>
      </c>
      <c r="K1646" s="289"/>
      <c r="L1646" s="289"/>
      <c r="M1646" s="289"/>
      <c r="N1646" s="289"/>
    </row>
    <row r="1647" spans="2:14" ht="15.75" x14ac:dyDescent="0.3">
      <c r="B1647" s="295">
        <f>VLOOKUP(C1647,Companies[],3,FALSE)</f>
        <v>136924281</v>
      </c>
      <c r="C1647" s="298" t="s">
        <v>2313</v>
      </c>
      <c r="D1647" s="289" t="s">
        <v>2493</v>
      </c>
      <c r="E1647" s="289" t="s">
        <v>2537</v>
      </c>
      <c r="F1647" s="50" t="s">
        <v>999</v>
      </c>
      <c r="G1647" s="50" t="s">
        <v>999</v>
      </c>
      <c r="H1647" s="289"/>
      <c r="I1647" s="50" t="s">
        <v>1136</v>
      </c>
      <c r="J1647" s="296">
        <v>2100212.2259999998</v>
      </c>
      <c r="K1647" s="289"/>
      <c r="L1647" s="289"/>
      <c r="M1647" s="289"/>
      <c r="N1647" s="289"/>
    </row>
    <row r="1648" spans="2:14" ht="15.75" x14ac:dyDescent="0.3">
      <c r="B1648" s="295">
        <f>VLOOKUP(C1648,Companies[],3,FALSE)</f>
        <v>136924281</v>
      </c>
      <c r="C1648" s="298" t="s">
        <v>2313</v>
      </c>
      <c r="D1648" s="289" t="s">
        <v>2493</v>
      </c>
      <c r="E1648" s="289" t="s">
        <v>2538</v>
      </c>
      <c r="F1648" s="50" t="s">
        <v>999</v>
      </c>
      <c r="G1648" s="50" t="s">
        <v>999</v>
      </c>
      <c r="H1648" s="289"/>
      <c r="I1648" s="50" t="s">
        <v>1136</v>
      </c>
      <c r="J1648" s="296">
        <v>997243.62840000005</v>
      </c>
      <c r="K1648" s="289"/>
      <c r="L1648" s="289"/>
      <c r="M1648" s="289"/>
      <c r="N1648" s="289"/>
    </row>
    <row r="1649" spans="2:33" ht="15.75" x14ac:dyDescent="0.3">
      <c r="B1649" s="295">
        <f>VLOOKUP(C1649,Companies[],3,FALSE)</f>
        <v>136924281</v>
      </c>
      <c r="C1649" s="298" t="s">
        <v>2313</v>
      </c>
      <c r="D1649" s="289" t="s">
        <v>2493</v>
      </c>
      <c r="E1649" s="289" t="s">
        <v>2539</v>
      </c>
      <c r="F1649" s="50" t="s">
        <v>999</v>
      </c>
      <c r="G1649" s="50" t="s">
        <v>999</v>
      </c>
      <c r="H1649" s="289"/>
      <c r="I1649" s="50" t="s">
        <v>1136</v>
      </c>
      <c r="J1649" s="296">
        <v>3043561.5195000004</v>
      </c>
      <c r="K1649" s="289"/>
      <c r="L1649" s="289"/>
      <c r="M1649" s="289"/>
      <c r="N1649" s="289"/>
    </row>
    <row r="1650" spans="2:33" ht="15.75" x14ac:dyDescent="0.3">
      <c r="B1650" s="295">
        <f>VLOOKUP(C1650,Companies[],3,FALSE)</f>
        <v>106648646</v>
      </c>
      <c r="C1650" s="298" t="s">
        <v>2314</v>
      </c>
      <c r="D1650" s="289" t="s">
        <v>2493</v>
      </c>
      <c r="E1650" s="289" t="s">
        <v>2533</v>
      </c>
      <c r="F1650" s="50" t="s">
        <v>999</v>
      </c>
      <c r="G1650" s="50" t="s">
        <v>999</v>
      </c>
      <c r="H1650" s="289"/>
      <c r="I1650" s="50" t="s">
        <v>1136</v>
      </c>
      <c r="J1650" s="296">
        <v>4548120</v>
      </c>
      <c r="K1650" s="289"/>
      <c r="L1650" s="289"/>
      <c r="M1650" s="289"/>
      <c r="N1650" s="289"/>
    </row>
    <row r="1651" spans="2:33" ht="15.75" x14ac:dyDescent="0.3">
      <c r="B1651" s="295">
        <f>VLOOKUP(C1651,Companies[],3,FALSE)</f>
        <v>106648646</v>
      </c>
      <c r="C1651" s="298" t="s">
        <v>2314</v>
      </c>
      <c r="D1651" s="289" t="s">
        <v>2493</v>
      </c>
      <c r="E1651" s="289" t="s">
        <v>2535</v>
      </c>
      <c r="F1651" s="50" t="s">
        <v>999</v>
      </c>
      <c r="G1651" s="50" t="s">
        <v>999</v>
      </c>
      <c r="H1651" s="289"/>
      <c r="I1651" s="50" t="s">
        <v>1136</v>
      </c>
      <c r="J1651" s="296">
        <v>8972262.0965400003</v>
      </c>
      <c r="K1651" s="289"/>
      <c r="L1651" s="289"/>
      <c r="M1651" s="289"/>
      <c r="N1651" s="289"/>
    </row>
    <row r="1652" spans="2:33" ht="15.75" x14ac:dyDescent="0.3">
      <c r="B1652" s="295">
        <f>VLOOKUP(C1652,Companies[],3,FALSE)</f>
        <v>106648646</v>
      </c>
      <c r="C1652" s="298" t="s">
        <v>2314</v>
      </c>
      <c r="D1652" s="289" t="s">
        <v>2493</v>
      </c>
      <c r="E1652" s="289" t="s">
        <v>2536</v>
      </c>
      <c r="F1652" s="50" t="s">
        <v>999</v>
      </c>
      <c r="G1652" s="50" t="s">
        <v>999</v>
      </c>
      <c r="H1652" s="289"/>
      <c r="I1652" s="50" t="s">
        <v>1136</v>
      </c>
      <c r="J1652" s="296">
        <v>14149118.473680001</v>
      </c>
      <c r="K1652" s="289"/>
      <c r="L1652" s="289"/>
      <c r="M1652" s="289"/>
      <c r="N1652" s="289"/>
    </row>
    <row r="1653" spans="2:33" ht="15.75" x14ac:dyDescent="0.3">
      <c r="B1653" s="295">
        <f>VLOOKUP(C1653,Companies[],3,FALSE)</f>
        <v>106648646</v>
      </c>
      <c r="C1653" s="298" t="s">
        <v>2314</v>
      </c>
      <c r="D1653" s="289" t="s">
        <v>2493</v>
      </c>
      <c r="E1653" s="289" t="s">
        <v>2537</v>
      </c>
      <c r="F1653" s="50" t="s">
        <v>999</v>
      </c>
      <c r="G1653" s="50" t="s">
        <v>999</v>
      </c>
      <c r="H1653" s="289"/>
      <c r="I1653" s="50" t="s">
        <v>1136</v>
      </c>
      <c r="J1653" s="296">
        <v>2063621.7184199998</v>
      </c>
      <c r="K1653" s="289"/>
      <c r="L1653" s="289"/>
      <c r="M1653" s="289"/>
      <c r="N1653" s="289"/>
    </row>
    <row r="1654" spans="2:33" ht="15.75" x14ac:dyDescent="0.3">
      <c r="B1654" s="295">
        <f>VLOOKUP(C1654,Companies[],3,FALSE)</f>
        <v>106648646</v>
      </c>
      <c r="C1654" s="298" t="s">
        <v>2314</v>
      </c>
      <c r="D1654" s="289" t="s">
        <v>2493</v>
      </c>
      <c r="E1654" s="289" t="s">
        <v>2538</v>
      </c>
      <c r="F1654" s="50" t="s">
        <v>999</v>
      </c>
      <c r="G1654" s="50" t="s">
        <v>999</v>
      </c>
      <c r="H1654" s="289"/>
      <c r="I1654" s="50" t="s">
        <v>1136</v>
      </c>
      <c r="J1654" s="296">
        <v>1286998.38038</v>
      </c>
      <c r="K1654" s="289"/>
      <c r="L1654" s="289"/>
      <c r="M1654" s="289"/>
      <c r="N1654" s="289"/>
    </row>
    <row r="1655" spans="2:33" ht="15.75" x14ac:dyDescent="0.3">
      <c r="B1655" s="295">
        <f>VLOOKUP(C1655,Companies[],3,FALSE)</f>
        <v>106648646</v>
      </c>
      <c r="C1655" s="298" t="s">
        <v>2314</v>
      </c>
      <c r="D1655" s="289" t="s">
        <v>2493</v>
      </c>
      <c r="E1655" s="289" t="s">
        <v>2539</v>
      </c>
      <c r="F1655" s="50" t="s">
        <v>999</v>
      </c>
      <c r="G1655" s="50" t="s">
        <v>999</v>
      </c>
      <c r="H1655" s="289"/>
      <c r="I1655" s="50" t="s">
        <v>1136</v>
      </c>
      <c r="J1655" s="296">
        <v>4019818.9002599996</v>
      </c>
      <c r="K1655" s="289"/>
      <c r="L1655" s="289"/>
      <c r="M1655" s="289"/>
      <c r="N1655" s="289"/>
    </row>
    <row r="1656" spans="2:33" ht="15.75" x14ac:dyDescent="0.3">
      <c r="B1656" s="295">
        <f>VLOOKUP(C1656,Companies[],3,FALSE)</f>
        <v>113379510</v>
      </c>
      <c r="C1656" s="298" t="s">
        <v>2316</v>
      </c>
      <c r="D1656" s="289" t="s">
        <v>2493</v>
      </c>
      <c r="E1656" s="289" t="s">
        <v>2534</v>
      </c>
      <c r="F1656" s="50" t="s">
        <v>999</v>
      </c>
      <c r="G1656" s="50" t="s">
        <v>999</v>
      </c>
      <c r="H1656" s="289"/>
      <c r="I1656" s="50" t="s">
        <v>1136</v>
      </c>
      <c r="J1656" s="296">
        <v>855403.89870000002</v>
      </c>
      <c r="K1656" s="289"/>
      <c r="L1656" s="289"/>
      <c r="M1656" s="289"/>
      <c r="N1656" s="289"/>
    </row>
    <row r="1657" spans="2:33" ht="15.75" x14ac:dyDescent="0.3">
      <c r="B1657" s="295">
        <f>VLOOKUP(C1657,Companies[],3,FALSE)</f>
        <v>113379510</v>
      </c>
      <c r="C1657" s="298" t="s">
        <v>2316</v>
      </c>
      <c r="D1657" s="289" t="s">
        <v>2493</v>
      </c>
      <c r="E1657" s="289" t="s">
        <v>2535</v>
      </c>
      <c r="F1657" s="50" t="s">
        <v>999</v>
      </c>
      <c r="G1657" s="50" t="s">
        <v>999</v>
      </c>
      <c r="H1657" s="289"/>
      <c r="I1657" s="50" t="s">
        <v>1136</v>
      </c>
      <c r="J1657" s="296">
        <v>2851399.2444000002</v>
      </c>
      <c r="K1657" s="289"/>
      <c r="L1657" s="289"/>
      <c r="M1657" s="289"/>
      <c r="N1657" s="289"/>
    </row>
    <row r="1658" spans="2:33" s="288" customFormat="1" ht="15.75" x14ac:dyDescent="0.3">
      <c r="B1658" s="295">
        <f>VLOOKUP(C1658,Companies[],3,FALSE)</f>
        <v>113379510</v>
      </c>
      <c r="C1658" s="298" t="s">
        <v>2316</v>
      </c>
      <c r="D1658" s="289" t="s">
        <v>2493</v>
      </c>
      <c r="E1658" s="289" t="s">
        <v>2537</v>
      </c>
      <c r="F1658" s="50" t="s">
        <v>999</v>
      </c>
      <c r="G1658" s="50" t="s">
        <v>999</v>
      </c>
      <c r="H1658" s="289"/>
      <c r="I1658" s="50" t="s">
        <v>1136</v>
      </c>
      <c r="J1658" s="296">
        <v>513242.33922000002</v>
      </c>
      <c r="K1658" s="289"/>
      <c r="L1658" s="289"/>
      <c r="M1658" s="289"/>
      <c r="N1658" s="289"/>
      <c r="Q1658" s="25"/>
      <c r="R1658" s="25"/>
      <c r="S1658" s="25"/>
      <c r="T1658" s="25"/>
      <c r="U1658" s="25"/>
      <c r="V1658" s="25"/>
      <c r="W1658" s="25"/>
      <c r="X1658" s="25"/>
      <c r="Y1658" s="25"/>
      <c r="Z1658" s="25"/>
      <c r="AA1658" s="25"/>
      <c r="AB1658" s="25"/>
      <c r="AC1658" s="25"/>
      <c r="AD1658" s="25"/>
      <c r="AE1658" s="25"/>
      <c r="AF1658" s="25"/>
      <c r="AG1658" s="25"/>
    </row>
    <row r="1659" spans="2:33" s="288" customFormat="1" ht="15.75" x14ac:dyDescent="0.3">
      <c r="B1659" s="295">
        <f>VLOOKUP(C1659,Companies[],3,FALSE)</f>
        <v>1054441922019</v>
      </c>
      <c r="C1659" s="298" t="s">
        <v>2317</v>
      </c>
      <c r="D1659" s="289" t="s">
        <v>2493</v>
      </c>
      <c r="E1659" s="289" t="s">
        <v>2533</v>
      </c>
      <c r="F1659" s="50" t="s">
        <v>999</v>
      </c>
      <c r="G1659" s="50" t="s">
        <v>999</v>
      </c>
      <c r="H1659" s="289"/>
      <c r="I1659" s="50" t="s">
        <v>1136</v>
      </c>
      <c r="J1659" s="296">
        <v>2392500</v>
      </c>
      <c r="K1659" s="289"/>
      <c r="L1659" s="289"/>
      <c r="M1659" s="289"/>
      <c r="N1659" s="289"/>
      <c r="Q1659" s="25"/>
      <c r="R1659" s="25"/>
      <c r="S1659" s="25"/>
      <c r="T1659" s="25"/>
      <c r="U1659" s="25"/>
      <c r="V1659" s="25"/>
      <c r="W1659" s="25"/>
      <c r="X1659" s="25"/>
      <c r="Y1659" s="25"/>
      <c r="Z1659" s="25"/>
      <c r="AA1659" s="25"/>
      <c r="AB1659" s="25"/>
      <c r="AC1659" s="25"/>
      <c r="AD1659" s="25"/>
      <c r="AE1659" s="25"/>
      <c r="AF1659" s="25"/>
      <c r="AG1659" s="25"/>
    </row>
    <row r="1660" spans="2:33" s="288" customFormat="1" ht="15.75" x14ac:dyDescent="0.3">
      <c r="B1660" s="295">
        <f>VLOOKUP(C1660,Companies[],3,FALSE)</f>
        <v>1054441922019</v>
      </c>
      <c r="C1660" s="298" t="s">
        <v>2317</v>
      </c>
      <c r="D1660" s="289" t="s">
        <v>2493</v>
      </c>
      <c r="E1660" s="289" t="s">
        <v>2535</v>
      </c>
      <c r="F1660" s="50" t="s">
        <v>999</v>
      </c>
      <c r="G1660" s="50" t="s">
        <v>999</v>
      </c>
      <c r="H1660" s="289"/>
      <c r="I1660" s="50" t="s">
        <v>1136</v>
      </c>
      <c r="J1660" s="296">
        <v>33218128.993679997</v>
      </c>
      <c r="K1660" s="289"/>
      <c r="L1660" s="289"/>
      <c r="M1660" s="289"/>
      <c r="N1660" s="289"/>
      <c r="Q1660" s="25"/>
      <c r="R1660" s="25"/>
      <c r="S1660" s="25"/>
      <c r="T1660" s="25"/>
      <c r="U1660" s="25"/>
      <c r="V1660" s="25"/>
      <c r="W1660" s="25"/>
      <c r="X1660" s="25"/>
      <c r="Y1660" s="25"/>
      <c r="Z1660" s="25"/>
      <c r="AA1660" s="25"/>
      <c r="AB1660" s="25"/>
      <c r="AC1660" s="25"/>
      <c r="AD1660" s="25"/>
      <c r="AE1660" s="25"/>
      <c r="AF1660" s="25"/>
      <c r="AG1660" s="25"/>
    </row>
    <row r="1661" spans="2:33" s="288" customFormat="1" ht="15.75" x14ac:dyDescent="0.3">
      <c r="B1661" s="295">
        <f>VLOOKUP(C1661,Companies[],3,FALSE)</f>
        <v>1054441922019</v>
      </c>
      <c r="C1661" s="298" t="s">
        <v>2317</v>
      </c>
      <c r="D1661" s="289" t="s">
        <v>2493</v>
      </c>
      <c r="E1661" s="289" t="s">
        <v>2537</v>
      </c>
      <c r="F1661" s="50" t="s">
        <v>999</v>
      </c>
      <c r="G1661" s="50" t="s">
        <v>999</v>
      </c>
      <c r="H1661" s="289"/>
      <c r="I1661" s="50" t="s">
        <v>1136</v>
      </c>
      <c r="J1661" s="296">
        <v>10426106.42756</v>
      </c>
      <c r="K1661" s="289"/>
      <c r="L1661" s="289"/>
      <c r="M1661" s="289"/>
      <c r="N1661" s="289"/>
      <c r="Q1661" s="25"/>
      <c r="R1661" s="25"/>
      <c r="S1661" s="25"/>
      <c r="T1661" s="25"/>
      <c r="U1661" s="25"/>
      <c r="V1661" s="25"/>
      <c r="W1661" s="25"/>
      <c r="X1661" s="25"/>
      <c r="Y1661" s="25"/>
      <c r="Z1661" s="25"/>
      <c r="AA1661" s="25"/>
      <c r="AB1661" s="25"/>
      <c r="AC1661" s="25"/>
      <c r="AD1661" s="25"/>
      <c r="AE1661" s="25"/>
      <c r="AF1661" s="25"/>
      <c r="AG1661" s="25"/>
    </row>
    <row r="1662" spans="2:33" ht="15.75" x14ac:dyDescent="0.3">
      <c r="B1662" s="192">
        <f>VLOOKUP(C1662,Companies[],3,FALSE)</f>
        <v>1054441922019</v>
      </c>
      <c r="C1662" s="298" t="s">
        <v>2317</v>
      </c>
      <c r="D1662" s="289" t="s">
        <v>2493</v>
      </c>
      <c r="E1662" s="289" t="s">
        <v>2539</v>
      </c>
      <c r="F1662" s="50" t="s">
        <v>999</v>
      </c>
      <c r="G1662" s="50" t="s">
        <v>999</v>
      </c>
      <c r="H1662" s="192"/>
      <c r="I1662" s="50" t="s">
        <v>1136</v>
      </c>
      <c r="J1662" s="191">
        <v>2658601.9845000003</v>
      </c>
      <c r="K1662" s="50"/>
      <c r="L1662" s="50"/>
      <c r="M1662" s="50"/>
      <c r="N1662" s="50"/>
    </row>
    <row r="1663" spans="2:33" ht="16.5" thickBot="1" x14ac:dyDescent="0.35">
      <c r="B1663" s="50"/>
      <c r="C1663" s="50"/>
      <c r="D1663" s="50"/>
      <c r="E1663" s="50"/>
      <c r="F1663" s="50"/>
      <c r="G1663" s="193"/>
      <c r="H1663" s="50"/>
      <c r="I1663" s="50"/>
      <c r="J1663" s="50"/>
      <c r="K1663" s="50"/>
      <c r="L1663" s="50"/>
      <c r="M1663" s="50"/>
      <c r="N1663" s="50"/>
    </row>
    <row r="1664" spans="2:33" ht="16.5" thickBot="1" x14ac:dyDescent="0.35">
      <c r="B1664" s="50"/>
      <c r="C1664" s="50"/>
      <c r="D1664" s="50"/>
      <c r="E1664" s="50"/>
      <c r="F1664" s="50"/>
      <c r="G1664" s="193"/>
      <c r="H1664" s="194" t="s">
        <v>1959</v>
      </c>
      <c r="I1664" s="195"/>
      <c r="J1664" s="196">
        <f>SUMIF(Table10[Reporting currency],"USD",Table10[Revenue value])+(IFERROR(SUMIF(Table10[Reporting currency],"&lt;&gt;USD",Table10[Revenue value])/'Part 1 - About'!$E$45,0))</f>
        <v>1378262461.9645166</v>
      </c>
      <c r="K1664" s="50"/>
      <c r="L1664" s="50"/>
      <c r="M1664" s="50"/>
      <c r="N1664" s="50"/>
    </row>
    <row r="1665" spans="2:33" ht="16.5" thickBot="1" x14ac:dyDescent="0.35">
      <c r="B1665" s="50"/>
      <c r="C1665" s="50"/>
      <c r="D1665" s="50"/>
      <c r="E1665" s="50"/>
      <c r="F1665" s="50"/>
      <c r="G1665" s="193"/>
      <c r="H1665" s="251"/>
      <c r="I1665" s="251"/>
      <c r="J1665" s="252"/>
      <c r="K1665" s="50"/>
      <c r="L1665" s="50"/>
      <c r="M1665" s="50"/>
      <c r="N1665" s="50"/>
    </row>
    <row r="1666" spans="2:33" ht="17.25" thickBot="1" x14ac:dyDescent="0.35">
      <c r="B1666" s="50"/>
      <c r="C1666" s="50"/>
      <c r="D1666" s="50"/>
      <c r="E1666" s="50"/>
      <c r="F1666" s="50"/>
      <c r="G1666" s="193"/>
      <c r="H1666" s="249" t="str">
        <f>"Total in "&amp;'Part 1 - About'!$E$44</f>
        <v>Total in MMK</v>
      </c>
      <c r="I1666" s="195"/>
      <c r="J1666" s="196">
        <f>IF('Part 1 - About'!$E$44="USD",0,SUMIF(Table10[Reporting currency],'Part 1 - About'!$E$44,Table10[Revenue value]))+(IFERROR(SUMIF(Table10[Reporting currency],"USD",Table10[Revenue value])*'Part 1 - About'!$E$45,0))</f>
        <v>1868689593805.3503</v>
      </c>
      <c r="K1666" s="50"/>
      <c r="L1666" s="50"/>
      <c r="M1666" s="50"/>
      <c r="N1666" s="50"/>
    </row>
    <row r="1667" spans="2:33" ht="15.75" x14ac:dyDescent="0.3">
      <c r="B1667" s="50"/>
      <c r="C1667" s="50"/>
      <c r="D1667" s="50"/>
      <c r="E1667" s="50"/>
      <c r="F1667" s="50"/>
      <c r="G1667" s="50"/>
      <c r="H1667" s="50"/>
      <c r="I1667" s="50"/>
      <c r="J1667" s="50"/>
      <c r="K1667" s="50"/>
      <c r="L1667" s="50"/>
      <c r="M1667" s="50"/>
      <c r="N1667" s="50"/>
    </row>
    <row r="1668" spans="2:33" ht="21" x14ac:dyDescent="0.25">
      <c r="C1668" s="356" t="s">
        <v>1564</v>
      </c>
      <c r="D1668" s="356"/>
      <c r="E1668" s="356"/>
      <c r="F1668" s="356"/>
      <c r="G1668" s="356"/>
      <c r="H1668" s="356"/>
      <c r="I1668" s="356"/>
      <c r="J1668" s="356"/>
      <c r="K1668" s="356"/>
      <c r="L1668" s="356"/>
      <c r="M1668" s="356"/>
      <c r="N1668" s="356"/>
    </row>
    <row r="1669" spans="2:33" ht="15.75" x14ac:dyDescent="0.3">
      <c r="B1669" s="50"/>
      <c r="C1669" s="357" t="s">
        <v>1565</v>
      </c>
      <c r="D1669" s="357"/>
      <c r="E1669" s="357"/>
      <c r="F1669" s="357"/>
      <c r="G1669" s="357"/>
      <c r="H1669" s="357"/>
      <c r="I1669" s="357"/>
      <c r="J1669" s="357"/>
      <c r="K1669" s="357"/>
      <c r="L1669" s="357"/>
      <c r="M1669" s="357"/>
      <c r="N1669" s="357"/>
    </row>
    <row r="1670" spans="2:33" ht="15.75" x14ac:dyDescent="0.3">
      <c r="B1670" s="50"/>
      <c r="C1670" s="357"/>
      <c r="D1670" s="357"/>
      <c r="E1670" s="357"/>
      <c r="F1670" s="357"/>
      <c r="G1670" s="357"/>
      <c r="H1670" s="357"/>
      <c r="I1670" s="357"/>
      <c r="J1670" s="357"/>
      <c r="K1670" s="357"/>
      <c r="L1670" s="357"/>
      <c r="M1670" s="357"/>
      <c r="N1670" s="357"/>
    </row>
    <row r="1671" spans="2:33" ht="15.75" x14ac:dyDescent="0.3">
      <c r="B1671" s="50"/>
      <c r="C1671" s="352" t="s">
        <v>2544</v>
      </c>
      <c r="D1671" s="352"/>
      <c r="E1671" s="352"/>
      <c r="F1671" s="352"/>
      <c r="G1671" s="300" t="s">
        <v>2545</v>
      </c>
      <c r="H1671" s="300" t="s">
        <v>2515</v>
      </c>
      <c r="I1671" s="301">
        <v>604935287</v>
      </c>
      <c r="J1671" s="299"/>
      <c r="K1671" s="299"/>
      <c r="L1671" s="299"/>
      <c r="M1671" s="299"/>
      <c r="N1671" s="299"/>
    </row>
    <row r="1672" spans="2:33" ht="15.75" x14ac:dyDescent="0.3">
      <c r="B1672" s="50"/>
      <c r="C1672" s="352"/>
      <c r="D1672" s="352"/>
      <c r="E1672" s="352"/>
      <c r="F1672" s="352"/>
      <c r="G1672" s="300" t="s">
        <v>2546</v>
      </c>
      <c r="H1672" s="300" t="s">
        <v>2497</v>
      </c>
      <c r="I1672" s="301">
        <v>835253659</v>
      </c>
      <c r="J1672" s="299"/>
      <c r="K1672" s="299"/>
      <c r="L1672" s="299"/>
      <c r="M1672" s="299"/>
      <c r="N1672" s="299"/>
    </row>
    <row r="1673" spans="2:33" ht="15.75" x14ac:dyDescent="0.3">
      <c r="B1673" s="50"/>
      <c r="C1673" s="352"/>
      <c r="D1673" s="352"/>
      <c r="E1673" s="352"/>
      <c r="F1673" s="352"/>
      <c r="G1673" s="300" t="s">
        <v>2546</v>
      </c>
      <c r="H1673" s="300" t="s">
        <v>2519</v>
      </c>
      <c r="I1673" s="301">
        <v>1656542945</v>
      </c>
      <c r="J1673" s="299"/>
      <c r="K1673" s="299"/>
      <c r="L1673" s="299"/>
      <c r="M1673" s="299"/>
      <c r="N1673" s="299"/>
    </row>
    <row r="1674" spans="2:33" ht="15.75" x14ac:dyDescent="0.3">
      <c r="B1674" s="50"/>
      <c r="C1674" s="352"/>
      <c r="D1674" s="352"/>
      <c r="E1674" s="352"/>
      <c r="F1674" s="352"/>
      <c r="G1674" s="300" t="s">
        <v>2546</v>
      </c>
      <c r="H1674" s="300" t="s">
        <v>2543</v>
      </c>
      <c r="I1674" s="301">
        <v>181365843</v>
      </c>
      <c r="J1674" s="299"/>
      <c r="K1674" s="299"/>
      <c r="L1674" s="299"/>
      <c r="M1674" s="299"/>
      <c r="N1674" s="299"/>
    </row>
    <row r="1675" spans="2:33" s="288" customFormat="1" ht="15.75" x14ac:dyDescent="0.3">
      <c r="B1675" s="50"/>
      <c r="C1675" s="352"/>
      <c r="D1675" s="352"/>
      <c r="E1675" s="352"/>
      <c r="F1675" s="352"/>
      <c r="G1675" s="300" t="s">
        <v>186</v>
      </c>
      <c r="H1675" s="300" t="s">
        <v>1543</v>
      </c>
      <c r="I1675" s="301">
        <v>890140631</v>
      </c>
      <c r="J1675" s="287"/>
      <c r="K1675" s="287"/>
      <c r="L1675" s="287"/>
      <c r="M1675" s="287"/>
      <c r="N1675" s="287"/>
      <c r="Q1675" s="25"/>
      <c r="R1675" s="25"/>
      <c r="S1675" s="25"/>
      <c r="T1675" s="25"/>
      <c r="U1675" s="25"/>
      <c r="V1675" s="25"/>
      <c r="W1675" s="25"/>
      <c r="X1675" s="25"/>
      <c r="Y1675" s="25"/>
      <c r="Z1675" s="25"/>
      <c r="AA1675" s="25"/>
      <c r="AB1675" s="25"/>
      <c r="AC1675" s="25"/>
      <c r="AD1675" s="25"/>
      <c r="AE1675" s="25"/>
      <c r="AF1675" s="25"/>
      <c r="AG1675" s="25"/>
    </row>
    <row r="1676" spans="2:33" s="288" customFormat="1" ht="15.75" x14ac:dyDescent="0.3">
      <c r="B1676" s="50"/>
      <c r="C1676" s="352"/>
      <c r="D1676" s="352"/>
      <c r="E1676" s="352"/>
      <c r="F1676" s="352"/>
      <c r="G1676" s="300" t="s">
        <v>186</v>
      </c>
      <c r="H1676" s="300" t="s">
        <v>2526</v>
      </c>
      <c r="I1676" s="301">
        <v>541379486</v>
      </c>
      <c r="J1676" s="287"/>
      <c r="K1676" s="287"/>
      <c r="L1676" s="287"/>
      <c r="M1676" s="287"/>
      <c r="N1676" s="287"/>
      <c r="Q1676" s="25"/>
      <c r="R1676" s="25"/>
      <c r="S1676" s="25"/>
      <c r="T1676" s="25"/>
      <c r="U1676" s="25"/>
      <c r="V1676" s="25"/>
      <c r="W1676" s="25"/>
      <c r="X1676" s="25"/>
      <c r="Y1676" s="25"/>
      <c r="Z1676" s="25"/>
      <c r="AA1676" s="25"/>
      <c r="AB1676" s="25"/>
      <c r="AC1676" s="25"/>
      <c r="AD1676" s="25"/>
      <c r="AE1676" s="25"/>
      <c r="AF1676" s="25"/>
      <c r="AG1676" s="25"/>
    </row>
    <row r="1677" spans="2:33" s="288" customFormat="1" ht="15.75" x14ac:dyDescent="0.3">
      <c r="B1677" s="50"/>
      <c r="C1677" s="352"/>
      <c r="D1677" s="352"/>
      <c r="E1677" s="352"/>
      <c r="F1677" s="352"/>
      <c r="G1677" s="300" t="s">
        <v>186</v>
      </c>
      <c r="H1677" s="300" t="s">
        <v>2527</v>
      </c>
      <c r="I1677" s="301">
        <v>67514000</v>
      </c>
      <c r="J1677" s="287"/>
      <c r="K1677" s="287"/>
      <c r="L1677" s="287"/>
      <c r="M1677" s="287"/>
      <c r="N1677" s="287"/>
      <c r="Q1677" s="25"/>
      <c r="R1677" s="25"/>
      <c r="S1677" s="25"/>
      <c r="T1677" s="25"/>
      <c r="U1677" s="25"/>
      <c r="V1677" s="25"/>
      <c r="W1677" s="25"/>
      <c r="X1677" s="25"/>
      <c r="Y1677" s="25"/>
      <c r="Z1677" s="25"/>
      <c r="AA1677" s="25"/>
      <c r="AB1677" s="25"/>
      <c r="AC1677" s="25"/>
      <c r="AD1677" s="25"/>
      <c r="AE1677" s="25"/>
      <c r="AF1677" s="25"/>
      <c r="AG1677" s="25"/>
    </row>
    <row r="1678" spans="2:33" s="288" customFormat="1" ht="15.75" x14ac:dyDescent="0.3">
      <c r="B1678" s="50"/>
      <c r="C1678" s="287"/>
      <c r="D1678" s="287"/>
      <c r="E1678" s="287"/>
      <c r="F1678" s="287"/>
      <c r="G1678" s="287"/>
      <c r="H1678" s="287"/>
      <c r="I1678" s="287"/>
      <c r="J1678" s="287"/>
      <c r="K1678" s="287"/>
      <c r="L1678" s="287"/>
      <c r="M1678" s="287"/>
      <c r="N1678" s="287"/>
      <c r="Q1678" s="25"/>
      <c r="R1678" s="25"/>
      <c r="S1678" s="25"/>
      <c r="T1678" s="25"/>
      <c r="U1678" s="25"/>
      <c r="V1678" s="25"/>
      <c r="W1678" s="25"/>
      <c r="X1678" s="25"/>
      <c r="Y1678" s="25"/>
      <c r="Z1678" s="25"/>
      <c r="AA1678" s="25"/>
      <c r="AB1678" s="25"/>
      <c r="AC1678" s="25"/>
      <c r="AD1678" s="25"/>
      <c r="AE1678" s="25"/>
      <c r="AF1678" s="25"/>
      <c r="AG1678" s="25"/>
    </row>
    <row r="1679" spans="2:33" s="288" customFormat="1" ht="15.75" x14ac:dyDescent="0.3">
      <c r="B1679" s="50"/>
      <c r="C1679" s="352" t="s">
        <v>2547</v>
      </c>
      <c r="D1679" s="352"/>
      <c r="E1679" s="352"/>
      <c r="F1679" s="352"/>
      <c r="G1679" s="300" t="s">
        <v>2545</v>
      </c>
      <c r="H1679" s="300" t="s">
        <v>2515</v>
      </c>
      <c r="I1679" s="301">
        <v>424622051</v>
      </c>
      <c r="J1679" s="287"/>
      <c r="K1679" s="287"/>
      <c r="L1679" s="287"/>
      <c r="M1679" s="287"/>
      <c r="N1679" s="287"/>
      <c r="Q1679" s="25"/>
      <c r="R1679" s="25"/>
      <c r="S1679" s="25"/>
      <c r="T1679" s="25"/>
      <c r="U1679" s="25"/>
      <c r="V1679" s="25"/>
      <c r="W1679" s="25"/>
      <c r="X1679" s="25"/>
      <c r="Y1679" s="25"/>
      <c r="Z1679" s="25"/>
      <c r="AA1679" s="25"/>
      <c r="AB1679" s="25"/>
      <c r="AC1679" s="25"/>
      <c r="AD1679" s="25"/>
      <c r="AE1679" s="25"/>
      <c r="AF1679" s="25"/>
      <c r="AG1679" s="25"/>
    </row>
    <row r="1680" spans="2:33" s="288" customFormat="1" ht="15.75" x14ac:dyDescent="0.3">
      <c r="B1680" s="50"/>
      <c r="C1680" s="352"/>
      <c r="D1680" s="352"/>
      <c r="E1680" s="352"/>
      <c r="F1680" s="352"/>
      <c r="G1680" s="300" t="s">
        <v>2546</v>
      </c>
      <c r="H1680" s="300" t="s">
        <v>2497</v>
      </c>
      <c r="I1680" s="301">
        <v>1745286697</v>
      </c>
      <c r="J1680" s="287"/>
      <c r="K1680" s="287"/>
      <c r="L1680" s="287"/>
      <c r="M1680" s="287"/>
      <c r="N1680" s="287"/>
      <c r="Q1680" s="25"/>
      <c r="R1680" s="25"/>
      <c r="S1680" s="25"/>
      <c r="T1680" s="25"/>
      <c r="U1680" s="25"/>
      <c r="V1680" s="25"/>
      <c r="W1680" s="25"/>
      <c r="X1680" s="25"/>
      <c r="Y1680" s="25"/>
      <c r="Z1680" s="25"/>
      <c r="AA1680" s="25"/>
      <c r="AB1680" s="25"/>
      <c r="AC1680" s="25"/>
      <c r="AD1680" s="25"/>
      <c r="AE1680" s="25"/>
      <c r="AF1680" s="25"/>
      <c r="AG1680" s="25"/>
    </row>
    <row r="1681" spans="2:33" s="288" customFormat="1" ht="15.75" x14ac:dyDescent="0.3">
      <c r="B1681" s="50"/>
      <c r="C1681" s="352"/>
      <c r="D1681" s="352"/>
      <c r="E1681" s="352"/>
      <c r="F1681" s="352"/>
      <c r="G1681" s="300" t="s">
        <v>2546</v>
      </c>
      <c r="H1681" s="300" t="s">
        <v>2519</v>
      </c>
      <c r="I1681" s="301">
        <v>494939685</v>
      </c>
      <c r="J1681" s="287"/>
      <c r="K1681" s="287"/>
      <c r="L1681" s="287"/>
      <c r="M1681" s="287"/>
      <c r="N1681" s="287"/>
      <c r="Q1681" s="25"/>
      <c r="R1681" s="25"/>
      <c r="S1681" s="25"/>
      <c r="T1681" s="25"/>
      <c r="U1681" s="25"/>
      <c r="V1681" s="25"/>
      <c r="W1681" s="25"/>
      <c r="X1681" s="25"/>
      <c r="Y1681" s="25"/>
      <c r="Z1681" s="25"/>
      <c r="AA1681" s="25"/>
      <c r="AB1681" s="25"/>
      <c r="AC1681" s="25"/>
      <c r="AD1681" s="25"/>
      <c r="AE1681" s="25"/>
      <c r="AF1681" s="25"/>
      <c r="AG1681" s="25"/>
    </row>
    <row r="1682" spans="2:33" s="288" customFormat="1" ht="15.75" x14ac:dyDescent="0.3">
      <c r="B1682" s="50"/>
      <c r="C1682" s="352"/>
      <c r="D1682" s="352"/>
      <c r="E1682" s="352"/>
      <c r="F1682" s="352"/>
      <c r="G1682" s="300" t="s">
        <v>2546</v>
      </c>
      <c r="H1682" s="300" t="s">
        <v>2520</v>
      </c>
      <c r="I1682" s="301">
        <v>40087842</v>
      </c>
      <c r="J1682" s="287"/>
      <c r="K1682" s="287"/>
      <c r="L1682" s="287"/>
      <c r="M1682" s="287"/>
      <c r="N1682" s="287"/>
      <c r="Q1682" s="25"/>
      <c r="R1682" s="25"/>
      <c r="S1682" s="25"/>
      <c r="T1682" s="25"/>
      <c r="U1682" s="25"/>
      <c r="V1682" s="25"/>
      <c r="W1682" s="25"/>
      <c r="X1682" s="25"/>
      <c r="Y1682" s="25"/>
      <c r="Z1682" s="25"/>
      <c r="AA1682" s="25"/>
      <c r="AB1682" s="25"/>
      <c r="AC1682" s="25"/>
      <c r="AD1682" s="25"/>
      <c r="AE1682" s="25"/>
      <c r="AF1682" s="25"/>
      <c r="AG1682" s="25"/>
    </row>
    <row r="1683" spans="2:33" s="288" customFormat="1" ht="15.75" x14ac:dyDescent="0.3">
      <c r="B1683" s="50"/>
      <c r="C1683" s="352"/>
      <c r="D1683" s="352"/>
      <c r="E1683" s="352"/>
      <c r="F1683" s="352"/>
      <c r="G1683" s="300" t="s">
        <v>2546</v>
      </c>
      <c r="H1683" s="300" t="s">
        <v>2543</v>
      </c>
      <c r="I1683" s="301">
        <v>9664350601</v>
      </c>
      <c r="J1683" s="287"/>
      <c r="K1683" s="287"/>
      <c r="L1683" s="287"/>
      <c r="M1683" s="287"/>
      <c r="N1683" s="287"/>
      <c r="Q1683" s="25"/>
      <c r="R1683" s="25"/>
      <c r="S1683" s="25"/>
      <c r="T1683" s="25"/>
      <c r="U1683" s="25"/>
      <c r="V1683" s="25"/>
      <c r="W1683" s="25"/>
      <c r="X1683" s="25"/>
      <c r="Y1683" s="25"/>
      <c r="Z1683" s="25"/>
      <c r="AA1683" s="25"/>
      <c r="AB1683" s="25"/>
      <c r="AC1683" s="25"/>
      <c r="AD1683" s="25"/>
      <c r="AE1683" s="25"/>
      <c r="AF1683" s="25"/>
      <c r="AG1683" s="25"/>
    </row>
    <row r="1684" spans="2:33" s="288" customFormat="1" ht="15.75" x14ac:dyDescent="0.3">
      <c r="B1684" s="50"/>
      <c r="C1684" s="352"/>
      <c r="D1684" s="352"/>
      <c r="E1684" s="352"/>
      <c r="F1684" s="352"/>
      <c r="G1684" s="300" t="s">
        <v>2493</v>
      </c>
      <c r="H1684" s="300" t="s">
        <v>2534</v>
      </c>
      <c r="I1684" s="301">
        <v>157050455</v>
      </c>
      <c r="J1684" s="287"/>
      <c r="K1684" s="287"/>
      <c r="L1684" s="287"/>
      <c r="M1684" s="287"/>
      <c r="N1684" s="287"/>
      <c r="Q1684" s="25"/>
      <c r="R1684" s="25"/>
      <c r="S1684" s="25"/>
      <c r="T1684" s="25"/>
      <c r="U1684" s="25"/>
      <c r="V1684" s="25"/>
      <c r="W1684" s="25"/>
      <c r="X1684" s="25"/>
      <c r="Y1684" s="25"/>
      <c r="Z1684" s="25"/>
      <c r="AA1684" s="25"/>
      <c r="AB1684" s="25"/>
      <c r="AC1684" s="25"/>
      <c r="AD1684" s="25"/>
      <c r="AE1684" s="25"/>
      <c r="AF1684" s="25"/>
      <c r="AG1684" s="25"/>
    </row>
    <row r="1685" spans="2:33" s="288" customFormat="1" ht="15.75" x14ac:dyDescent="0.3">
      <c r="B1685" s="50"/>
      <c r="C1685" s="352"/>
      <c r="D1685" s="352"/>
      <c r="E1685" s="352"/>
      <c r="F1685" s="352"/>
      <c r="G1685" s="300" t="s">
        <v>2493</v>
      </c>
      <c r="H1685" s="300" t="s">
        <v>2535</v>
      </c>
      <c r="I1685" s="301">
        <v>37418076365</v>
      </c>
      <c r="J1685" s="287"/>
      <c r="K1685" s="287"/>
      <c r="L1685" s="287"/>
      <c r="M1685" s="287"/>
      <c r="N1685" s="287"/>
      <c r="Q1685" s="25"/>
      <c r="R1685" s="25"/>
      <c r="S1685" s="25"/>
      <c r="T1685" s="25"/>
      <c r="U1685" s="25"/>
      <c r="V1685" s="25"/>
      <c r="W1685" s="25"/>
      <c r="X1685" s="25"/>
      <c r="Y1685" s="25"/>
      <c r="Z1685" s="25"/>
      <c r="AA1685" s="25"/>
      <c r="AB1685" s="25"/>
      <c r="AC1685" s="25"/>
      <c r="AD1685" s="25"/>
      <c r="AE1685" s="25"/>
      <c r="AF1685" s="25"/>
      <c r="AG1685" s="25"/>
    </row>
    <row r="1686" spans="2:33" s="288" customFormat="1" ht="15.75" x14ac:dyDescent="0.3">
      <c r="B1686" s="50"/>
      <c r="C1686" s="352"/>
      <c r="D1686" s="352"/>
      <c r="E1686" s="352"/>
      <c r="F1686" s="352"/>
      <c r="G1686" s="300" t="s">
        <v>2493</v>
      </c>
      <c r="H1686" s="300" t="s">
        <v>2536</v>
      </c>
      <c r="I1686" s="301">
        <v>3002371965</v>
      </c>
      <c r="J1686" s="287"/>
      <c r="K1686" s="287"/>
      <c r="L1686" s="287"/>
      <c r="M1686" s="287"/>
      <c r="N1686" s="287"/>
      <c r="Q1686" s="25"/>
      <c r="R1686" s="25"/>
      <c r="S1686" s="25"/>
      <c r="T1686" s="25"/>
      <c r="U1686" s="25"/>
      <c r="V1686" s="25"/>
      <c r="W1686" s="25"/>
      <c r="X1686" s="25"/>
      <c r="Y1686" s="25"/>
      <c r="Z1686" s="25"/>
      <c r="AA1686" s="25"/>
      <c r="AB1686" s="25"/>
      <c r="AC1686" s="25"/>
      <c r="AD1686" s="25"/>
      <c r="AE1686" s="25"/>
      <c r="AF1686" s="25"/>
      <c r="AG1686" s="25"/>
    </row>
    <row r="1687" spans="2:33" s="288" customFormat="1" ht="15.75" x14ac:dyDescent="0.3">
      <c r="B1687" s="50"/>
      <c r="C1687" s="352"/>
      <c r="D1687" s="352"/>
      <c r="E1687" s="352"/>
      <c r="F1687" s="352"/>
      <c r="G1687" s="300" t="s">
        <v>2493</v>
      </c>
      <c r="H1687" s="300" t="s">
        <v>2537</v>
      </c>
      <c r="I1687" s="301">
        <v>8484804822</v>
      </c>
      <c r="J1687" s="287"/>
      <c r="K1687" s="287"/>
      <c r="L1687" s="287"/>
      <c r="M1687" s="287"/>
      <c r="N1687" s="287"/>
      <c r="Q1687" s="25"/>
      <c r="R1687" s="25"/>
      <c r="S1687" s="25"/>
      <c r="T1687" s="25"/>
      <c r="U1687" s="25"/>
      <c r="V1687" s="25"/>
      <c r="W1687" s="25"/>
      <c r="X1687" s="25"/>
      <c r="Y1687" s="25"/>
      <c r="Z1687" s="25"/>
      <c r="AA1687" s="25"/>
      <c r="AB1687" s="25"/>
      <c r="AC1687" s="25"/>
      <c r="AD1687" s="25"/>
      <c r="AE1687" s="25"/>
      <c r="AF1687" s="25"/>
      <c r="AG1687" s="25"/>
    </row>
    <row r="1688" spans="2:33" s="288" customFormat="1" ht="15.75" x14ac:dyDescent="0.3">
      <c r="B1688" s="50"/>
      <c r="C1688" s="352"/>
      <c r="D1688" s="352"/>
      <c r="E1688" s="352"/>
      <c r="F1688" s="352"/>
      <c r="G1688" s="300" t="s">
        <v>2493</v>
      </c>
      <c r="H1688" s="300" t="s">
        <v>2538</v>
      </c>
      <c r="I1688" s="301">
        <v>145173972</v>
      </c>
      <c r="J1688" s="287"/>
      <c r="K1688" s="287"/>
      <c r="L1688" s="287"/>
      <c r="M1688" s="287"/>
      <c r="N1688" s="287"/>
      <c r="Q1688" s="25"/>
      <c r="R1688" s="25"/>
      <c r="S1688" s="25"/>
      <c r="T1688" s="25"/>
      <c r="U1688" s="25"/>
      <c r="V1688" s="25"/>
      <c r="W1688" s="25"/>
      <c r="X1688" s="25"/>
      <c r="Y1688" s="25"/>
      <c r="Z1688" s="25"/>
      <c r="AA1688" s="25"/>
      <c r="AB1688" s="25"/>
      <c r="AC1688" s="25"/>
      <c r="AD1688" s="25"/>
      <c r="AE1688" s="25"/>
      <c r="AF1688" s="25"/>
      <c r="AG1688" s="25"/>
    </row>
    <row r="1689" spans="2:33" s="288" customFormat="1" ht="15.75" x14ac:dyDescent="0.3">
      <c r="B1689" s="50"/>
      <c r="C1689" s="352"/>
      <c r="D1689" s="352"/>
      <c r="E1689" s="352"/>
      <c r="F1689" s="352"/>
      <c r="G1689" s="300" t="s">
        <v>2493</v>
      </c>
      <c r="H1689" s="300" t="s">
        <v>2539</v>
      </c>
      <c r="I1689" s="301">
        <v>529247698</v>
      </c>
      <c r="J1689" s="302">
        <f>+'Part 4 - Government revenues'!J78-'Part 5 - Company data'!J1666-SUM('Part 5 - Company data'!I1671:I1689)</f>
        <v>2.44140625E-4</v>
      </c>
      <c r="K1689" s="287"/>
      <c r="L1689" s="287"/>
      <c r="M1689" s="287"/>
      <c r="N1689" s="287"/>
      <c r="Q1689" s="25"/>
      <c r="R1689" s="25"/>
      <c r="S1689" s="25"/>
      <c r="T1689" s="25"/>
      <c r="U1689" s="25"/>
      <c r="V1689" s="25"/>
      <c r="W1689" s="25"/>
      <c r="X1689" s="25"/>
      <c r="Y1689" s="25"/>
      <c r="Z1689" s="25"/>
      <c r="AA1689" s="25"/>
      <c r="AB1689" s="25"/>
      <c r="AC1689" s="25"/>
      <c r="AD1689" s="25"/>
      <c r="AE1689" s="25"/>
      <c r="AF1689" s="25"/>
      <c r="AG1689" s="25"/>
    </row>
    <row r="1690" spans="2:33" ht="16.5" thickBot="1" x14ac:dyDescent="0.35">
      <c r="B1690" s="50"/>
      <c r="C1690" s="351"/>
      <c r="D1690" s="351"/>
      <c r="E1690" s="351"/>
      <c r="F1690" s="351"/>
      <c r="G1690" s="351"/>
      <c r="H1690" s="351"/>
      <c r="I1690" s="351"/>
      <c r="J1690" s="351"/>
      <c r="K1690" s="351"/>
      <c r="L1690" s="351"/>
      <c r="M1690" s="351"/>
      <c r="N1690" s="351"/>
    </row>
    <row r="1691" spans="2:33" ht="15.75" x14ac:dyDescent="0.3">
      <c r="B1691" s="50"/>
      <c r="C1691" s="349"/>
      <c r="D1691" s="349"/>
      <c r="E1691" s="349"/>
      <c r="F1691" s="349"/>
      <c r="G1691" s="349"/>
      <c r="H1691" s="349"/>
      <c r="I1691" s="349"/>
      <c r="J1691" s="349"/>
      <c r="K1691" s="349"/>
      <c r="L1691" s="349"/>
      <c r="M1691" s="349"/>
      <c r="N1691" s="349"/>
    </row>
    <row r="1692" spans="2:33" ht="16.5" thickBot="1" x14ac:dyDescent="0.35">
      <c r="B1692" s="50"/>
      <c r="C1692" s="324" t="s">
        <v>1852</v>
      </c>
      <c r="D1692" s="325"/>
      <c r="E1692" s="325"/>
      <c r="F1692" s="325"/>
      <c r="G1692" s="325"/>
      <c r="H1692" s="325"/>
      <c r="I1692" s="325"/>
      <c r="J1692" s="325"/>
      <c r="K1692" s="325"/>
      <c r="L1692" s="325"/>
      <c r="M1692" s="325"/>
      <c r="N1692" s="325"/>
    </row>
    <row r="1693" spans="2:33" ht="15.75" x14ac:dyDescent="0.3">
      <c r="B1693" s="50"/>
      <c r="C1693" s="326" t="s">
        <v>1871</v>
      </c>
      <c r="D1693" s="327"/>
      <c r="E1693" s="327"/>
      <c r="F1693" s="327"/>
      <c r="G1693" s="327"/>
      <c r="H1693" s="327"/>
      <c r="I1693" s="327"/>
      <c r="J1693" s="327"/>
      <c r="K1693" s="327"/>
      <c r="L1693" s="327"/>
      <c r="M1693" s="327"/>
      <c r="N1693" s="327"/>
    </row>
    <row r="1694" spans="2:33" ht="16.5" thickBot="1" x14ac:dyDescent="0.35">
      <c r="B1694" s="50"/>
      <c r="C1694" s="350"/>
      <c r="D1694" s="350"/>
      <c r="E1694" s="350"/>
      <c r="F1694" s="350"/>
      <c r="G1694" s="350"/>
      <c r="H1694" s="350"/>
      <c r="I1694" s="350"/>
      <c r="J1694" s="350"/>
      <c r="K1694" s="350"/>
      <c r="L1694" s="350"/>
      <c r="M1694" s="350"/>
      <c r="N1694" s="350"/>
    </row>
    <row r="1695" spans="2:33" ht="15.75" x14ac:dyDescent="0.3">
      <c r="B1695" s="50"/>
      <c r="C1695" s="314" t="s">
        <v>1851</v>
      </c>
      <c r="D1695" s="314"/>
      <c r="E1695" s="314"/>
      <c r="F1695" s="314"/>
      <c r="G1695" s="314"/>
      <c r="H1695" s="314"/>
      <c r="I1695" s="314"/>
      <c r="J1695" s="314"/>
      <c r="K1695" s="314"/>
      <c r="L1695" s="314"/>
      <c r="M1695" s="314"/>
      <c r="N1695" s="314"/>
    </row>
    <row r="1696" spans="2:33" ht="15.75" x14ac:dyDescent="0.3">
      <c r="B1696" s="50"/>
      <c r="C1696" s="303" t="s">
        <v>1872</v>
      </c>
      <c r="D1696" s="303"/>
      <c r="E1696" s="303"/>
      <c r="F1696" s="303"/>
      <c r="G1696" s="303"/>
      <c r="H1696" s="303"/>
      <c r="I1696" s="303"/>
      <c r="J1696" s="303"/>
      <c r="K1696" s="303"/>
      <c r="L1696" s="303"/>
      <c r="M1696" s="303"/>
      <c r="N1696" s="303"/>
    </row>
    <row r="1697" spans="2:14" ht="15.75" x14ac:dyDescent="0.3">
      <c r="B1697" s="50"/>
      <c r="C1697" s="314" t="s">
        <v>1873</v>
      </c>
      <c r="D1697" s="314"/>
      <c r="E1697" s="314"/>
      <c r="F1697" s="314"/>
      <c r="G1697" s="314"/>
      <c r="H1697" s="314"/>
      <c r="I1697" s="314"/>
      <c r="J1697" s="314"/>
      <c r="K1697" s="314"/>
      <c r="L1697" s="314"/>
      <c r="M1697" s="314"/>
      <c r="N1697" s="314"/>
    </row>
    <row r="1700" spans="2:14" x14ac:dyDescent="0.25">
      <c r="J1700" s="253"/>
    </row>
    <row r="1701" spans="2:14" x14ac:dyDescent="0.25">
      <c r="J1701" s="253"/>
      <c r="K1701" s="255"/>
    </row>
    <row r="1703" spans="2:14" x14ac:dyDescent="0.25">
      <c r="J1703" s="254"/>
      <c r="K1703" s="255"/>
    </row>
  </sheetData>
  <protectedRanges>
    <protectedRange algorithmName="SHA-512" hashValue="19r0bVvPR7yZA0UiYij7Tv1CBk3noIABvFePbLhCJ4nk3L6A+Fy+RdPPS3STf+a52x4pG2PQK4FAkXK9epnlIA==" saltValue="gQC4yrLvnbJqxYZ0KSEoZA==" spinCount="100000" sqref="C1663:D1666 F1663:H1665 F1666:G1666 H15:H1662 B15:D1662" name="Government revenues_1"/>
    <protectedRange algorithmName="SHA-512" hashValue="19r0bVvPR7yZA0UiYij7Tv1CBk3noIABvFePbLhCJ4nk3L6A+Fy+RdPPS3STf+a52x4pG2PQK4FAkXK9epnlIA==" saltValue="gQC4yrLvnbJqxYZ0KSEoZA==" spinCount="100000" sqref="I1664:I1666 I15:I1662" name="Government revenues_2"/>
  </protectedRanges>
  <mergeCells count="24">
    <mergeCell ref="C7:N7"/>
    <mergeCell ref="C8:N8"/>
    <mergeCell ref="C9:N9"/>
    <mergeCell ref="C10:N10"/>
    <mergeCell ref="C11:N11"/>
    <mergeCell ref="C2:N2"/>
    <mergeCell ref="C3:N3"/>
    <mergeCell ref="C4:N4"/>
    <mergeCell ref="C5:N5"/>
    <mergeCell ref="C6:N6"/>
    <mergeCell ref="C1697:N1697"/>
    <mergeCell ref="B13:N13"/>
    <mergeCell ref="C1691:N1691"/>
    <mergeCell ref="C1692:N1692"/>
    <mergeCell ref="C1693:N1693"/>
    <mergeCell ref="C1694:N1694"/>
    <mergeCell ref="C1695:N1695"/>
    <mergeCell ref="C1696:N1696"/>
    <mergeCell ref="C1690:N1690"/>
    <mergeCell ref="C1671:F1677"/>
    <mergeCell ref="C1679:F1689"/>
    <mergeCell ref="C1668:N1668"/>
    <mergeCell ref="C1669:N1669"/>
    <mergeCell ref="C1670:N1670"/>
  </mergeCells>
  <conditionalFormatting sqref="E1333:E1335">
    <cfRule type="duplicateValues" dxfId="61" priority="3"/>
  </conditionalFormatting>
  <conditionalFormatting sqref="E1343:E1345">
    <cfRule type="duplicateValues" dxfId="60" priority="2"/>
  </conditionalFormatting>
  <conditionalFormatting sqref="E1349:E1350">
    <cfRule type="duplicateValues" dxfId="59" priority="1"/>
  </conditionalFormatting>
  <dataValidations xWindow="1133" yWindow="562" count="13">
    <dataValidation type="textLength" allowBlank="1" showInputMessage="1" showErrorMessage="1" errorTitle="Please do not edit these cells" error="Please do not edit these cells" sqref="C1668:N1669" xr:uid="{5BD11D2E-7C8F-496F-A0AD-C865F4EBDE8D}">
      <formula1>10000</formula1>
      <formula2>50000</formula2>
    </dataValidation>
    <dataValidation type="textLength" allowBlank="1" showInputMessage="1" showErrorMessage="1" sqref="B1:O14 A1:A53 B1690:N1697 B1663:G1667 J1663:J1665 H1663:I1663 H1665:I1665 H1667:J1667 K1663:N1667 O32:O53" xr:uid="{FA9D5B36-9236-43A9-B346-F91F9A7BA7B2}">
      <formula1>9999999</formula1>
      <formula2>99999999</formula2>
    </dataValidation>
    <dataValidation type="whole" allowBlank="1" showInputMessage="1" showErrorMessage="1" sqref="H1664:I1664 H1666:I1666" xr:uid="{5B7817A7-11FB-42D9-9460-F44DC212A83E}">
      <formula1>1</formula1>
      <formula2>2</formula2>
    </dataValidation>
    <dataValidation type="list" allowBlank="1" showInputMessage="1" showErrorMessage="1" sqref="B15:B249 B255:B1662" xr:uid="{2BF32111-BE6B-4DF0-BCF7-817B9CC3189C}">
      <formula1>Sector_list</formula1>
    </dataValidation>
    <dataValidation type="list" showInputMessage="1" showErrorMessage="1" sqref="B250:B254 C15:C1662" xr:uid="{BC71062D-446F-42A4-BE9D-DD9B026D011F}">
      <formula1>Companies_list</formula1>
    </dataValidation>
    <dataValidation type="list" allowBlank="1" showInputMessage="1" showErrorMessage="1" sqref="I15:I1662" xr:uid="{D122FD09-F6C9-4F3D-A48A-BB98A1F564D3}">
      <formula1>Currency_code_list</formula1>
    </dataValidation>
    <dataValidation type="list" allowBlank="1" showInputMessage="1" showErrorMessage="1" sqref="D15:D1662" xr:uid="{3D63B995-AC0B-4208-BD62-9C408DE48CDF}">
      <formula1>Government_entities_list</formula1>
    </dataValidation>
    <dataValidation type="list" allowBlank="1" showInputMessage="1" showErrorMessage="1" sqref="K15:K1662 F15:G1662" xr:uid="{6330F492-8F41-4B18-8338-9C60C4BF1F85}">
      <formula1>Simple_options_list</formula1>
    </dataValidation>
    <dataValidation type="list" showInputMessage="1" showErrorMessage="1" sqref="H15:H1662" xr:uid="{A6114BF9-8164-40A8-BE5B-291A21E8C59E}">
      <formula1>Projectname</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15:M1662" xr:uid="{F8CA824B-C2B6-41DA-B529-F048E26CDA85}">
      <formula1>"&lt;Select unit&gt;,Sm3,Sm3 o.e.,Barrels,Tonnes,oz,carats,Scf"</formula1>
    </dataValidation>
    <dataValidation type="decimal" operator="notBetween" allowBlank="1" showInputMessage="1" showErrorMessage="1" errorTitle="Number" error="Please only input numbers in this cell" promptTitle="In-kind volume" prompt="Please input the in-kind volume for the revenue stream if applicable." sqref="L15:L1662" xr:uid="{645E0D20-6279-4C3E-A19C-F3A7886D2D5E}">
      <formula1>0.1</formula1>
      <formula2>0.2</formula2>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1662" xr:uid="{FE01652F-8EB5-4B64-AB8F-A52C0CC80CED}">
      <formula1>0.1</formula1>
      <formula2>0.2</formula2>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1662" xr:uid="{869125D6-CA61-4F7B-AB37-BA3A25D777C0}">
      <formula1>Revenue_stream_list</formula1>
    </dataValidation>
  </dataValidations>
  <hyperlinks>
    <hyperlink ref="B13" r:id="rId1" location="r4-1" display="EITI Requirement 4.1" xr:uid="{C2EB4DE3-FE2A-4B0E-A9A2-A17B452456B1}"/>
    <hyperlink ref="C9:K9" r:id="rId2" display="If you have any questions, please contact data@eiti.org" xr:uid="{2D9BE027-1642-4A10-B6F8-94EC851B8F28}"/>
    <hyperlink ref="C1693:G1693" r:id="rId3" display="Give us your feedback or report a conflict in the data! Write to us at  data@eiti.org" xr:uid="{72442048-902D-4FAE-8A16-3DE60997178A}"/>
    <hyperlink ref="C1692:G1692" r:id="rId4" display="For the latest version of Summary data templates, see  https://eiti.org/summary-data-template" xr:uid="{6CB1C6BB-D004-4D7E-B9D6-5D98569F2D9E}"/>
  </hyperlinks>
  <pageMargins left="0.7" right="0.7" top="0.75" bottom="0.75" header="0.3" footer="0.3"/>
  <pageSetup paperSize="9" orientation="portrait" r:id="rId5"/>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E246"/>
  <sheetViews>
    <sheetView showGridLines="0" topLeftCell="E18" zoomScale="75" zoomScaleNormal="75" workbookViewId="0">
      <selection activeCell="I35" sqref="I35"/>
    </sheetView>
  </sheetViews>
  <sheetFormatPr defaultColWidth="9.140625" defaultRowHeight="14.25" x14ac:dyDescent="0.25"/>
  <cols>
    <col min="1" max="1" width="38.85546875" style="2" bestFit="1" customWidth="1"/>
    <col min="2" max="3" width="17.5703125" style="2" customWidth="1"/>
    <col min="4" max="7" width="26.42578125" style="2" customWidth="1"/>
    <col min="8" max="8" width="9.140625" style="2"/>
    <col min="9" max="9" width="24.42578125" style="2" customWidth="1"/>
    <col min="10" max="10" width="28.5703125" style="2" customWidth="1"/>
    <col min="11" max="11" width="20.42578125" style="2" bestFit="1" customWidth="1"/>
    <col min="12" max="13" width="9.140625" style="2"/>
    <col min="14" max="14" width="17.42578125" style="2" customWidth="1"/>
    <col min="15" max="15" width="23.42578125" style="2" customWidth="1"/>
    <col min="16" max="16" width="13.5703125" style="2" customWidth="1"/>
    <col min="17" max="18" width="9.140625" style="2"/>
    <col min="19" max="19" width="15.85546875" style="2" customWidth="1"/>
    <col min="20" max="20" width="10.85546875" style="2" customWidth="1"/>
    <col min="21" max="26" width="9.140625" style="2"/>
    <col min="27" max="27" width="10.42578125" style="2" customWidth="1"/>
    <col min="28" max="28" width="9.140625" style="2"/>
    <col min="29" max="29" width="15.5703125" style="2" customWidth="1"/>
    <col min="30" max="30" width="9.140625" style="2"/>
    <col min="31" max="31" width="16" style="2" customWidth="1"/>
    <col min="32" max="16384" width="9.140625" style="2"/>
  </cols>
  <sheetData>
    <row r="1" spans="1:31" x14ac:dyDescent="0.25">
      <c r="A1" s="1" t="s">
        <v>982</v>
      </c>
      <c r="I1" s="1" t="s">
        <v>997</v>
      </c>
      <c r="K1" s="1" t="s">
        <v>1340</v>
      </c>
      <c r="N1" s="1" t="s">
        <v>1353</v>
      </c>
      <c r="S1" s="1" t="s">
        <v>1470</v>
      </c>
      <c r="AA1" s="1" t="s">
        <v>1573</v>
      </c>
      <c r="AC1" s="1" t="s">
        <v>1579</v>
      </c>
      <c r="AE1" s="1" t="s">
        <v>1838</v>
      </c>
    </row>
    <row r="2" spans="1:31" ht="15" x14ac:dyDescent="0.25">
      <c r="A2" s="1" t="s">
        <v>735</v>
      </c>
      <c r="B2" s="1" t="s">
        <v>736</v>
      </c>
      <c r="C2" s="1" t="s">
        <v>737</v>
      </c>
      <c r="D2" s="1" t="s">
        <v>738</v>
      </c>
      <c r="E2" s="1" t="s">
        <v>1318</v>
      </c>
      <c r="F2" s="1" t="s">
        <v>1319</v>
      </c>
      <c r="G2" s="1" t="s">
        <v>1006</v>
      </c>
      <c r="I2" s="2" t="s">
        <v>998</v>
      </c>
      <c r="K2" s="2" t="s">
        <v>998</v>
      </c>
      <c r="N2" s="7" t="s">
        <v>1424</v>
      </c>
      <c r="O2" s="7" t="s">
        <v>1425</v>
      </c>
      <c r="P2" s="7" t="s">
        <v>1426</v>
      </c>
      <c r="S2" s="1" t="s">
        <v>1471</v>
      </c>
      <c r="T2" s="1" t="s">
        <v>1469</v>
      </c>
      <c r="U2" s="1" t="s">
        <v>1433</v>
      </c>
      <c r="V2" s="1" t="s">
        <v>1486</v>
      </c>
      <c r="W2" s="1" t="s">
        <v>1487</v>
      </c>
      <c r="X2" s="1" t="s">
        <v>1488</v>
      </c>
      <c r="Y2" s="1" t="s">
        <v>1489</v>
      </c>
      <c r="AA2" s="1" t="s">
        <v>1492</v>
      </c>
      <c r="AC2" s="2" t="s">
        <v>1578</v>
      </c>
      <c r="AE2" s="2" t="s">
        <v>1843</v>
      </c>
    </row>
    <row r="3" spans="1:31" x14ac:dyDescent="0.25">
      <c r="A3" s="2" t="s">
        <v>681</v>
      </c>
      <c r="B3" s="2" t="s">
        <v>682</v>
      </c>
      <c r="C3" s="2" t="s">
        <v>683</v>
      </c>
      <c r="D3" s="2" t="s">
        <v>970</v>
      </c>
      <c r="E3" s="2" t="s">
        <v>1199</v>
      </c>
      <c r="F3" s="2">
        <v>840</v>
      </c>
      <c r="G3" s="2" t="s">
        <v>1200</v>
      </c>
      <c r="I3" s="2" t="s">
        <v>1574</v>
      </c>
      <c r="K3" s="10" t="s">
        <v>1958</v>
      </c>
      <c r="N3" s="8" t="s">
        <v>1389</v>
      </c>
      <c r="O3" s="8" t="s">
        <v>1765</v>
      </c>
      <c r="P3" s="9" t="s">
        <v>1686</v>
      </c>
      <c r="S3" s="2" t="s">
        <v>1519</v>
      </c>
      <c r="T3" s="2" t="s">
        <v>1520</v>
      </c>
      <c r="U3" s="2" t="s">
        <v>1436</v>
      </c>
      <c r="V3" s="2" t="s">
        <v>1472</v>
      </c>
      <c r="W3" s="2" t="s">
        <v>1473</v>
      </c>
      <c r="X3" s="2" t="s">
        <v>1519</v>
      </c>
      <c r="Y3" s="2" t="s">
        <v>1519</v>
      </c>
      <c r="AA3" s="2" t="s">
        <v>1493</v>
      </c>
      <c r="AC3" s="2" t="s">
        <v>1580</v>
      </c>
      <c r="AE3" s="2" t="s">
        <v>1839</v>
      </c>
    </row>
    <row r="4" spans="1:31" x14ac:dyDescent="0.25">
      <c r="A4" s="2" t="s">
        <v>6</v>
      </c>
      <c r="B4" s="2" t="s">
        <v>7</v>
      </c>
      <c r="C4" s="2" t="s">
        <v>8</v>
      </c>
      <c r="D4" s="2" t="s">
        <v>739</v>
      </c>
      <c r="E4" s="2" t="s">
        <v>1009</v>
      </c>
      <c r="F4" s="2">
        <v>971</v>
      </c>
      <c r="G4" s="2" t="s">
        <v>1010</v>
      </c>
      <c r="I4" s="2" t="s">
        <v>996</v>
      </c>
      <c r="K4" s="11" t="s">
        <v>1585</v>
      </c>
      <c r="N4" s="8" t="s">
        <v>1377</v>
      </c>
      <c r="O4" s="8" t="s">
        <v>1766</v>
      </c>
      <c r="P4" s="9" t="s">
        <v>1687</v>
      </c>
      <c r="S4" s="2" t="s">
        <v>1521</v>
      </c>
      <c r="T4" s="2" t="s">
        <v>1522</v>
      </c>
      <c r="U4" s="2" t="s">
        <v>1437</v>
      </c>
      <c r="V4" s="2" t="s">
        <v>1472</v>
      </c>
      <c r="W4" s="2" t="s">
        <v>1473</v>
      </c>
      <c r="X4" s="2" t="s">
        <v>1521</v>
      </c>
      <c r="Y4" s="2" t="s">
        <v>1521</v>
      </c>
      <c r="AA4" s="2" t="s">
        <v>986</v>
      </c>
      <c r="AC4" s="2" t="s">
        <v>1581</v>
      </c>
      <c r="AE4" s="2" t="s">
        <v>1840</v>
      </c>
    </row>
    <row r="5" spans="1:31" x14ac:dyDescent="0.25">
      <c r="A5" s="2" t="s">
        <v>9</v>
      </c>
      <c r="B5" s="2" t="s">
        <v>10</v>
      </c>
      <c r="C5" s="2" t="s">
        <v>11</v>
      </c>
      <c r="D5" s="2" t="s">
        <v>740</v>
      </c>
      <c r="E5" s="2" t="s">
        <v>1080</v>
      </c>
      <c r="F5" s="2">
        <v>978</v>
      </c>
      <c r="G5" s="2" t="s">
        <v>1081</v>
      </c>
      <c r="I5" s="2" t="s">
        <v>1001</v>
      </c>
      <c r="K5" s="2" t="s">
        <v>1668</v>
      </c>
      <c r="N5" s="8" t="s">
        <v>1403</v>
      </c>
      <c r="O5" s="8" t="s">
        <v>1767</v>
      </c>
      <c r="P5" s="9" t="s">
        <v>1688</v>
      </c>
      <c r="S5" s="2" t="s">
        <v>1474</v>
      </c>
      <c r="T5" s="2" t="s">
        <v>1439</v>
      </c>
      <c r="U5" s="2" t="s">
        <v>1438</v>
      </c>
      <c r="V5" s="2" t="s">
        <v>1472</v>
      </c>
      <c r="W5" s="2" t="s">
        <v>1474</v>
      </c>
      <c r="X5" s="2" t="s">
        <v>1474</v>
      </c>
      <c r="Y5" s="2" t="s">
        <v>1474</v>
      </c>
      <c r="AA5" s="2" t="s">
        <v>987</v>
      </c>
      <c r="AC5" s="2" t="s">
        <v>1502</v>
      </c>
      <c r="AE5" s="2" t="s">
        <v>1841</v>
      </c>
    </row>
    <row r="6" spans="1:31" x14ac:dyDescent="0.25">
      <c r="A6" s="2" t="s">
        <v>12</v>
      </c>
      <c r="B6" s="2" t="s">
        <v>13</v>
      </c>
      <c r="C6" s="2" t="s">
        <v>14</v>
      </c>
      <c r="D6" s="2" t="s">
        <v>741</v>
      </c>
      <c r="E6" s="2" t="s">
        <v>1011</v>
      </c>
      <c r="F6" s="2">
        <v>8</v>
      </c>
      <c r="G6" s="2" t="s">
        <v>1012</v>
      </c>
      <c r="I6" s="2" t="s">
        <v>999</v>
      </c>
      <c r="K6" s="2" t="s">
        <v>1000</v>
      </c>
      <c r="N6" s="8" t="s">
        <v>1418</v>
      </c>
      <c r="O6" s="8" t="s">
        <v>1768</v>
      </c>
      <c r="P6" s="9" t="s">
        <v>1689</v>
      </c>
      <c r="S6" s="2" t="s">
        <v>1475</v>
      </c>
      <c r="T6" s="2" t="s">
        <v>1441</v>
      </c>
      <c r="U6" s="2" t="s">
        <v>1440</v>
      </c>
      <c r="V6" s="2" t="s">
        <v>1472</v>
      </c>
      <c r="W6" s="2" t="s">
        <v>1475</v>
      </c>
      <c r="X6" s="2" t="s">
        <v>1475</v>
      </c>
      <c r="Y6" s="2" t="s">
        <v>1475</v>
      </c>
      <c r="AA6" s="2" t="s">
        <v>988</v>
      </c>
      <c r="AC6" s="2" t="s">
        <v>1582</v>
      </c>
      <c r="AE6" s="2" t="s">
        <v>1850</v>
      </c>
    </row>
    <row r="7" spans="1:31" x14ac:dyDescent="0.25">
      <c r="A7" s="2" t="s">
        <v>15</v>
      </c>
      <c r="B7" s="2" t="s">
        <v>16</v>
      </c>
      <c r="C7" s="2" t="s">
        <v>17</v>
      </c>
      <c r="D7" s="2" t="s">
        <v>742</v>
      </c>
      <c r="E7" s="2" t="s">
        <v>1072</v>
      </c>
      <c r="F7" s="2">
        <v>12</v>
      </c>
      <c r="G7" s="2" t="s">
        <v>1073</v>
      </c>
      <c r="I7" s="2" t="s">
        <v>1000</v>
      </c>
      <c r="K7" s="2" t="s">
        <v>1586</v>
      </c>
      <c r="N7" s="8" t="s">
        <v>1419</v>
      </c>
      <c r="O7" s="8" t="s">
        <v>1769</v>
      </c>
      <c r="P7" s="9" t="s">
        <v>1690</v>
      </c>
      <c r="S7" s="2" t="s">
        <v>1523</v>
      </c>
      <c r="T7" s="2" t="s">
        <v>1524</v>
      </c>
      <c r="U7" s="2" t="s">
        <v>1442</v>
      </c>
      <c r="V7" s="2" t="s">
        <v>1472</v>
      </c>
      <c r="W7" s="2" t="s">
        <v>1476</v>
      </c>
      <c r="X7" s="2" t="s">
        <v>1523</v>
      </c>
      <c r="Y7" s="2" t="s">
        <v>1523</v>
      </c>
      <c r="AA7" s="2" t="s">
        <v>1000</v>
      </c>
      <c r="AC7" s="2" t="s">
        <v>989</v>
      </c>
      <c r="AE7" s="2" t="s">
        <v>989</v>
      </c>
    </row>
    <row r="8" spans="1:31" x14ac:dyDescent="0.25">
      <c r="A8" s="2" t="s">
        <v>18</v>
      </c>
      <c r="B8" s="2" t="s">
        <v>19</v>
      </c>
      <c r="C8" s="2" t="s">
        <v>20</v>
      </c>
      <c r="D8" s="2" t="s">
        <v>743</v>
      </c>
      <c r="E8" s="2" t="s">
        <v>1199</v>
      </c>
      <c r="F8" s="2">
        <v>840</v>
      </c>
      <c r="G8" s="2" t="s">
        <v>1200</v>
      </c>
      <c r="N8" s="8" t="s">
        <v>1362</v>
      </c>
      <c r="O8" s="8" t="s">
        <v>1770</v>
      </c>
      <c r="P8" s="9" t="s">
        <v>1691</v>
      </c>
      <c r="S8" s="2" t="s">
        <v>1525</v>
      </c>
      <c r="T8" s="2" t="s">
        <v>1526</v>
      </c>
      <c r="U8" s="2" t="s">
        <v>1443</v>
      </c>
      <c r="V8" s="2" t="s">
        <v>1472</v>
      </c>
      <c r="W8" s="2" t="s">
        <v>1476</v>
      </c>
      <c r="X8" s="2" t="s">
        <v>1525</v>
      </c>
      <c r="Y8" s="2" t="s">
        <v>1525</v>
      </c>
      <c r="AA8" s="2" t="s">
        <v>1494</v>
      </c>
      <c r="AC8" s="2" t="s">
        <v>1000</v>
      </c>
    </row>
    <row r="9" spans="1:31" x14ac:dyDescent="0.25">
      <c r="A9" s="2" t="s">
        <v>21</v>
      </c>
      <c r="B9" s="2" t="s">
        <v>22</v>
      </c>
      <c r="C9" s="2" t="s">
        <v>23</v>
      </c>
      <c r="D9" s="2" t="s">
        <v>744</v>
      </c>
      <c r="E9" s="2" t="s">
        <v>1080</v>
      </c>
      <c r="F9" s="2">
        <v>978</v>
      </c>
      <c r="G9" s="2" t="s">
        <v>1081</v>
      </c>
      <c r="I9" s="1" t="s">
        <v>1352</v>
      </c>
      <c r="N9" s="8" t="s">
        <v>1393</v>
      </c>
      <c r="O9" s="8" t="s">
        <v>1771</v>
      </c>
      <c r="P9" s="9" t="s">
        <v>1692</v>
      </c>
      <c r="S9" s="2" t="s">
        <v>1528</v>
      </c>
      <c r="T9" s="2" t="s">
        <v>1529</v>
      </c>
      <c r="U9" s="2" t="s">
        <v>1444</v>
      </c>
      <c r="V9" s="2" t="s">
        <v>1472</v>
      </c>
      <c r="W9" s="2" t="s">
        <v>1476</v>
      </c>
      <c r="X9" s="2" t="s">
        <v>1527</v>
      </c>
      <c r="Y9" s="2" t="s">
        <v>1528</v>
      </c>
      <c r="AA9" s="2" t="s">
        <v>989</v>
      </c>
    </row>
    <row r="10" spans="1:31" x14ac:dyDescent="0.25">
      <c r="A10" s="2" t="s">
        <v>24</v>
      </c>
      <c r="B10" s="2" t="s">
        <v>25</v>
      </c>
      <c r="C10" s="2" t="s">
        <v>26</v>
      </c>
      <c r="D10" s="2" t="s">
        <v>745</v>
      </c>
      <c r="E10" s="2" t="s">
        <v>1017</v>
      </c>
      <c r="F10" s="2">
        <v>973</v>
      </c>
      <c r="G10" s="2" t="s">
        <v>1018</v>
      </c>
      <c r="I10" s="219" t="s">
        <v>1318</v>
      </c>
      <c r="J10" s="219" t="s">
        <v>1319</v>
      </c>
      <c r="K10" s="220" t="s">
        <v>1006</v>
      </c>
      <c r="N10" s="8" t="s">
        <v>1405</v>
      </c>
      <c r="O10" s="8" t="s">
        <v>1772</v>
      </c>
      <c r="P10" s="9" t="s">
        <v>1693</v>
      </c>
      <c r="S10" s="2" t="s">
        <v>1530</v>
      </c>
      <c r="T10" s="2" t="s">
        <v>1531</v>
      </c>
      <c r="U10" s="2" t="s">
        <v>1445</v>
      </c>
      <c r="V10" s="2" t="s">
        <v>1472</v>
      </c>
      <c r="W10" s="2" t="s">
        <v>1476</v>
      </c>
      <c r="X10" s="2" t="s">
        <v>1527</v>
      </c>
      <c r="Y10" s="2" t="s">
        <v>1530</v>
      </c>
    </row>
    <row r="11" spans="1:31" x14ac:dyDescent="0.25">
      <c r="A11" s="2" t="s">
        <v>27</v>
      </c>
      <c r="B11" s="2" t="s">
        <v>28</v>
      </c>
      <c r="C11" s="2" t="s">
        <v>29</v>
      </c>
      <c r="D11" s="2" t="s">
        <v>746</v>
      </c>
      <c r="E11" s="2" t="s">
        <v>1209</v>
      </c>
      <c r="F11" s="2">
        <v>951</v>
      </c>
      <c r="G11" s="2" t="s">
        <v>1210</v>
      </c>
      <c r="I11" s="3" t="s">
        <v>1007</v>
      </c>
      <c r="J11" s="3">
        <v>784</v>
      </c>
      <c r="K11" s="4" t="s">
        <v>1008</v>
      </c>
      <c r="N11" s="8" t="s">
        <v>1409</v>
      </c>
      <c r="O11" s="8" t="s">
        <v>1773</v>
      </c>
      <c r="P11" s="9" t="s">
        <v>1694</v>
      </c>
      <c r="S11" s="2" t="s">
        <v>1532</v>
      </c>
      <c r="T11" s="2" t="s">
        <v>1533</v>
      </c>
      <c r="U11" s="2" t="s">
        <v>1446</v>
      </c>
      <c r="V11" s="2" t="s">
        <v>1472</v>
      </c>
      <c r="W11" s="2" t="s">
        <v>1476</v>
      </c>
      <c r="X11" s="2" t="s">
        <v>1527</v>
      </c>
      <c r="Y11" s="2" t="s">
        <v>1532</v>
      </c>
    </row>
    <row r="12" spans="1:31" x14ac:dyDescent="0.25">
      <c r="A12" s="2" t="s">
        <v>30</v>
      </c>
      <c r="B12" s="2" t="s">
        <v>31</v>
      </c>
      <c r="C12" s="2" t="s">
        <v>32</v>
      </c>
      <c r="D12" s="2" t="s">
        <v>747</v>
      </c>
      <c r="E12" s="2" t="s">
        <v>1209</v>
      </c>
      <c r="F12" s="2">
        <v>951</v>
      </c>
      <c r="G12" s="2" t="s">
        <v>1210</v>
      </c>
      <c r="I12" s="3" t="s">
        <v>1009</v>
      </c>
      <c r="J12" s="3">
        <v>971</v>
      </c>
      <c r="K12" s="4" t="s">
        <v>1010</v>
      </c>
      <c r="N12" s="8" t="s">
        <v>1388</v>
      </c>
      <c r="O12" s="8" t="s">
        <v>1774</v>
      </c>
      <c r="P12" s="9" t="s">
        <v>1695</v>
      </c>
      <c r="S12" s="2" t="s">
        <v>1534</v>
      </c>
      <c r="T12" s="2" t="s">
        <v>1535</v>
      </c>
      <c r="U12" s="2" t="s">
        <v>1447</v>
      </c>
      <c r="V12" s="2" t="s">
        <v>1472</v>
      </c>
      <c r="W12" s="2" t="s">
        <v>1477</v>
      </c>
      <c r="X12" s="2" t="s">
        <v>1534</v>
      </c>
      <c r="Y12" s="2" t="s">
        <v>1534</v>
      </c>
    </row>
    <row r="13" spans="1:31" x14ac:dyDescent="0.25">
      <c r="A13" s="2" t="s">
        <v>33</v>
      </c>
      <c r="B13" s="2" t="s">
        <v>34</v>
      </c>
      <c r="C13" s="2" t="s">
        <v>35</v>
      </c>
      <c r="D13" s="2" t="s">
        <v>748</v>
      </c>
      <c r="E13" s="2" t="s">
        <v>1019</v>
      </c>
      <c r="F13" s="2">
        <v>32</v>
      </c>
      <c r="G13" s="2" t="s">
        <v>1020</v>
      </c>
      <c r="I13" s="3" t="s">
        <v>1011</v>
      </c>
      <c r="J13" s="3">
        <v>8</v>
      </c>
      <c r="K13" s="4" t="s">
        <v>1012</v>
      </c>
      <c r="N13" s="8" t="s">
        <v>1408</v>
      </c>
      <c r="O13" s="8" t="s">
        <v>1775</v>
      </c>
      <c r="P13" s="9" t="s">
        <v>1696</v>
      </c>
      <c r="S13" s="2" t="s">
        <v>1536</v>
      </c>
      <c r="T13" s="2" t="s">
        <v>1537</v>
      </c>
      <c r="U13" s="2" t="s">
        <v>1448</v>
      </c>
      <c r="V13" s="2" t="s">
        <v>1472</v>
      </c>
      <c r="W13" s="2" t="s">
        <v>1477</v>
      </c>
      <c r="X13" s="2" t="s">
        <v>1536</v>
      </c>
      <c r="Y13" s="2" t="s">
        <v>1536</v>
      </c>
    </row>
    <row r="14" spans="1:31" x14ac:dyDescent="0.25">
      <c r="A14" s="2" t="s">
        <v>36</v>
      </c>
      <c r="B14" s="2" t="s">
        <v>37</v>
      </c>
      <c r="C14" s="2" t="s">
        <v>38</v>
      </c>
      <c r="D14" s="2" t="s">
        <v>749</v>
      </c>
      <c r="E14" s="2" t="s">
        <v>1013</v>
      </c>
      <c r="F14" s="2">
        <v>51</v>
      </c>
      <c r="G14" s="2" t="s">
        <v>1014</v>
      </c>
      <c r="I14" s="3" t="s">
        <v>1013</v>
      </c>
      <c r="J14" s="3">
        <v>51</v>
      </c>
      <c r="K14" s="4" t="s">
        <v>1014</v>
      </c>
      <c r="N14" s="8" t="s">
        <v>1386</v>
      </c>
      <c r="O14" s="8" t="s">
        <v>1776</v>
      </c>
      <c r="P14" s="9" t="s">
        <v>1697</v>
      </c>
      <c r="S14" s="2" t="s">
        <v>1538</v>
      </c>
      <c r="T14" s="2" t="s">
        <v>1539</v>
      </c>
      <c r="U14" s="2" t="s">
        <v>1449</v>
      </c>
      <c r="V14" s="2" t="s">
        <v>1472</v>
      </c>
      <c r="W14" s="2" t="s">
        <v>1477</v>
      </c>
      <c r="X14" s="2" t="s">
        <v>1538</v>
      </c>
      <c r="Y14" s="2" t="s">
        <v>1538</v>
      </c>
    </row>
    <row r="15" spans="1:31" x14ac:dyDescent="0.25">
      <c r="A15" s="2" t="s">
        <v>39</v>
      </c>
      <c r="B15" s="2" t="s">
        <v>40</v>
      </c>
      <c r="C15" s="2" t="s">
        <v>41</v>
      </c>
      <c r="D15" s="2" t="s">
        <v>750</v>
      </c>
      <c r="E15" s="2" t="s">
        <v>1023</v>
      </c>
      <c r="F15" s="2">
        <v>533</v>
      </c>
      <c r="G15" s="2" t="s">
        <v>1024</v>
      </c>
      <c r="I15" s="3" t="s">
        <v>1015</v>
      </c>
      <c r="J15" s="3">
        <v>532</v>
      </c>
      <c r="K15" s="4" t="s">
        <v>1016</v>
      </c>
      <c r="N15" s="8" t="s">
        <v>1413</v>
      </c>
      <c r="O15" s="8" t="s">
        <v>1777</v>
      </c>
      <c r="P15" s="9" t="s">
        <v>1698</v>
      </c>
      <c r="S15" s="2" t="s">
        <v>1478</v>
      </c>
      <c r="T15" s="2" t="s">
        <v>1451</v>
      </c>
      <c r="U15" s="2" t="s">
        <v>1450</v>
      </c>
      <c r="V15" s="2" t="s">
        <v>1472</v>
      </c>
      <c r="W15" s="2" t="s">
        <v>1478</v>
      </c>
      <c r="X15" s="2" t="s">
        <v>1478</v>
      </c>
      <c r="Y15" s="2" t="s">
        <v>1478</v>
      </c>
    </row>
    <row r="16" spans="1:31" x14ac:dyDescent="0.25">
      <c r="A16" s="2" t="s">
        <v>42</v>
      </c>
      <c r="B16" s="2" t="s">
        <v>43</v>
      </c>
      <c r="C16" s="2" t="s">
        <v>44</v>
      </c>
      <c r="D16" s="2" t="s">
        <v>751</v>
      </c>
      <c r="E16" s="2" t="s">
        <v>1021</v>
      </c>
      <c r="F16" s="2">
        <v>36</v>
      </c>
      <c r="G16" s="2" t="s">
        <v>1022</v>
      </c>
      <c r="I16" s="3" t="s">
        <v>1017</v>
      </c>
      <c r="J16" s="3">
        <v>973</v>
      </c>
      <c r="K16" s="4" t="s">
        <v>1018</v>
      </c>
      <c r="N16" s="8" t="s">
        <v>1421</v>
      </c>
      <c r="O16" s="8" t="s">
        <v>1778</v>
      </c>
      <c r="P16" s="9" t="s">
        <v>1699</v>
      </c>
      <c r="S16" s="2" t="s">
        <v>1480</v>
      </c>
      <c r="T16" s="2" t="s">
        <v>1453</v>
      </c>
      <c r="U16" s="2" t="s">
        <v>1452</v>
      </c>
      <c r="V16" s="2" t="s">
        <v>1479</v>
      </c>
      <c r="W16" s="2" t="s">
        <v>1480</v>
      </c>
      <c r="X16" s="2" t="s">
        <v>1480</v>
      </c>
      <c r="Y16" s="2" t="s">
        <v>1480</v>
      </c>
    </row>
    <row r="17" spans="1:25" x14ac:dyDescent="0.25">
      <c r="A17" s="2" t="s">
        <v>45</v>
      </c>
      <c r="B17" s="2" t="s">
        <v>46</v>
      </c>
      <c r="C17" s="2" t="s">
        <v>47</v>
      </c>
      <c r="D17" s="2" t="s">
        <v>752</v>
      </c>
      <c r="E17" s="2" t="s">
        <v>1080</v>
      </c>
      <c r="F17" s="2">
        <v>978</v>
      </c>
      <c r="G17" s="2" t="s">
        <v>1081</v>
      </c>
      <c r="I17" s="3" t="s">
        <v>1019</v>
      </c>
      <c r="J17" s="3">
        <v>32</v>
      </c>
      <c r="K17" s="4" t="s">
        <v>1020</v>
      </c>
      <c r="N17" s="8" t="s">
        <v>1371</v>
      </c>
      <c r="O17" s="8" t="s">
        <v>1779</v>
      </c>
      <c r="P17" s="9" t="s">
        <v>1700</v>
      </c>
      <c r="S17" s="2" t="s">
        <v>1504</v>
      </c>
      <c r="T17" s="2" t="s">
        <v>1540</v>
      </c>
      <c r="U17" s="2" t="s">
        <v>1454</v>
      </c>
      <c r="V17" s="2" t="s">
        <v>1481</v>
      </c>
      <c r="W17" s="2" t="s">
        <v>1482</v>
      </c>
      <c r="X17" s="2" t="s">
        <v>1503</v>
      </c>
      <c r="Y17" s="2" t="s">
        <v>1504</v>
      </c>
    </row>
    <row r="18" spans="1:25" x14ac:dyDescent="0.25">
      <c r="A18" s="2" t="s">
        <v>48</v>
      </c>
      <c r="B18" s="2" t="s">
        <v>49</v>
      </c>
      <c r="C18" s="2" t="s">
        <v>50</v>
      </c>
      <c r="D18" s="2" t="s">
        <v>753</v>
      </c>
      <c r="E18" s="2" t="s">
        <v>1025</v>
      </c>
      <c r="F18" s="2">
        <v>944</v>
      </c>
      <c r="G18" s="2" t="s">
        <v>1026</v>
      </c>
      <c r="I18" s="3" t="s">
        <v>1021</v>
      </c>
      <c r="J18" s="3">
        <v>36</v>
      </c>
      <c r="K18" s="4" t="s">
        <v>1022</v>
      </c>
      <c r="N18" s="8" t="s">
        <v>1420</v>
      </c>
      <c r="O18" s="8" t="s">
        <v>1780</v>
      </c>
      <c r="P18" s="9" t="s">
        <v>1701</v>
      </c>
      <c r="S18" s="2" t="s">
        <v>1505</v>
      </c>
      <c r="T18" s="2" t="s">
        <v>1541</v>
      </c>
      <c r="U18" s="2" t="s">
        <v>1455</v>
      </c>
      <c r="V18" s="2" t="s">
        <v>1481</v>
      </c>
      <c r="W18" s="2" t="s">
        <v>1482</v>
      </c>
      <c r="X18" s="2" t="s">
        <v>1503</v>
      </c>
      <c r="Y18" s="2" t="s">
        <v>1505</v>
      </c>
    </row>
    <row r="19" spans="1:25" x14ac:dyDescent="0.25">
      <c r="A19" s="2" t="s">
        <v>51</v>
      </c>
      <c r="B19" s="2" t="s">
        <v>52</v>
      </c>
      <c r="C19" s="2" t="s">
        <v>53</v>
      </c>
      <c r="D19" s="2" t="s">
        <v>754</v>
      </c>
      <c r="E19" s="2" t="s">
        <v>1044</v>
      </c>
      <c r="F19" s="2">
        <v>44</v>
      </c>
      <c r="G19" s="2" t="s">
        <v>1045</v>
      </c>
      <c r="I19" s="3" t="s">
        <v>1023</v>
      </c>
      <c r="J19" s="3">
        <v>533</v>
      </c>
      <c r="K19" s="4" t="s">
        <v>1024</v>
      </c>
      <c r="N19" s="8" t="s">
        <v>1382</v>
      </c>
      <c r="O19" s="8" t="s">
        <v>1781</v>
      </c>
      <c r="P19" s="9" t="s">
        <v>1702</v>
      </c>
      <c r="S19" s="2" t="s">
        <v>1506</v>
      </c>
      <c r="T19" s="2" t="s">
        <v>1542</v>
      </c>
      <c r="U19" s="2" t="s">
        <v>1456</v>
      </c>
      <c r="V19" s="2" t="s">
        <v>1481</v>
      </c>
      <c r="W19" s="2" t="s">
        <v>1482</v>
      </c>
      <c r="X19" s="2" t="s">
        <v>1506</v>
      </c>
      <c r="Y19" s="2" t="s">
        <v>1506</v>
      </c>
    </row>
    <row r="20" spans="1:25" x14ac:dyDescent="0.25">
      <c r="A20" s="2" t="s">
        <v>54</v>
      </c>
      <c r="B20" s="2" t="s">
        <v>55</v>
      </c>
      <c r="C20" s="2" t="s">
        <v>56</v>
      </c>
      <c r="D20" s="2" t="s">
        <v>755</v>
      </c>
      <c r="E20" s="2" t="s">
        <v>1033</v>
      </c>
      <c r="F20" s="2">
        <v>48</v>
      </c>
      <c r="G20" s="2" t="s">
        <v>1034</v>
      </c>
      <c r="I20" s="3" t="s">
        <v>1025</v>
      </c>
      <c r="J20" s="3">
        <v>944</v>
      </c>
      <c r="K20" s="4" t="s">
        <v>1026</v>
      </c>
      <c r="N20" s="8" t="s">
        <v>1423</v>
      </c>
      <c r="O20" s="8" t="s">
        <v>1782</v>
      </c>
      <c r="P20" s="9" t="s">
        <v>1703</v>
      </c>
      <c r="S20" s="2" t="s">
        <v>1508</v>
      </c>
      <c r="T20" s="2" t="s">
        <v>1543</v>
      </c>
      <c r="U20" s="2" t="s">
        <v>1457</v>
      </c>
      <c r="V20" s="2" t="s">
        <v>1481</v>
      </c>
      <c r="W20" s="2" t="s">
        <v>1482</v>
      </c>
      <c r="X20" s="2" t="s">
        <v>1507</v>
      </c>
      <c r="Y20" s="2" t="s">
        <v>1508</v>
      </c>
    </row>
    <row r="21" spans="1:25" x14ac:dyDescent="0.25">
      <c r="A21" s="2" t="s">
        <v>57</v>
      </c>
      <c r="B21" s="2" t="s">
        <v>58</v>
      </c>
      <c r="C21" s="2" t="s">
        <v>59</v>
      </c>
      <c r="D21" s="2" t="s">
        <v>756</v>
      </c>
      <c r="E21" s="2" t="s">
        <v>1030</v>
      </c>
      <c r="F21" s="2">
        <v>50</v>
      </c>
      <c r="G21" s="2" t="s">
        <v>1031</v>
      </c>
      <c r="I21" s="3" t="s">
        <v>1027</v>
      </c>
      <c r="J21" s="3">
        <v>977</v>
      </c>
      <c r="K21" s="4" t="s">
        <v>1028</v>
      </c>
      <c r="N21" s="8" t="s">
        <v>1369</v>
      </c>
      <c r="O21" s="8" t="s">
        <v>1783</v>
      </c>
      <c r="P21" s="9" t="s">
        <v>1704</v>
      </c>
      <c r="S21" s="2" t="s">
        <v>1509</v>
      </c>
      <c r="T21" s="2" t="s">
        <v>1544</v>
      </c>
      <c r="U21" s="2" t="s">
        <v>1458</v>
      </c>
      <c r="V21" s="2" t="s">
        <v>1481</v>
      </c>
      <c r="W21" s="2" t="s">
        <v>1482</v>
      </c>
      <c r="X21" s="2" t="s">
        <v>1507</v>
      </c>
      <c r="Y21" s="2" t="s">
        <v>1509</v>
      </c>
    </row>
    <row r="22" spans="1:25" x14ac:dyDescent="0.25">
      <c r="A22" s="2" t="s">
        <v>60</v>
      </c>
      <c r="B22" s="2" t="s">
        <v>61</v>
      </c>
      <c r="C22" s="2" t="s">
        <v>62</v>
      </c>
      <c r="D22" s="2" t="s">
        <v>757</v>
      </c>
      <c r="E22" s="2" t="s">
        <v>1029</v>
      </c>
      <c r="F22" s="2">
        <v>52</v>
      </c>
      <c r="G22" s="2" t="s">
        <v>1215</v>
      </c>
      <c r="I22" s="3" t="s">
        <v>1029</v>
      </c>
      <c r="J22" s="3">
        <v>52</v>
      </c>
      <c r="K22" s="4" t="s">
        <v>1215</v>
      </c>
      <c r="N22" s="8" t="s">
        <v>1401</v>
      </c>
      <c r="O22" s="8" t="s">
        <v>1784</v>
      </c>
      <c r="P22" s="9" t="s">
        <v>1705</v>
      </c>
      <c r="S22" s="2" t="s">
        <v>1545</v>
      </c>
      <c r="T22" s="2" t="s">
        <v>1546</v>
      </c>
      <c r="U22" s="2" t="s">
        <v>1459</v>
      </c>
      <c r="V22" s="2" t="s">
        <v>1481</v>
      </c>
      <c r="W22" s="2" t="s">
        <v>1482</v>
      </c>
      <c r="X22" s="2" t="s">
        <v>1507</v>
      </c>
      <c r="Y22" s="2" t="s">
        <v>1510</v>
      </c>
    </row>
    <row r="23" spans="1:25" x14ac:dyDescent="0.25">
      <c r="A23" s="2" t="s">
        <v>63</v>
      </c>
      <c r="B23" s="2" t="s">
        <v>64</v>
      </c>
      <c r="C23" s="2" t="s">
        <v>65</v>
      </c>
      <c r="D23" s="2" t="s">
        <v>758</v>
      </c>
      <c r="E23" s="2" t="s">
        <v>1219</v>
      </c>
      <c r="F23" s="2">
        <v>974</v>
      </c>
      <c r="G23" s="2" t="s">
        <v>1220</v>
      </c>
      <c r="I23" s="3" t="s">
        <v>1030</v>
      </c>
      <c r="J23" s="3">
        <v>50</v>
      </c>
      <c r="K23" s="4" t="s">
        <v>1031</v>
      </c>
      <c r="N23" s="8" t="s">
        <v>1373</v>
      </c>
      <c r="O23" s="8" t="s">
        <v>1785</v>
      </c>
      <c r="P23" s="9" t="s">
        <v>1706</v>
      </c>
      <c r="S23" s="2" t="s">
        <v>1547</v>
      </c>
      <c r="T23" s="2" t="s">
        <v>1548</v>
      </c>
      <c r="U23" s="2" t="s">
        <v>1460</v>
      </c>
      <c r="V23" s="2" t="s">
        <v>1481</v>
      </c>
      <c r="W23" s="2" t="s">
        <v>1482</v>
      </c>
      <c r="X23" s="2" t="s">
        <v>1507</v>
      </c>
      <c r="Y23" s="2" t="s">
        <v>1510</v>
      </c>
    </row>
    <row r="24" spans="1:25" x14ac:dyDescent="0.25">
      <c r="A24" s="2" t="s">
        <v>66</v>
      </c>
      <c r="B24" s="2" t="s">
        <v>67</v>
      </c>
      <c r="C24" s="2" t="s">
        <v>68</v>
      </c>
      <c r="D24" s="2" t="s">
        <v>759</v>
      </c>
      <c r="E24" s="2" t="s">
        <v>1080</v>
      </c>
      <c r="F24" s="2">
        <v>978</v>
      </c>
      <c r="G24" s="2" t="s">
        <v>1081</v>
      </c>
      <c r="I24" s="3" t="s">
        <v>1032</v>
      </c>
      <c r="J24" s="3">
        <v>975</v>
      </c>
      <c r="K24" s="4" t="s">
        <v>1216</v>
      </c>
      <c r="N24" s="8" t="s">
        <v>1384</v>
      </c>
      <c r="O24" s="8" t="s">
        <v>1786</v>
      </c>
      <c r="P24" s="9" t="s">
        <v>1707</v>
      </c>
      <c r="S24" s="2" t="s">
        <v>1512</v>
      </c>
      <c r="T24" s="2" t="s">
        <v>1549</v>
      </c>
      <c r="U24" s="2" t="s">
        <v>1461</v>
      </c>
      <c r="V24" s="2" t="s">
        <v>1481</v>
      </c>
      <c r="W24" s="2" t="s">
        <v>1482</v>
      </c>
      <c r="X24" s="2" t="s">
        <v>1507</v>
      </c>
      <c r="Y24" s="2" t="s">
        <v>1512</v>
      </c>
    </row>
    <row r="25" spans="1:25" x14ac:dyDescent="0.25">
      <c r="A25" s="2" t="s">
        <v>69</v>
      </c>
      <c r="B25" s="2" t="s">
        <v>70</v>
      </c>
      <c r="C25" s="2" t="s">
        <v>71</v>
      </c>
      <c r="D25" s="2" t="s">
        <v>760</v>
      </c>
      <c r="E25" s="2" t="s">
        <v>1049</v>
      </c>
      <c r="F25" s="2">
        <v>84</v>
      </c>
      <c r="G25" s="2" t="s">
        <v>1050</v>
      </c>
      <c r="I25" s="3" t="s">
        <v>1033</v>
      </c>
      <c r="J25" s="3">
        <v>48</v>
      </c>
      <c r="K25" s="4" t="s">
        <v>1034</v>
      </c>
      <c r="N25" s="8" t="s">
        <v>1355</v>
      </c>
      <c r="O25" s="8" t="s">
        <v>1787</v>
      </c>
      <c r="P25" s="9" t="s">
        <v>1708</v>
      </c>
      <c r="S25" s="2" t="s">
        <v>1513</v>
      </c>
      <c r="T25" s="2" t="s">
        <v>1550</v>
      </c>
      <c r="U25" s="2" t="s">
        <v>1462</v>
      </c>
      <c r="V25" s="2" t="s">
        <v>1481</v>
      </c>
      <c r="W25" s="2" t="s">
        <v>1482</v>
      </c>
      <c r="X25" s="2" t="s">
        <v>1507</v>
      </c>
      <c r="Y25" s="2" t="s">
        <v>1513</v>
      </c>
    </row>
    <row r="26" spans="1:25" x14ac:dyDescent="0.25">
      <c r="A26" s="2" t="s">
        <v>72</v>
      </c>
      <c r="B26" s="2" t="s">
        <v>73</v>
      </c>
      <c r="C26" s="2" t="s">
        <v>74</v>
      </c>
      <c r="D26" s="2" t="s">
        <v>761</v>
      </c>
      <c r="E26" s="2" t="s">
        <v>1211</v>
      </c>
      <c r="F26" s="2">
        <v>952</v>
      </c>
      <c r="G26" s="2" t="s">
        <v>1314</v>
      </c>
      <c r="I26" s="3" t="s">
        <v>1035</v>
      </c>
      <c r="J26" s="3">
        <v>108</v>
      </c>
      <c r="K26" s="4" t="s">
        <v>1036</v>
      </c>
      <c r="N26" s="8" t="s">
        <v>1360</v>
      </c>
      <c r="O26" s="8" t="s">
        <v>1788</v>
      </c>
      <c r="P26" s="9" t="s">
        <v>1709</v>
      </c>
      <c r="S26" s="2" t="s">
        <v>1514</v>
      </c>
      <c r="T26" s="2" t="s">
        <v>1551</v>
      </c>
      <c r="U26" s="2" t="s">
        <v>1463</v>
      </c>
      <c r="V26" s="2" t="s">
        <v>1481</v>
      </c>
      <c r="W26" s="2" t="s">
        <v>1483</v>
      </c>
      <c r="X26" s="2" t="s">
        <v>1514</v>
      </c>
      <c r="Y26" s="2" t="s">
        <v>1514</v>
      </c>
    </row>
    <row r="27" spans="1:25" x14ac:dyDescent="0.25">
      <c r="A27" s="2" t="s">
        <v>75</v>
      </c>
      <c r="B27" s="2" t="s">
        <v>76</v>
      </c>
      <c r="C27" s="2" t="s">
        <v>77</v>
      </c>
      <c r="D27" s="2" t="s">
        <v>762</v>
      </c>
      <c r="E27" s="2" t="s">
        <v>1037</v>
      </c>
      <c r="F27" s="2">
        <v>60</v>
      </c>
      <c r="G27" s="2" t="s">
        <v>1038</v>
      </c>
      <c r="I27" s="3" t="s">
        <v>1037</v>
      </c>
      <c r="J27" s="3">
        <v>60</v>
      </c>
      <c r="K27" s="4" t="s">
        <v>1038</v>
      </c>
      <c r="N27" s="8" t="s">
        <v>1390</v>
      </c>
      <c r="O27" s="8" t="s">
        <v>1789</v>
      </c>
      <c r="P27" s="9" t="s">
        <v>1710</v>
      </c>
      <c r="S27" s="2" t="s">
        <v>1511</v>
      </c>
      <c r="T27" s="2" t="s">
        <v>1552</v>
      </c>
      <c r="U27" s="2" t="s">
        <v>1464</v>
      </c>
      <c r="V27" s="2" t="s">
        <v>1481</v>
      </c>
      <c r="W27" s="2" t="s">
        <v>1483</v>
      </c>
      <c r="X27" s="2" t="s">
        <v>1511</v>
      </c>
      <c r="Y27" s="2" t="s">
        <v>1511</v>
      </c>
    </row>
    <row r="28" spans="1:25" x14ac:dyDescent="0.25">
      <c r="A28" s="2" t="s">
        <v>78</v>
      </c>
      <c r="B28" s="2" t="s">
        <v>79</v>
      </c>
      <c r="C28" s="2" t="s">
        <v>80</v>
      </c>
      <c r="D28" s="2" t="s">
        <v>763</v>
      </c>
      <c r="E28" s="2" t="s">
        <v>80</v>
      </c>
      <c r="F28" s="2">
        <v>64</v>
      </c>
      <c r="G28" s="2" t="s">
        <v>1046</v>
      </c>
      <c r="I28" s="3" t="s">
        <v>1039</v>
      </c>
      <c r="J28" s="3">
        <v>96</v>
      </c>
      <c r="K28" s="4" t="s">
        <v>1040</v>
      </c>
      <c r="N28" s="8" t="s">
        <v>1406</v>
      </c>
      <c r="O28" s="8" t="s">
        <v>1790</v>
      </c>
      <c r="P28" s="9" t="s">
        <v>1711</v>
      </c>
      <c r="S28" s="2" t="s">
        <v>1484</v>
      </c>
      <c r="T28" s="2" t="s">
        <v>1466</v>
      </c>
      <c r="U28" s="2" t="s">
        <v>1465</v>
      </c>
      <c r="V28" s="2" t="s">
        <v>1481</v>
      </c>
      <c r="W28" s="2" t="s">
        <v>1484</v>
      </c>
      <c r="X28" s="2" t="s">
        <v>1484</v>
      </c>
      <c r="Y28" s="2" t="s">
        <v>1484</v>
      </c>
    </row>
    <row r="29" spans="1:25" x14ac:dyDescent="0.25">
      <c r="A29" s="2" t="s">
        <v>81</v>
      </c>
      <c r="B29" s="2" t="s">
        <v>82</v>
      </c>
      <c r="C29" s="2" t="s">
        <v>83</v>
      </c>
      <c r="D29" s="2" t="s">
        <v>764</v>
      </c>
      <c r="E29" s="2" t="s">
        <v>1041</v>
      </c>
      <c r="F29" s="2">
        <v>68</v>
      </c>
      <c r="G29" s="2" t="s">
        <v>1217</v>
      </c>
      <c r="I29" s="3" t="s">
        <v>1041</v>
      </c>
      <c r="J29" s="3">
        <v>68</v>
      </c>
      <c r="K29" s="4" t="s">
        <v>1217</v>
      </c>
      <c r="N29" s="8" t="s">
        <v>1374</v>
      </c>
      <c r="O29" s="8" t="s">
        <v>1791</v>
      </c>
      <c r="P29" s="9" t="s">
        <v>1712</v>
      </c>
      <c r="S29" s="2" t="s">
        <v>1485</v>
      </c>
      <c r="T29" s="2" t="s">
        <v>1468</v>
      </c>
      <c r="U29" s="2" t="s">
        <v>1467</v>
      </c>
      <c r="V29" s="2" t="s">
        <v>1481</v>
      </c>
      <c r="W29" s="2" t="s">
        <v>1485</v>
      </c>
      <c r="X29" s="2" t="s">
        <v>1485</v>
      </c>
      <c r="Y29" s="2" t="s">
        <v>1485</v>
      </c>
    </row>
    <row r="30" spans="1:25" x14ac:dyDescent="0.25">
      <c r="A30" s="2" t="s">
        <v>84</v>
      </c>
      <c r="B30" s="2" t="s">
        <v>85</v>
      </c>
      <c r="C30" s="2" t="s">
        <v>86</v>
      </c>
      <c r="D30" s="2" t="s">
        <v>765</v>
      </c>
      <c r="E30" s="2" t="s">
        <v>1027</v>
      </c>
      <c r="F30" s="2">
        <v>977</v>
      </c>
      <c r="G30" s="2" t="s">
        <v>1028</v>
      </c>
      <c r="I30" s="3" t="s">
        <v>1042</v>
      </c>
      <c r="J30" s="3">
        <v>986</v>
      </c>
      <c r="K30" s="4" t="s">
        <v>1043</v>
      </c>
      <c r="N30" s="8" t="s">
        <v>1385</v>
      </c>
      <c r="O30" s="8" t="s">
        <v>1792</v>
      </c>
      <c r="P30" s="9" t="s">
        <v>1713</v>
      </c>
      <c r="S30" s="2" t="s">
        <v>1490</v>
      </c>
      <c r="T30" s="2" t="s">
        <v>1490</v>
      </c>
      <c r="U30" s="2" t="s">
        <v>1490</v>
      </c>
      <c r="V30" s="2" t="s">
        <v>1490</v>
      </c>
      <c r="W30" s="2" t="s">
        <v>1490</v>
      </c>
      <c r="X30" s="2" t="s">
        <v>1490</v>
      </c>
      <c r="Y30" s="2" t="s">
        <v>1490</v>
      </c>
    </row>
    <row r="31" spans="1:25" x14ac:dyDescent="0.25">
      <c r="A31" s="2" t="s">
        <v>87</v>
      </c>
      <c r="B31" s="2" t="s">
        <v>88</v>
      </c>
      <c r="C31" s="2" t="s">
        <v>89</v>
      </c>
      <c r="D31" s="2" t="s">
        <v>766</v>
      </c>
      <c r="E31" s="2" t="s">
        <v>1047</v>
      </c>
      <c r="F31" s="2">
        <v>72</v>
      </c>
      <c r="G31" s="2" t="s">
        <v>1048</v>
      </c>
      <c r="I31" s="3" t="s">
        <v>1044</v>
      </c>
      <c r="J31" s="3">
        <v>44</v>
      </c>
      <c r="K31" s="4" t="s">
        <v>1045</v>
      </c>
      <c r="N31" s="8" t="s">
        <v>1368</v>
      </c>
      <c r="O31" s="8" t="s">
        <v>1793</v>
      </c>
      <c r="P31" s="9" t="s">
        <v>1714</v>
      </c>
    </row>
    <row r="32" spans="1:25" x14ac:dyDescent="0.25">
      <c r="A32" s="2" t="s">
        <v>90</v>
      </c>
      <c r="B32" s="2" t="s">
        <v>91</v>
      </c>
      <c r="C32" s="2" t="s">
        <v>92</v>
      </c>
      <c r="D32" s="2" t="s">
        <v>767</v>
      </c>
      <c r="E32" s="2" t="s">
        <v>1042</v>
      </c>
      <c r="F32" s="2">
        <v>986</v>
      </c>
      <c r="G32" s="2" t="s">
        <v>1043</v>
      </c>
      <c r="I32" s="3" t="s">
        <v>80</v>
      </c>
      <c r="J32" s="3">
        <v>64</v>
      </c>
      <c r="K32" s="4" t="s">
        <v>1046</v>
      </c>
      <c r="N32" s="8" t="s">
        <v>1378</v>
      </c>
      <c r="O32" s="8" t="s">
        <v>1794</v>
      </c>
      <c r="P32" s="9" t="s">
        <v>1715</v>
      </c>
    </row>
    <row r="33" spans="1:16" x14ac:dyDescent="0.25">
      <c r="A33" s="2" t="s">
        <v>96</v>
      </c>
      <c r="B33" s="2" t="s">
        <v>97</v>
      </c>
      <c r="C33" s="2" t="s">
        <v>98</v>
      </c>
      <c r="D33" s="2" t="s">
        <v>769</v>
      </c>
      <c r="E33" s="2" t="s">
        <v>1199</v>
      </c>
      <c r="F33" s="2">
        <v>840</v>
      </c>
      <c r="G33" s="2" t="s">
        <v>1200</v>
      </c>
      <c r="I33" s="3" t="s">
        <v>1047</v>
      </c>
      <c r="J33" s="3">
        <v>72</v>
      </c>
      <c r="K33" s="4" t="s">
        <v>1048</v>
      </c>
      <c r="N33" s="8" t="s">
        <v>1383</v>
      </c>
      <c r="O33" s="8" t="s">
        <v>1795</v>
      </c>
      <c r="P33" s="9" t="s">
        <v>1716</v>
      </c>
    </row>
    <row r="34" spans="1:16" x14ac:dyDescent="0.25">
      <c r="A34" s="2" t="s">
        <v>93</v>
      </c>
      <c r="B34" s="2" t="s">
        <v>94</v>
      </c>
      <c r="C34" s="2" t="s">
        <v>95</v>
      </c>
      <c r="D34" s="2" t="s">
        <v>768</v>
      </c>
      <c r="E34" s="2" t="s">
        <v>1199</v>
      </c>
      <c r="F34" s="2">
        <v>840</v>
      </c>
      <c r="G34" s="2" t="s">
        <v>1200</v>
      </c>
      <c r="I34" s="3" t="s">
        <v>1219</v>
      </c>
      <c r="J34" s="3">
        <v>974</v>
      </c>
      <c r="K34" s="4" t="s">
        <v>1220</v>
      </c>
      <c r="N34" s="8" t="s">
        <v>1396</v>
      </c>
      <c r="O34" s="8" t="s">
        <v>1796</v>
      </c>
      <c r="P34" s="9" t="s">
        <v>1717</v>
      </c>
    </row>
    <row r="35" spans="1:16" x14ac:dyDescent="0.25">
      <c r="A35" s="2" t="s">
        <v>99</v>
      </c>
      <c r="B35" s="2" t="s">
        <v>100</v>
      </c>
      <c r="C35" s="2" t="s">
        <v>101</v>
      </c>
      <c r="D35" s="2" t="s">
        <v>770</v>
      </c>
      <c r="E35" s="2" t="s">
        <v>1039</v>
      </c>
      <c r="F35" s="2">
        <v>96</v>
      </c>
      <c r="G35" s="2" t="s">
        <v>1040</v>
      </c>
      <c r="I35" s="3" t="s">
        <v>1049</v>
      </c>
      <c r="J35" s="3">
        <v>84</v>
      </c>
      <c r="K35" s="4" t="s">
        <v>1050</v>
      </c>
      <c r="N35" s="8" t="s">
        <v>1364</v>
      </c>
      <c r="O35" s="8" t="s">
        <v>1797</v>
      </c>
      <c r="P35" s="9" t="s">
        <v>1718</v>
      </c>
    </row>
    <row r="36" spans="1:16" x14ac:dyDescent="0.25">
      <c r="A36" s="2" t="s">
        <v>102</v>
      </c>
      <c r="B36" s="2" t="s">
        <v>103</v>
      </c>
      <c r="C36" s="2" t="s">
        <v>104</v>
      </c>
      <c r="D36" s="2" t="s">
        <v>771</v>
      </c>
      <c r="E36" s="2" t="s">
        <v>1032</v>
      </c>
      <c r="F36" s="2">
        <v>975</v>
      </c>
      <c r="G36" s="2" t="s">
        <v>1216</v>
      </c>
      <c r="I36" s="3" t="s">
        <v>1051</v>
      </c>
      <c r="J36" s="3">
        <v>124</v>
      </c>
      <c r="K36" s="4" t="s">
        <v>1052</v>
      </c>
      <c r="N36" s="8" t="s">
        <v>1381</v>
      </c>
      <c r="O36" s="8" t="s">
        <v>1798</v>
      </c>
      <c r="P36" s="9" t="s">
        <v>1719</v>
      </c>
    </row>
    <row r="37" spans="1:16" x14ac:dyDescent="0.25">
      <c r="A37" s="2" t="s">
        <v>105</v>
      </c>
      <c r="B37" s="2" t="s">
        <v>106</v>
      </c>
      <c r="C37" s="2" t="s">
        <v>107</v>
      </c>
      <c r="D37" s="2" t="s">
        <v>772</v>
      </c>
      <c r="E37" s="2" t="s">
        <v>1211</v>
      </c>
      <c r="F37" s="2">
        <v>952</v>
      </c>
      <c r="G37" s="2" t="s">
        <v>1314</v>
      </c>
      <c r="I37" s="3" t="s">
        <v>1053</v>
      </c>
      <c r="J37" s="3">
        <v>976</v>
      </c>
      <c r="K37" s="4" t="s">
        <v>1054</v>
      </c>
      <c r="N37" s="8" t="s">
        <v>1363</v>
      </c>
      <c r="O37" s="8" t="s">
        <v>1799</v>
      </c>
      <c r="P37" s="9" t="s">
        <v>1720</v>
      </c>
    </row>
    <row r="38" spans="1:16" x14ac:dyDescent="0.25">
      <c r="A38" s="2" t="s">
        <v>108</v>
      </c>
      <c r="B38" s="2" t="s">
        <v>109</v>
      </c>
      <c r="C38" s="2" t="s">
        <v>110</v>
      </c>
      <c r="D38" s="2" t="s">
        <v>773</v>
      </c>
      <c r="E38" s="2" t="s">
        <v>1035</v>
      </c>
      <c r="F38" s="2">
        <v>108</v>
      </c>
      <c r="G38" s="2" t="s">
        <v>1036</v>
      </c>
      <c r="I38" s="3" t="s">
        <v>1055</v>
      </c>
      <c r="J38" s="3">
        <v>756</v>
      </c>
      <c r="K38" s="4" t="s">
        <v>1056</v>
      </c>
      <c r="N38" s="8" t="s">
        <v>1380</v>
      </c>
      <c r="O38" s="8" t="s">
        <v>1800</v>
      </c>
      <c r="P38" s="9" t="s">
        <v>1721</v>
      </c>
    </row>
    <row r="39" spans="1:16" x14ac:dyDescent="0.25">
      <c r="A39" s="2" t="s">
        <v>111</v>
      </c>
      <c r="B39" s="2" t="s">
        <v>112</v>
      </c>
      <c r="C39" s="2" t="s">
        <v>113</v>
      </c>
      <c r="D39" s="2" t="s">
        <v>774</v>
      </c>
      <c r="E39" s="2" t="s">
        <v>1118</v>
      </c>
      <c r="F39" s="2">
        <v>116</v>
      </c>
      <c r="G39" s="2" t="s">
        <v>1248</v>
      </c>
      <c r="I39" s="3" t="s">
        <v>1057</v>
      </c>
      <c r="J39" s="3">
        <v>990</v>
      </c>
      <c r="K39" s="4" t="s">
        <v>1221</v>
      </c>
      <c r="N39" s="8" t="s">
        <v>1415</v>
      </c>
      <c r="O39" s="8" t="s">
        <v>1801</v>
      </c>
      <c r="P39" s="9" t="s">
        <v>1722</v>
      </c>
    </row>
    <row r="40" spans="1:16" x14ac:dyDescent="0.25">
      <c r="A40" s="2" t="s">
        <v>114</v>
      </c>
      <c r="B40" s="2" t="s">
        <v>115</v>
      </c>
      <c r="C40" s="2" t="s">
        <v>116</v>
      </c>
      <c r="D40" s="2" t="s">
        <v>775</v>
      </c>
      <c r="E40" s="2" t="s">
        <v>1208</v>
      </c>
      <c r="F40" s="2">
        <v>950</v>
      </c>
      <c r="G40" s="2" t="s">
        <v>1320</v>
      </c>
      <c r="I40" s="3" t="s">
        <v>1222</v>
      </c>
      <c r="J40" s="3">
        <v>0</v>
      </c>
      <c r="K40" s="4" t="s">
        <v>1223</v>
      </c>
      <c r="N40" s="8" t="s">
        <v>1357</v>
      </c>
      <c r="O40" s="8" t="s">
        <v>1802</v>
      </c>
      <c r="P40" s="9" t="s">
        <v>1723</v>
      </c>
    </row>
    <row r="41" spans="1:16" x14ac:dyDescent="0.25">
      <c r="A41" s="2" t="s">
        <v>117</v>
      </c>
      <c r="B41" s="2" t="s">
        <v>118</v>
      </c>
      <c r="C41" s="2" t="s">
        <v>119</v>
      </c>
      <c r="D41" s="2" t="s">
        <v>776</v>
      </c>
      <c r="E41" s="2" t="s">
        <v>1051</v>
      </c>
      <c r="F41" s="2">
        <v>124</v>
      </c>
      <c r="G41" s="2" t="s">
        <v>1052</v>
      </c>
      <c r="I41" s="3" t="s">
        <v>1058</v>
      </c>
      <c r="J41" s="3">
        <v>170</v>
      </c>
      <c r="K41" s="4" t="s">
        <v>1059</v>
      </c>
      <c r="N41" s="8" t="s">
        <v>1372</v>
      </c>
      <c r="O41" s="8" t="s">
        <v>1803</v>
      </c>
      <c r="P41" s="9" t="s">
        <v>1724</v>
      </c>
    </row>
    <row r="42" spans="1:16" x14ac:dyDescent="0.25">
      <c r="A42" s="2" t="s">
        <v>120</v>
      </c>
      <c r="B42" s="2" t="s">
        <v>121</v>
      </c>
      <c r="C42" s="2" t="s">
        <v>122</v>
      </c>
      <c r="D42" s="2" t="s">
        <v>777</v>
      </c>
      <c r="E42" s="2" t="s">
        <v>1063</v>
      </c>
      <c r="F42" s="2">
        <v>132</v>
      </c>
      <c r="G42" s="2" t="s">
        <v>1225</v>
      </c>
      <c r="I42" s="3" t="s">
        <v>1060</v>
      </c>
      <c r="J42" s="3">
        <v>188</v>
      </c>
      <c r="K42" s="4" t="s">
        <v>1061</v>
      </c>
      <c r="N42" s="8" t="s">
        <v>1358</v>
      </c>
      <c r="O42" s="8" t="s">
        <v>1804</v>
      </c>
      <c r="P42" s="9" t="s">
        <v>1725</v>
      </c>
    </row>
    <row r="43" spans="1:16" x14ac:dyDescent="0.25">
      <c r="A43" s="2" t="s">
        <v>123</v>
      </c>
      <c r="B43" s="2" t="s">
        <v>124</v>
      </c>
      <c r="C43" s="2" t="s">
        <v>125</v>
      </c>
      <c r="D43" s="2" t="s">
        <v>778</v>
      </c>
      <c r="E43" s="2" t="s">
        <v>1123</v>
      </c>
      <c r="F43" s="2">
        <v>136</v>
      </c>
      <c r="G43" s="2" t="s">
        <v>1253</v>
      </c>
      <c r="I43" s="3" t="s">
        <v>1062</v>
      </c>
      <c r="J43" s="3">
        <v>931</v>
      </c>
      <c r="K43" s="4" t="s">
        <v>1224</v>
      </c>
      <c r="N43" s="8" t="s">
        <v>1379</v>
      </c>
      <c r="O43" s="8" t="s">
        <v>1805</v>
      </c>
      <c r="P43" s="9" t="s">
        <v>1726</v>
      </c>
    </row>
    <row r="44" spans="1:16" x14ac:dyDescent="0.25">
      <c r="A44" s="2" t="s">
        <v>126</v>
      </c>
      <c r="B44" s="2" t="s">
        <v>127</v>
      </c>
      <c r="C44" s="2" t="s">
        <v>128</v>
      </c>
      <c r="D44" s="2" t="s">
        <v>779</v>
      </c>
      <c r="E44" s="2" t="s">
        <v>1208</v>
      </c>
      <c r="F44" s="2">
        <v>950</v>
      </c>
      <c r="G44" s="2" t="s">
        <v>1320</v>
      </c>
      <c r="I44" s="3" t="s">
        <v>1063</v>
      </c>
      <c r="J44" s="3">
        <v>132</v>
      </c>
      <c r="K44" s="4" t="s">
        <v>1225</v>
      </c>
      <c r="N44" s="8" t="s">
        <v>1387</v>
      </c>
      <c r="O44" s="8" t="s">
        <v>1806</v>
      </c>
      <c r="P44" s="9" t="s">
        <v>1727</v>
      </c>
    </row>
    <row r="45" spans="1:16" x14ac:dyDescent="0.25">
      <c r="A45" s="2" t="s">
        <v>129</v>
      </c>
      <c r="B45" s="2" t="s">
        <v>130</v>
      </c>
      <c r="C45" s="2" t="s">
        <v>131</v>
      </c>
      <c r="D45" s="2" t="s">
        <v>780</v>
      </c>
      <c r="E45" s="2" t="s">
        <v>1208</v>
      </c>
      <c r="F45" s="2">
        <v>950</v>
      </c>
      <c r="G45" s="2" t="s">
        <v>1320</v>
      </c>
      <c r="I45" s="3" t="s">
        <v>1064</v>
      </c>
      <c r="J45" s="3">
        <v>203</v>
      </c>
      <c r="K45" s="4" t="s">
        <v>1065</v>
      </c>
      <c r="N45" s="8" t="s">
        <v>1398</v>
      </c>
      <c r="O45" s="8" t="s">
        <v>1807</v>
      </c>
      <c r="P45" s="9" t="s">
        <v>1728</v>
      </c>
    </row>
    <row r="46" spans="1:16" x14ac:dyDescent="0.25">
      <c r="A46" s="2" t="s">
        <v>132</v>
      </c>
      <c r="B46" s="2" t="s">
        <v>133</v>
      </c>
      <c r="C46" s="2" t="s">
        <v>134</v>
      </c>
      <c r="D46" s="2" t="s">
        <v>781</v>
      </c>
      <c r="E46" s="2" t="s">
        <v>1057</v>
      </c>
      <c r="F46" s="2">
        <v>990</v>
      </c>
      <c r="G46" s="2" t="s">
        <v>1221</v>
      </c>
      <c r="I46" s="3" t="s">
        <v>1066</v>
      </c>
      <c r="J46" s="3">
        <v>262</v>
      </c>
      <c r="K46" s="4" t="s">
        <v>1067</v>
      </c>
      <c r="N46" s="8" t="s">
        <v>1400</v>
      </c>
      <c r="O46" s="8" t="s">
        <v>1808</v>
      </c>
      <c r="P46" s="9" t="s">
        <v>1729</v>
      </c>
    </row>
    <row r="47" spans="1:16" x14ac:dyDescent="0.25">
      <c r="A47" s="2" t="s">
        <v>135</v>
      </c>
      <c r="B47" s="2" t="s">
        <v>136</v>
      </c>
      <c r="C47" s="2" t="s">
        <v>137</v>
      </c>
      <c r="D47" s="2" t="s">
        <v>782</v>
      </c>
      <c r="E47" s="2" t="s">
        <v>1222</v>
      </c>
      <c r="F47" s="2">
        <v>0</v>
      </c>
      <c r="G47" s="2" t="s">
        <v>1223</v>
      </c>
      <c r="I47" s="3" t="s">
        <v>1068</v>
      </c>
      <c r="J47" s="3">
        <v>208</v>
      </c>
      <c r="K47" s="4" t="s">
        <v>1069</v>
      </c>
      <c r="N47" s="8" t="s">
        <v>1361</v>
      </c>
      <c r="O47" s="8" t="s">
        <v>1809</v>
      </c>
      <c r="P47" s="9" t="s">
        <v>1730</v>
      </c>
    </row>
    <row r="48" spans="1:16" x14ac:dyDescent="0.25">
      <c r="A48" s="2" t="s">
        <v>142</v>
      </c>
      <c r="B48" s="2" t="s">
        <v>143</v>
      </c>
      <c r="C48" s="2" t="s">
        <v>144</v>
      </c>
      <c r="D48" s="2" t="s">
        <v>785</v>
      </c>
      <c r="E48" s="2" t="s">
        <v>1021</v>
      </c>
      <c r="F48" s="2">
        <v>36</v>
      </c>
      <c r="G48" s="2" t="s">
        <v>1022</v>
      </c>
      <c r="I48" s="3" t="s">
        <v>1070</v>
      </c>
      <c r="J48" s="3">
        <v>214</v>
      </c>
      <c r="K48" s="4" t="s">
        <v>1071</v>
      </c>
      <c r="N48" s="8" t="s">
        <v>1404</v>
      </c>
      <c r="O48" s="8" t="s">
        <v>1810</v>
      </c>
      <c r="P48" s="9" t="s">
        <v>1731</v>
      </c>
    </row>
    <row r="49" spans="1:16" x14ac:dyDescent="0.25">
      <c r="A49" s="2" t="s">
        <v>145</v>
      </c>
      <c r="B49" s="2" t="s">
        <v>146</v>
      </c>
      <c r="C49" s="2" t="s">
        <v>147</v>
      </c>
      <c r="D49" s="2" t="s">
        <v>786</v>
      </c>
      <c r="E49" s="2" t="s">
        <v>1021</v>
      </c>
      <c r="F49" s="2">
        <v>36</v>
      </c>
      <c r="G49" s="2" t="s">
        <v>1022</v>
      </c>
      <c r="I49" s="3" t="s">
        <v>1072</v>
      </c>
      <c r="J49" s="3">
        <v>12</v>
      </c>
      <c r="K49" s="4" t="s">
        <v>1073</v>
      </c>
      <c r="N49" s="8" t="s">
        <v>1407</v>
      </c>
      <c r="O49" s="8" t="s">
        <v>1811</v>
      </c>
      <c r="P49" s="9" t="s">
        <v>1732</v>
      </c>
    </row>
    <row r="50" spans="1:16" x14ac:dyDescent="0.25">
      <c r="A50" s="2" t="s">
        <v>148</v>
      </c>
      <c r="B50" s="2" t="s">
        <v>149</v>
      </c>
      <c r="C50" s="2" t="s">
        <v>150</v>
      </c>
      <c r="D50" s="2" t="s">
        <v>787</v>
      </c>
      <c r="E50" s="2" t="s">
        <v>1058</v>
      </c>
      <c r="F50" s="2">
        <v>170</v>
      </c>
      <c r="G50" s="2" t="s">
        <v>1059</v>
      </c>
      <c r="I50" s="3" t="s">
        <v>1074</v>
      </c>
      <c r="J50" s="3">
        <v>818</v>
      </c>
      <c r="K50" s="4" t="s">
        <v>1075</v>
      </c>
      <c r="N50" s="8" t="s">
        <v>1370</v>
      </c>
      <c r="O50" s="8" t="s">
        <v>1812</v>
      </c>
      <c r="P50" s="9" t="s">
        <v>1733</v>
      </c>
    </row>
    <row r="51" spans="1:16" x14ac:dyDescent="0.25">
      <c r="A51" s="2" t="s">
        <v>151</v>
      </c>
      <c r="B51" s="2" t="s">
        <v>152</v>
      </c>
      <c r="C51" s="2" t="s">
        <v>153</v>
      </c>
      <c r="D51" s="2" t="s">
        <v>788</v>
      </c>
      <c r="E51" s="2" t="s">
        <v>1119</v>
      </c>
      <c r="F51" s="2">
        <v>174</v>
      </c>
      <c r="G51" s="2" t="s">
        <v>1249</v>
      </c>
      <c r="I51" s="3" t="s">
        <v>1076</v>
      </c>
      <c r="J51" s="3">
        <v>232</v>
      </c>
      <c r="K51" s="4" t="s">
        <v>1077</v>
      </c>
      <c r="N51" s="8" t="s">
        <v>1417</v>
      </c>
      <c r="O51" s="8" t="s">
        <v>1813</v>
      </c>
      <c r="P51" s="9" t="s">
        <v>1734</v>
      </c>
    </row>
    <row r="52" spans="1:16" x14ac:dyDescent="0.25">
      <c r="A52" s="2" t="s">
        <v>158</v>
      </c>
      <c r="B52" s="2" t="s">
        <v>159</v>
      </c>
      <c r="C52" s="2" t="s">
        <v>160</v>
      </c>
      <c r="D52" s="2" t="s">
        <v>791</v>
      </c>
      <c r="E52" s="2" t="s">
        <v>1060</v>
      </c>
      <c r="F52" s="2">
        <v>188</v>
      </c>
      <c r="G52" s="2" t="s">
        <v>1061</v>
      </c>
      <c r="I52" s="3" t="s">
        <v>1078</v>
      </c>
      <c r="J52" s="3">
        <v>230</v>
      </c>
      <c r="K52" s="4" t="s">
        <v>1079</v>
      </c>
      <c r="N52" s="8" t="s">
        <v>1416</v>
      </c>
      <c r="O52" s="8" t="s">
        <v>1814</v>
      </c>
      <c r="P52" s="9" t="s">
        <v>1735</v>
      </c>
    </row>
    <row r="53" spans="1:16" x14ac:dyDescent="0.25">
      <c r="A53" s="2" t="s">
        <v>724</v>
      </c>
      <c r="B53" s="2" t="s">
        <v>161</v>
      </c>
      <c r="C53" s="2" t="s">
        <v>162</v>
      </c>
      <c r="D53" s="2" t="s">
        <v>792</v>
      </c>
      <c r="E53" s="2" t="s">
        <v>1211</v>
      </c>
      <c r="F53" s="2">
        <v>952</v>
      </c>
      <c r="G53" s="2" t="s">
        <v>1314</v>
      </c>
      <c r="I53" s="3" t="s">
        <v>1080</v>
      </c>
      <c r="J53" s="3">
        <v>978</v>
      </c>
      <c r="K53" s="4" t="s">
        <v>1081</v>
      </c>
      <c r="N53" s="8" t="s">
        <v>1414</v>
      </c>
      <c r="O53" s="8" t="s">
        <v>1815</v>
      </c>
      <c r="P53" s="9" t="s">
        <v>1736</v>
      </c>
    </row>
    <row r="54" spans="1:16" x14ac:dyDescent="0.25">
      <c r="A54" s="2" t="s">
        <v>163</v>
      </c>
      <c r="B54" s="2" t="s">
        <v>164</v>
      </c>
      <c r="C54" s="2" t="s">
        <v>165</v>
      </c>
      <c r="D54" s="2" t="s">
        <v>793</v>
      </c>
      <c r="E54" s="2" t="s">
        <v>1102</v>
      </c>
      <c r="F54" s="2">
        <v>191</v>
      </c>
      <c r="G54" s="2" t="s">
        <v>1232</v>
      </c>
      <c r="I54" s="3" t="s">
        <v>1082</v>
      </c>
      <c r="J54" s="3">
        <v>242</v>
      </c>
      <c r="K54" s="4" t="s">
        <v>1226</v>
      </c>
      <c r="N54" s="8" t="s">
        <v>1412</v>
      </c>
      <c r="O54" s="8" t="s">
        <v>1816</v>
      </c>
      <c r="P54" s="9" t="s">
        <v>1737</v>
      </c>
    </row>
    <row r="55" spans="1:16" x14ac:dyDescent="0.25">
      <c r="A55" s="2" t="s">
        <v>166</v>
      </c>
      <c r="B55" s="2" t="s">
        <v>167</v>
      </c>
      <c r="C55" s="2" t="s">
        <v>168</v>
      </c>
      <c r="D55" s="2" t="s">
        <v>794</v>
      </c>
      <c r="E55" s="2" t="s">
        <v>1062</v>
      </c>
      <c r="F55" s="2">
        <v>931</v>
      </c>
      <c r="G55" s="2" t="s">
        <v>1224</v>
      </c>
      <c r="I55" s="3" t="s">
        <v>1083</v>
      </c>
      <c r="J55" s="3">
        <v>238</v>
      </c>
      <c r="K55" s="4" t="s">
        <v>1084</v>
      </c>
      <c r="N55" s="8" t="s">
        <v>1376</v>
      </c>
      <c r="O55" s="8" t="s">
        <v>1817</v>
      </c>
      <c r="P55" s="9" t="s">
        <v>1738</v>
      </c>
    </row>
    <row r="56" spans="1:16" x14ac:dyDescent="0.25">
      <c r="A56" s="2" t="s">
        <v>169</v>
      </c>
      <c r="B56" s="2" t="s">
        <v>170</v>
      </c>
      <c r="C56" s="2" t="s">
        <v>171</v>
      </c>
      <c r="D56" s="2" t="s">
        <v>795</v>
      </c>
      <c r="E56" s="2" t="s">
        <v>1080</v>
      </c>
      <c r="F56" s="2">
        <v>978</v>
      </c>
      <c r="G56" s="2" t="s">
        <v>1081</v>
      </c>
      <c r="I56" s="3" t="s">
        <v>1085</v>
      </c>
      <c r="J56" s="3">
        <v>826</v>
      </c>
      <c r="K56" s="4" t="s">
        <v>1086</v>
      </c>
      <c r="N56" s="8" t="s">
        <v>1399</v>
      </c>
      <c r="O56" s="8" t="s">
        <v>1818</v>
      </c>
      <c r="P56" s="9" t="s">
        <v>1739</v>
      </c>
    </row>
    <row r="57" spans="1:16" x14ac:dyDescent="0.25">
      <c r="A57" s="2" t="s">
        <v>172</v>
      </c>
      <c r="B57" s="2" t="s">
        <v>173</v>
      </c>
      <c r="C57" s="2" t="s">
        <v>174</v>
      </c>
      <c r="D57" s="2" t="s">
        <v>796</v>
      </c>
      <c r="E57" s="2" t="s">
        <v>1064</v>
      </c>
      <c r="F57" s="2">
        <v>203</v>
      </c>
      <c r="G57" s="2" t="s">
        <v>1065</v>
      </c>
      <c r="I57" s="3" t="s">
        <v>1087</v>
      </c>
      <c r="J57" s="3">
        <v>981</v>
      </c>
      <c r="K57" s="4" t="s">
        <v>1088</v>
      </c>
      <c r="N57" s="8" t="s">
        <v>1411</v>
      </c>
      <c r="O57" s="8" t="s">
        <v>1819</v>
      </c>
      <c r="P57" s="9" t="s">
        <v>1740</v>
      </c>
    </row>
    <row r="58" spans="1:16" x14ac:dyDescent="0.25">
      <c r="A58" s="2" t="s">
        <v>721</v>
      </c>
      <c r="B58" s="2" t="s">
        <v>156</v>
      </c>
      <c r="C58" s="2" t="s">
        <v>157</v>
      </c>
      <c r="D58" s="2" t="s">
        <v>790</v>
      </c>
      <c r="E58" s="2" t="s">
        <v>1053</v>
      </c>
      <c r="F58" s="2">
        <v>976</v>
      </c>
      <c r="G58" s="2" t="s">
        <v>1054</v>
      </c>
      <c r="I58" s="3" t="s">
        <v>1227</v>
      </c>
      <c r="J58" s="3">
        <v>0</v>
      </c>
      <c r="K58" s="4" t="s">
        <v>1228</v>
      </c>
      <c r="N58" s="8" t="s">
        <v>1366</v>
      </c>
      <c r="O58" s="8" t="s">
        <v>1820</v>
      </c>
      <c r="P58" s="9" t="s">
        <v>1741</v>
      </c>
    </row>
    <row r="59" spans="1:16" x14ac:dyDescent="0.25">
      <c r="A59" s="2" t="s">
        <v>175</v>
      </c>
      <c r="B59" s="2" t="s">
        <v>176</v>
      </c>
      <c r="C59" s="2" t="s">
        <v>177</v>
      </c>
      <c r="D59" s="2" t="s">
        <v>797</v>
      </c>
      <c r="E59" s="2" t="s">
        <v>1068</v>
      </c>
      <c r="F59" s="2">
        <v>208</v>
      </c>
      <c r="G59" s="2" t="s">
        <v>1069</v>
      </c>
      <c r="I59" s="3" t="s">
        <v>1089</v>
      </c>
      <c r="J59" s="3">
        <v>936</v>
      </c>
      <c r="K59" s="4" t="s">
        <v>1090</v>
      </c>
      <c r="N59" s="8" t="s">
        <v>1359</v>
      </c>
      <c r="O59" s="8" t="s">
        <v>1821</v>
      </c>
      <c r="P59" s="9" t="s">
        <v>1742</v>
      </c>
    </row>
    <row r="60" spans="1:16" x14ac:dyDescent="0.25">
      <c r="A60" s="2" t="s">
        <v>178</v>
      </c>
      <c r="B60" s="2" t="s">
        <v>179</v>
      </c>
      <c r="C60" s="2" t="s">
        <v>180</v>
      </c>
      <c r="D60" s="2" t="s">
        <v>798</v>
      </c>
      <c r="E60" s="2" t="s">
        <v>1066</v>
      </c>
      <c r="F60" s="2">
        <v>262</v>
      </c>
      <c r="G60" s="2" t="s">
        <v>1067</v>
      </c>
      <c r="I60" s="3" t="s">
        <v>1091</v>
      </c>
      <c r="J60" s="3">
        <v>292</v>
      </c>
      <c r="K60" s="4" t="s">
        <v>1092</v>
      </c>
      <c r="N60" s="8" t="s">
        <v>1375</v>
      </c>
      <c r="O60" s="8" t="s">
        <v>1822</v>
      </c>
      <c r="P60" s="9" t="s">
        <v>1743</v>
      </c>
    </row>
    <row r="61" spans="1:16" x14ac:dyDescent="0.25">
      <c r="A61" s="2" t="s">
        <v>181</v>
      </c>
      <c r="B61" s="2" t="s">
        <v>182</v>
      </c>
      <c r="C61" s="2" t="s">
        <v>183</v>
      </c>
      <c r="D61" s="2" t="s">
        <v>799</v>
      </c>
      <c r="E61" s="2" t="s">
        <v>1209</v>
      </c>
      <c r="F61" s="2">
        <v>951</v>
      </c>
      <c r="G61" s="2" t="s">
        <v>1210</v>
      </c>
      <c r="I61" s="3" t="s">
        <v>1093</v>
      </c>
      <c r="J61" s="3">
        <v>270</v>
      </c>
      <c r="K61" s="4" t="s">
        <v>1094</v>
      </c>
      <c r="N61" s="8" t="s">
        <v>1354</v>
      </c>
      <c r="O61" s="8" t="s">
        <v>1823</v>
      </c>
      <c r="P61" s="9" t="s">
        <v>1744</v>
      </c>
    </row>
    <row r="62" spans="1:16" x14ac:dyDescent="0.25">
      <c r="A62" s="2" t="s">
        <v>184</v>
      </c>
      <c r="B62" s="2" t="s">
        <v>185</v>
      </c>
      <c r="C62" s="2" t="s">
        <v>186</v>
      </c>
      <c r="D62" s="2" t="s">
        <v>800</v>
      </c>
      <c r="E62" s="2" t="s">
        <v>1070</v>
      </c>
      <c r="F62" s="2">
        <v>214</v>
      </c>
      <c r="G62" s="2" t="s">
        <v>1071</v>
      </c>
      <c r="I62" s="3" t="s">
        <v>1095</v>
      </c>
      <c r="J62" s="3">
        <v>324</v>
      </c>
      <c r="K62" s="4" t="s">
        <v>1096</v>
      </c>
      <c r="N62" s="8" t="s">
        <v>1365</v>
      </c>
      <c r="O62" s="8" t="s">
        <v>1824</v>
      </c>
      <c r="P62" s="9" t="s">
        <v>1745</v>
      </c>
    </row>
    <row r="63" spans="1:16" x14ac:dyDescent="0.25">
      <c r="A63" s="2" t="s">
        <v>187</v>
      </c>
      <c r="B63" s="2" t="s">
        <v>188</v>
      </c>
      <c r="C63" s="2" t="s">
        <v>189</v>
      </c>
      <c r="D63" s="2" t="s">
        <v>801</v>
      </c>
      <c r="E63" s="2" t="s">
        <v>1199</v>
      </c>
      <c r="F63" s="2">
        <v>840</v>
      </c>
      <c r="G63" s="2" t="s">
        <v>1200</v>
      </c>
      <c r="I63" s="3" t="s">
        <v>1097</v>
      </c>
      <c r="J63" s="3">
        <v>320</v>
      </c>
      <c r="K63" s="4" t="s">
        <v>1098</v>
      </c>
      <c r="N63" s="8" t="s">
        <v>1422</v>
      </c>
      <c r="O63" s="8" t="s">
        <v>1825</v>
      </c>
      <c r="P63" s="9" t="s">
        <v>1746</v>
      </c>
    </row>
    <row r="64" spans="1:16" x14ac:dyDescent="0.25">
      <c r="A64" s="2" t="s">
        <v>190</v>
      </c>
      <c r="B64" s="2" t="s">
        <v>191</v>
      </c>
      <c r="C64" s="2" t="s">
        <v>192</v>
      </c>
      <c r="D64" s="2" t="s">
        <v>802</v>
      </c>
      <c r="E64" s="2" t="s">
        <v>1074</v>
      </c>
      <c r="F64" s="2">
        <v>818</v>
      </c>
      <c r="G64" s="2" t="s">
        <v>1075</v>
      </c>
      <c r="I64" s="3" t="s">
        <v>1099</v>
      </c>
      <c r="J64" s="3">
        <v>328</v>
      </c>
      <c r="K64" s="4" t="s">
        <v>1229</v>
      </c>
      <c r="N64" s="8" t="s">
        <v>1402</v>
      </c>
      <c r="O64" s="8" t="s">
        <v>1826</v>
      </c>
      <c r="P64" s="9" t="s">
        <v>1747</v>
      </c>
    </row>
    <row r="65" spans="1:16" x14ac:dyDescent="0.25">
      <c r="A65" s="2" t="s">
        <v>193</v>
      </c>
      <c r="B65" s="2" t="s">
        <v>194</v>
      </c>
      <c r="C65" s="2" t="s">
        <v>195</v>
      </c>
      <c r="D65" s="2" t="s">
        <v>803</v>
      </c>
      <c r="E65" s="2" t="s">
        <v>1199</v>
      </c>
      <c r="F65" s="2">
        <v>840</v>
      </c>
      <c r="G65" s="2" t="s">
        <v>1200</v>
      </c>
      <c r="I65" s="3" t="s">
        <v>1100</v>
      </c>
      <c r="J65" s="3">
        <v>344</v>
      </c>
      <c r="K65" s="4" t="s">
        <v>1230</v>
      </c>
      <c r="N65" s="8" t="s">
        <v>1367</v>
      </c>
      <c r="O65" s="8" t="s">
        <v>1827</v>
      </c>
      <c r="P65" s="9" t="s">
        <v>1748</v>
      </c>
    </row>
    <row r="66" spans="1:16" x14ac:dyDescent="0.25">
      <c r="A66" s="2" t="s">
        <v>196</v>
      </c>
      <c r="B66" s="2" t="s">
        <v>197</v>
      </c>
      <c r="C66" s="2" t="s">
        <v>198</v>
      </c>
      <c r="D66" s="2" t="s">
        <v>804</v>
      </c>
      <c r="E66" s="2" t="s">
        <v>1208</v>
      </c>
      <c r="F66" s="2">
        <v>950</v>
      </c>
      <c r="G66" s="2" t="s">
        <v>1320</v>
      </c>
      <c r="I66" s="3" t="s">
        <v>1101</v>
      </c>
      <c r="J66" s="3">
        <v>340</v>
      </c>
      <c r="K66" s="4" t="s">
        <v>1231</v>
      </c>
      <c r="N66" s="8" t="s">
        <v>1356</v>
      </c>
      <c r="O66" s="8" t="s">
        <v>1828</v>
      </c>
      <c r="P66" s="9" t="s">
        <v>1749</v>
      </c>
    </row>
    <row r="67" spans="1:16" x14ac:dyDescent="0.25">
      <c r="A67" s="2" t="s">
        <v>199</v>
      </c>
      <c r="B67" s="2" t="s">
        <v>200</v>
      </c>
      <c r="C67" s="2" t="s">
        <v>201</v>
      </c>
      <c r="D67" s="2" t="s">
        <v>805</v>
      </c>
      <c r="E67" s="2" t="s">
        <v>1076</v>
      </c>
      <c r="F67" s="2">
        <v>232</v>
      </c>
      <c r="G67" s="2" t="s">
        <v>1077</v>
      </c>
      <c r="I67" s="3" t="s">
        <v>1102</v>
      </c>
      <c r="J67" s="3">
        <v>191</v>
      </c>
      <c r="K67" s="4" t="s">
        <v>1232</v>
      </c>
      <c r="N67" s="8" t="s">
        <v>1410</v>
      </c>
      <c r="O67" s="8" t="s">
        <v>1829</v>
      </c>
      <c r="P67" s="9" t="s">
        <v>1750</v>
      </c>
    </row>
    <row r="68" spans="1:16" x14ac:dyDescent="0.25">
      <c r="A68" s="2" t="s">
        <v>202</v>
      </c>
      <c r="B68" s="2" t="s">
        <v>203</v>
      </c>
      <c r="C68" s="2" t="s">
        <v>204</v>
      </c>
      <c r="D68" s="2" t="s">
        <v>806</v>
      </c>
      <c r="E68" s="2" t="s">
        <v>1080</v>
      </c>
      <c r="F68" s="2">
        <v>978</v>
      </c>
      <c r="G68" s="2" t="s">
        <v>1081</v>
      </c>
      <c r="I68" s="3" t="s">
        <v>1103</v>
      </c>
      <c r="J68" s="3">
        <v>332</v>
      </c>
      <c r="K68" s="4" t="s">
        <v>1233</v>
      </c>
      <c r="N68" s="8" t="s">
        <v>1392</v>
      </c>
      <c r="O68" s="8" t="s">
        <v>1830</v>
      </c>
      <c r="P68" s="9" t="s">
        <v>1751</v>
      </c>
    </row>
    <row r="69" spans="1:16" x14ac:dyDescent="0.25">
      <c r="A69" s="2" t="s">
        <v>734</v>
      </c>
      <c r="B69" s="2" t="s">
        <v>619</v>
      </c>
      <c r="C69" s="2" t="s">
        <v>620</v>
      </c>
      <c r="D69" s="2" t="s">
        <v>948</v>
      </c>
      <c r="E69" s="2" t="s">
        <v>1182</v>
      </c>
      <c r="F69" s="2">
        <v>748</v>
      </c>
      <c r="G69" s="2" t="s">
        <v>1300</v>
      </c>
      <c r="I69" s="3" t="s">
        <v>1104</v>
      </c>
      <c r="J69" s="3">
        <v>348</v>
      </c>
      <c r="K69" s="4" t="s">
        <v>1234</v>
      </c>
      <c r="N69" s="8" t="s">
        <v>1397</v>
      </c>
      <c r="O69" s="8" t="s">
        <v>1831</v>
      </c>
      <c r="P69" s="9" t="s">
        <v>1752</v>
      </c>
    </row>
    <row r="70" spans="1:16" x14ac:dyDescent="0.25">
      <c r="A70" s="2" t="s">
        <v>205</v>
      </c>
      <c r="B70" s="2" t="s">
        <v>206</v>
      </c>
      <c r="C70" s="2" t="s">
        <v>207</v>
      </c>
      <c r="D70" s="2" t="s">
        <v>807</v>
      </c>
      <c r="E70" s="2" t="s">
        <v>1078</v>
      </c>
      <c r="F70" s="2">
        <v>230</v>
      </c>
      <c r="G70" s="2" t="s">
        <v>1079</v>
      </c>
      <c r="I70" s="3" t="s">
        <v>1105</v>
      </c>
      <c r="J70" s="3">
        <v>360</v>
      </c>
      <c r="K70" s="4" t="s">
        <v>1235</v>
      </c>
      <c r="N70" s="8" t="s">
        <v>1394</v>
      </c>
      <c r="O70" s="8" t="s">
        <v>1832</v>
      </c>
      <c r="P70" s="9" t="s">
        <v>1753</v>
      </c>
    </row>
    <row r="71" spans="1:16" x14ac:dyDescent="0.25">
      <c r="A71" s="2" t="s">
        <v>725</v>
      </c>
      <c r="B71" s="2" t="s">
        <v>208</v>
      </c>
      <c r="C71" s="2" t="s">
        <v>209</v>
      </c>
      <c r="D71" s="2" t="s">
        <v>808</v>
      </c>
      <c r="E71" s="2" t="s">
        <v>1083</v>
      </c>
      <c r="F71" s="2">
        <v>238</v>
      </c>
      <c r="G71" s="2" t="s">
        <v>1084</v>
      </c>
      <c r="I71" s="3" t="s">
        <v>1106</v>
      </c>
      <c r="J71" s="3">
        <v>376</v>
      </c>
      <c r="K71" s="4" t="s">
        <v>1236</v>
      </c>
      <c r="N71" s="8" t="s">
        <v>1395</v>
      </c>
      <c r="O71" s="8" t="s">
        <v>1833</v>
      </c>
      <c r="P71" s="9" t="s">
        <v>1754</v>
      </c>
    </row>
    <row r="72" spans="1:16" x14ac:dyDescent="0.25">
      <c r="A72" s="2" t="s">
        <v>210</v>
      </c>
      <c r="B72" s="2" t="s">
        <v>211</v>
      </c>
      <c r="C72" s="2" t="s">
        <v>212</v>
      </c>
      <c r="D72" s="2" t="s">
        <v>809</v>
      </c>
      <c r="E72" s="2" t="s">
        <v>1068</v>
      </c>
      <c r="F72" s="2">
        <v>208</v>
      </c>
      <c r="G72" s="2" t="s">
        <v>1069</v>
      </c>
      <c r="I72" s="3" t="s">
        <v>1237</v>
      </c>
      <c r="J72" s="3">
        <v>0</v>
      </c>
      <c r="K72" s="4" t="s">
        <v>1238</v>
      </c>
      <c r="N72" s="8" t="s">
        <v>1391</v>
      </c>
      <c r="O72" s="8" t="s">
        <v>1834</v>
      </c>
      <c r="P72" s="9" t="s">
        <v>1755</v>
      </c>
    </row>
    <row r="73" spans="1:16" x14ac:dyDescent="0.25">
      <c r="A73" s="2" t="s">
        <v>213</v>
      </c>
      <c r="B73" s="2" t="s">
        <v>214</v>
      </c>
      <c r="C73" s="2" t="s">
        <v>215</v>
      </c>
      <c r="D73" s="2" t="s">
        <v>810</v>
      </c>
      <c r="E73" s="2" t="s">
        <v>1082</v>
      </c>
      <c r="F73" s="2">
        <v>242</v>
      </c>
      <c r="G73" s="2" t="s">
        <v>1226</v>
      </c>
      <c r="I73" s="3" t="s">
        <v>1107</v>
      </c>
      <c r="J73" s="3">
        <v>356</v>
      </c>
      <c r="K73" s="4" t="s">
        <v>1239</v>
      </c>
    </row>
    <row r="74" spans="1:16" x14ac:dyDescent="0.25">
      <c r="A74" s="2" t="s">
        <v>216</v>
      </c>
      <c r="B74" s="2" t="s">
        <v>217</v>
      </c>
      <c r="C74" s="2" t="s">
        <v>218</v>
      </c>
      <c r="D74" s="2" t="s">
        <v>811</v>
      </c>
      <c r="E74" s="2" t="s">
        <v>1080</v>
      </c>
      <c r="F74" s="2">
        <v>978</v>
      </c>
      <c r="G74" s="2" t="s">
        <v>1081</v>
      </c>
      <c r="I74" s="3" t="s">
        <v>1108</v>
      </c>
      <c r="J74" s="3">
        <v>368</v>
      </c>
      <c r="K74" s="4" t="s">
        <v>1109</v>
      </c>
    </row>
    <row r="75" spans="1:16" x14ac:dyDescent="0.25">
      <c r="A75" s="2" t="s">
        <v>219</v>
      </c>
      <c r="B75" s="2" t="s">
        <v>220</v>
      </c>
      <c r="C75" s="2" t="s">
        <v>221</v>
      </c>
      <c r="D75" s="2" t="s">
        <v>812</v>
      </c>
      <c r="E75" s="2" t="s">
        <v>1080</v>
      </c>
      <c r="F75" s="2">
        <v>978</v>
      </c>
      <c r="G75" s="2" t="s">
        <v>1081</v>
      </c>
      <c r="I75" s="3" t="s">
        <v>1110</v>
      </c>
      <c r="J75" s="3">
        <v>364</v>
      </c>
      <c r="K75" s="4" t="s">
        <v>1240</v>
      </c>
    </row>
    <row r="76" spans="1:16" x14ac:dyDescent="0.25">
      <c r="A76" s="2" t="s">
        <v>222</v>
      </c>
      <c r="B76" s="2" t="s">
        <v>223</v>
      </c>
      <c r="C76" s="2" t="s">
        <v>224</v>
      </c>
      <c r="D76" s="2" t="s">
        <v>813</v>
      </c>
      <c r="E76" s="2" t="s">
        <v>1080</v>
      </c>
      <c r="F76" s="2">
        <v>978</v>
      </c>
      <c r="G76" s="2" t="s">
        <v>1081</v>
      </c>
      <c r="I76" s="3" t="s">
        <v>1111</v>
      </c>
      <c r="J76" s="3">
        <v>352</v>
      </c>
      <c r="K76" s="4" t="s">
        <v>1112</v>
      </c>
    </row>
    <row r="77" spans="1:16" x14ac:dyDescent="0.25">
      <c r="A77" s="2" t="s">
        <v>225</v>
      </c>
      <c r="B77" s="2" t="s">
        <v>226</v>
      </c>
      <c r="C77" s="2" t="s">
        <v>227</v>
      </c>
      <c r="D77" s="2" t="s">
        <v>814</v>
      </c>
      <c r="E77" s="2" t="s">
        <v>1080</v>
      </c>
      <c r="F77" s="2">
        <v>978</v>
      </c>
      <c r="G77" s="2" t="s">
        <v>1081</v>
      </c>
      <c r="I77" s="3" t="s">
        <v>1241</v>
      </c>
      <c r="J77" s="3">
        <v>0</v>
      </c>
      <c r="K77" s="4" t="s">
        <v>1242</v>
      </c>
    </row>
    <row r="78" spans="1:16" x14ac:dyDescent="0.25">
      <c r="A78" s="2" t="s">
        <v>228</v>
      </c>
      <c r="B78" s="2" t="s">
        <v>229</v>
      </c>
      <c r="C78" s="2" t="s">
        <v>230</v>
      </c>
      <c r="D78" s="2" t="s">
        <v>815</v>
      </c>
      <c r="E78" s="2" t="s">
        <v>1080</v>
      </c>
      <c r="F78" s="2">
        <v>978</v>
      </c>
      <c r="G78" s="2" t="s">
        <v>1081</v>
      </c>
      <c r="I78" s="3" t="s">
        <v>1113</v>
      </c>
      <c r="J78" s="3">
        <v>388</v>
      </c>
      <c r="K78" s="4" t="s">
        <v>1243</v>
      </c>
    </row>
    <row r="79" spans="1:16" x14ac:dyDescent="0.25">
      <c r="A79" s="2" t="s">
        <v>231</v>
      </c>
      <c r="B79" s="2" t="s">
        <v>232</v>
      </c>
      <c r="C79" s="2" t="s">
        <v>233</v>
      </c>
      <c r="D79" s="2" t="s">
        <v>816</v>
      </c>
      <c r="E79" s="2" t="s">
        <v>1208</v>
      </c>
      <c r="F79" s="2">
        <v>950</v>
      </c>
      <c r="G79" s="2" t="s">
        <v>1320</v>
      </c>
      <c r="I79" s="3" t="s">
        <v>1114</v>
      </c>
      <c r="J79" s="3">
        <v>400</v>
      </c>
      <c r="K79" s="4" t="s">
        <v>1244</v>
      </c>
    </row>
    <row r="80" spans="1:16" x14ac:dyDescent="0.25">
      <c r="A80" s="2" t="s">
        <v>234</v>
      </c>
      <c r="B80" s="2" t="s">
        <v>235</v>
      </c>
      <c r="C80" s="2" t="s">
        <v>236</v>
      </c>
      <c r="D80" s="2" t="s">
        <v>817</v>
      </c>
      <c r="E80" s="2" t="s">
        <v>1093</v>
      </c>
      <c r="F80" s="2">
        <v>270</v>
      </c>
      <c r="G80" s="2" t="s">
        <v>1094</v>
      </c>
      <c r="I80" s="3" t="s">
        <v>1115</v>
      </c>
      <c r="J80" s="3">
        <v>392</v>
      </c>
      <c r="K80" s="4" t="s">
        <v>1245</v>
      </c>
    </row>
    <row r="81" spans="1:11" x14ac:dyDescent="0.25">
      <c r="A81" s="2" t="s">
        <v>237</v>
      </c>
      <c r="B81" s="2" t="s">
        <v>238</v>
      </c>
      <c r="C81" s="2" t="s">
        <v>239</v>
      </c>
      <c r="D81" s="2" t="s">
        <v>818</v>
      </c>
      <c r="E81" s="2" t="s">
        <v>1087</v>
      </c>
      <c r="F81" s="2">
        <v>981</v>
      </c>
      <c r="G81" s="2" t="s">
        <v>1088</v>
      </c>
      <c r="I81" s="3" t="s">
        <v>1116</v>
      </c>
      <c r="J81" s="3">
        <v>404</v>
      </c>
      <c r="K81" s="4" t="s">
        <v>1246</v>
      </c>
    </row>
    <row r="82" spans="1:11" x14ac:dyDescent="0.25">
      <c r="A82" s="2" t="s">
        <v>240</v>
      </c>
      <c r="B82" s="2" t="s">
        <v>241</v>
      </c>
      <c r="C82" s="2" t="s">
        <v>242</v>
      </c>
      <c r="D82" s="2" t="s">
        <v>819</v>
      </c>
      <c r="E82" s="2" t="s">
        <v>1080</v>
      </c>
      <c r="F82" s="2">
        <v>978</v>
      </c>
      <c r="G82" s="2" t="s">
        <v>1081</v>
      </c>
      <c r="I82" s="3" t="s">
        <v>1117</v>
      </c>
      <c r="J82" s="3">
        <v>417</v>
      </c>
      <c r="K82" s="4" t="s">
        <v>1247</v>
      </c>
    </row>
    <row r="83" spans="1:11" x14ac:dyDescent="0.25">
      <c r="A83" s="2" t="s">
        <v>243</v>
      </c>
      <c r="B83" s="2" t="s">
        <v>244</v>
      </c>
      <c r="C83" s="2" t="s">
        <v>245</v>
      </c>
      <c r="D83" s="2" t="s">
        <v>820</v>
      </c>
      <c r="E83" s="2" t="s">
        <v>1089</v>
      </c>
      <c r="F83" s="2">
        <v>936</v>
      </c>
      <c r="G83" s="2" t="s">
        <v>1090</v>
      </c>
      <c r="I83" s="3" t="s">
        <v>1118</v>
      </c>
      <c r="J83" s="3">
        <v>116</v>
      </c>
      <c r="K83" s="4" t="s">
        <v>1248</v>
      </c>
    </row>
    <row r="84" spans="1:11" x14ac:dyDescent="0.25">
      <c r="A84" s="2" t="s">
        <v>246</v>
      </c>
      <c r="B84" s="2" t="s">
        <v>247</v>
      </c>
      <c r="C84" s="2" t="s">
        <v>248</v>
      </c>
      <c r="D84" s="2" t="s">
        <v>821</v>
      </c>
      <c r="E84" s="2" t="s">
        <v>1091</v>
      </c>
      <c r="F84" s="2">
        <v>292</v>
      </c>
      <c r="G84" s="2" t="s">
        <v>1092</v>
      </c>
      <c r="I84" s="3" t="s">
        <v>1119</v>
      </c>
      <c r="J84" s="3">
        <v>174</v>
      </c>
      <c r="K84" s="4" t="s">
        <v>1249</v>
      </c>
    </row>
    <row r="85" spans="1:11" x14ac:dyDescent="0.25">
      <c r="A85" s="2" t="s">
        <v>249</v>
      </c>
      <c r="B85" s="2" t="s">
        <v>250</v>
      </c>
      <c r="C85" s="2" t="s">
        <v>251</v>
      </c>
      <c r="D85" s="2" t="s">
        <v>822</v>
      </c>
      <c r="E85" s="2" t="s">
        <v>1080</v>
      </c>
      <c r="F85" s="2">
        <v>978</v>
      </c>
      <c r="G85" s="2" t="s">
        <v>1081</v>
      </c>
      <c r="I85" s="3" t="s">
        <v>1120</v>
      </c>
      <c r="J85" s="3">
        <v>408</v>
      </c>
      <c r="K85" s="4" t="s">
        <v>1250</v>
      </c>
    </row>
    <row r="86" spans="1:11" x14ac:dyDescent="0.25">
      <c r="A86" s="2" t="s">
        <v>252</v>
      </c>
      <c r="B86" s="2" t="s">
        <v>253</v>
      </c>
      <c r="C86" s="2" t="s">
        <v>254</v>
      </c>
      <c r="D86" s="2" t="s">
        <v>823</v>
      </c>
      <c r="E86" s="2" t="s">
        <v>1068</v>
      </c>
      <c r="F86" s="2">
        <v>208</v>
      </c>
      <c r="G86" s="2" t="s">
        <v>1069</v>
      </c>
      <c r="I86" s="3" t="s">
        <v>1121</v>
      </c>
      <c r="J86" s="3">
        <v>410</v>
      </c>
      <c r="K86" s="4" t="s">
        <v>1251</v>
      </c>
    </row>
    <row r="87" spans="1:11" x14ac:dyDescent="0.25">
      <c r="A87" s="2" t="s">
        <v>255</v>
      </c>
      <c r="B87" s="2" t="s">
        <v>256</v>
      </c>
      <c r="C87" s="2" t="s">
        <v>257</v>
      </c>
      <c r="D87" s="2" t="s">
        <v>824</v>
      </c>
      <c r="E87" s="2" t="s">
        <v>1209</v>
      </c>
      <c r="F87" s="2">
        <v>951</v>
      </c>
      <c r="G87" s="2" t="s">
        <v>1210</v>
      </c>
      <c r="I87" s="3" t="s">
        <v>1122</v>
      </c>
      <c r="J87" s="3">
        <v>414</v>
      </c>
      <c r="K87" s="4" t="s">
        <v>1252</v>
      </c>
    </row>
    <row r="88" spans="1:11" x14ac:dyDescent="0.25">
      <c r="A88" s="2" t="s">
        <v>258</v>
      </c>
      <c r="B88" s="2" t="s">
        <v>259</v>
      </c>
      <c r="C88" s="2" t="s">
        <v>260</v>
      </c>
      <c r="D88" s="2" t="s">
        <v>825</v>
      </c>
      <c r="E88" s="2" t="s">
        <v>1080</v>
      </c>
      <c r="F88" s="2">
        <v>978</v>
      </c>
      <c r="G88" s="2" t="s">
        <v>1081</v>
      </c>
      <c r="I88" s="3" t="s">
        <v>1123</v>
      </c>
      <c r="J88" s="3">
        <v>136</v>
      </c>
      <c r="K88" s="4" t="s">
        <v>1253</v>
      </c>
    </row>
    <row r="89" spans="1:11" x14ac:dyDescent="0.25">
      <c r="A89" s="2" t="s">
        <v>261</v>
      </c>
      <c r="B89" s="2" t="s">
        <v>262</v>
      </c>
      <c r="C89" s="2" t="s">
        <v>263</v>
      </c>
      <c r="D89" s="2" t="s">
        <v>826</v>
      </c>
      <c r="E89" s="2" t="s">
        <v>1199</v>
      </c>
      <c r="F89" s="2">
        <v>840</v>
      </c>
      <c r="G89" s="2" t="s">
        <v>1200</v>
      </c>
      <c r="I89" s="3" t="s">
        <v>1124</v>
      </c>
      <c r="J89" s="3">
        <v>398</v>
      </c>
      <c r="K89" s="4" t="s">
        <v>1254</v>
      </c>
    </row>
    <row r="90" spans="1:11" x14ac:dyDescent="0.25">
      <c r="A90" s="2" t="s">
        <v>264</v>
      </c>
      <c r="B90" s="2" t="s">
        <v>265</v>
      </c>
      <c r="C90" s="2" t="s">
        <v>266</v>
      </c>
      <c r="D90" s="2" t="s">
        <v>827</v>
      </c>
      <c r="E90" s="2" t="s">
        <v>1097</v>
      </c>
      <c r="F90" s="2">
        <v>320</v>
      </c>
      <c r="G90" s="2" t="s">
        <v>1098</v>
      </c>
      <c r="I90" s="3" t="s">
        <v>1125</v>
      </c>
      <c r="J90" s="3">
        <v>418</v>
      </c>
      <c r="K90" s="4" t="s">
        <v>1255</v>
      </c>
    </row>
    <row r="91" spans="1:11" x14ac:dyDescent="0.25">
      <c r="A91" s="2" t="s">
        <v>267</v>
      </c>
      <c r="B91" s="2" t="s">
        <v>268</v>
      </c>
      <c r="C91" s="2" t="s">
        <v>269</v>
      </c>
      <c r="D91" s="2" t="s">
        <v>828</v>
      </c>
      <c r="E91" s="2" t="s">
        <v>1227</v>
      </c>
      <c r="F91" s="2">
        <v>0</v>
      </c>
      <c r="G91" s="2" t="s">
        <v>1228</v>
      </c>
      <c r="I91" s="3" t="s">
        <v>1126</v>
      </c>
      <c r="J91" s="3">
        <v>422</v>
      </c>
      <c r="K91" s="4" t="s">
        <v>1256</v>
      </c>
    </row>
    <row r="92" spans="1:11" x14ac:dyDescent="0.25">
      <c r="A92" s="2" t="s">
        <v>270</v>
      </c>
      <c r="B92" s="2" t="s">
        <v>271</v>
      </c>
      <c r="C92" s="2" t="s">
        <v>272</v>
      </c>
      <c r="D92" s="2" t="s">
        <v>829</v>
      </c>
      <c r="E92" s="2" t="s">
        <v>1095</v>
      </c>
      <c r="F92" s="2">
        <v>324</v>
      </c>
      <c r="G92" s="2" t="s">
        <v>1096</v>
      </c>
      <c r="I92" s="3" t="s">
        <v>1127</v>
      </c>
      <c r="J92" s="3">
        <v>144</v>
      </c>
      <c r="K92" s="4" t="s">
        <v>1257</v>
      </c>
    </row>
    <row r="93" spans="1:11" x14ac:dyDescent="0.25">
      <c r="A93" s="2" t="s">
        <v>273</v>
      </c>
      <c r="B93" s="2" t="s">
        <v>274</v>
      </c>
      <c r="C93" s="2" t="s">
        <v>275</v>
      </c>
      <c r="D93" s="2" t="s">
        <v>830</v>
      </c>
      <c r="E93" s="2" t="s">
        <v>1211</v>
      </c>
      <c r="F93" s="2">
        <v>952</v>
      </c>
      <c r="G93" s="2" t="s">
        <v>1314</v>
      </c>
      <c r="I93" s="3" t="s">
        <v>1128</v>
      </c>
      <c r="J93" s="3">
        <v>430</v>
      </c>
      <c r="K93" s="4" t="s">
        <v>1258</v>
      </c>
    </row>
    <row r="94" spans="1:11" x14ac:dyDescent="0.25">
      <c r="A94" s="2" t="s">
        <v>276</v>
      </c>
      <c r="B94" s="2" t="s">
        <v>277</v>
      </c>
      <c r="C94" s="2" t="s">
        <v>278</v>
      </c>
      <c r="D94" s="2" t="s">
        <v>831</v>
      </c>
      <c r="E94" s="2" t="s">
        <v>1099</v>
      </c>
      <c r="F94" s="2">
        <v>328</v>
      </c>
      <c r="G94" s="2" t="s">
        <v>1229</v>
      </c>
      <c r="I94" s="3" t="s">
        <v>1129</v>
      </c>
      <c r="J94" s="3">
        <v>426</v>
      </c>
      <c r="K94" s="4" t="s">
        <v>1130</v>
      </c>
    </row>
    <row r="95" spans="1:11" x14ac:dyDescent="0.25">
      <c r="A95" s="2" t="s">
        <v>279</v>
      </c>
      <c r="B95" s="2" t="s">
        <v>280</v>
      </c>
      <c r="C95" s="2" t="s">
        <v>281</v>
      </c>
      <c r="D95" s="2" t="s">
        <v>832</v>
      </c>
      <c r="E95" s="2" t="s">
        <v>1103</v>
      </c>
      <c r="F95" s="2">
        <v>332</v>
      </c>
      <c r="G95" s="2" t="s">
        <v>1233</v>
      </c>
      <c r="I95" s="3" t="s">
        <v>1131</v>
      </c>
      <c r="J95" s="3">
        <v>434</v>
      </c>
      <c r="K95" s="4" t="s">
        <v>1259</v>
      </c>
    </row>
    <row r="96" spans="1:11" x14ac:dyDescent="0.25">
      <c r="A96" s="2" t="s">
        <v>282</v>
      </c>
      <c r="B96" s="2" t="s">
        <v>283</v>
      </c>
      <c r="C96" s="2" t="s">
        <v>284</v>
      </c>
      <c r="D96" s="2" t="s">
        <v>833</v>
      </c>
      <c r="I96" s="3" t="s">
        <v>1132</v>
      </c>
      <c r="J96" s="3">
        <v>504</v>
      </c>
      <c r="K96" s="4" t="s">
        <v>1260</v>
      </c>
    </row>
    <row r="97" spans="1:11" x14ac:dyDescent="0.25">
      <c r="A97" s="2" t="s">
        <v>287</v>
      </c>
      <c r="B97" s="2" t="s">
        <v>288</v>
      </c>
      <c r="C97" s="2" t="s">
        <v>289</v>
      </c>
      <c r="D97" s="2" t="s">
        <v>835</v>
      </c>
      <c r="E97" s="2" t="s">
        <v>1101</v>
      </c>
      <c r="F97" s="2">
        <v>340</v>
      </c>
      <c r="G97" s="2" t="s">
        <v>1231</v>
      </c>
      <c r="I97" s="3" t="s">
        <v>1133</v>
      </c>
      <c r="J97" s="3">
        <v>498</v>
      </c>
      <c r="K97" s="4" t="s">
        <v>1261</v>
      </c>
    </row>
    <row r="98" spans="1:11" x14ac:dyDescent="0.25">
      <c r="A98" s="2" t="s">
        <v>718</v>
      </c>
      <c r="B98" s="2" t="s">
        <v>138</v>
      </c>
      <c r="C98" s="2" t="s">
        <v>139</v>
      </c>
      <c r="D98" s="2" t="s">
        <v>783</v>
      </c>
      <c r="E98" s="2" t="s">
        <v>1100</v>
      </c>
      <c r="F98" s="2">
        <v>344</v>
      </c>
      <c r="G98" s="2" t="s">
        <v>1230</v>
      </c>
      <c r="I98" s="3" t="s">
        <v>1134</v>
      </c>
      <c r="J98" s="3">
        <v>969</v>
      </c>
      <c r="K98" s="4" t="s">
        <v>1262</v>
      </c>
    </row>
    <row r="99" spans="1:11" x14ac:dyDescent="0.25">
      <c r="A99" s="2" t="s">
        <v>290</v>
      </c>
      <c r="B99" s="2" t="s">
        <v>291</v>
      </c>
      <c r="C99" s="2" t="s">
        <v>292</v>
      </c>
      <c r="D99" s="2" t="s">
        <v>836</v>
      </c>
      <c r="E99" s="2" t="s">
        <v>1104</v>
      </c>
      <c r="F99" s="2">
        <v>348</v>
      </c>
      <c r="G99" s="2" t="s">
        <v>1234</v>
      </c>
      <c r="I99" s="3" t="s">
        <v>379</v>
      </c>
      <c r="J99" s="3">
        <v>807</v>
      </c>
      <c r="K99" s="4" t="s">
        <v>1135</v>
      </c>
    </row>
    <row r="100" spans="1:11" x14ac:dyDescent="0.25">
      <c r="A100" s="2" t="s">
        <v>293</v>
      </c>
      <c r="B100" s="2" t="s">
        <v>294</v>
      </c>
      <c r="C100" s="2" t="s">
        <v>295</v>
      </c>
      <c r="D100" s="2" t="s">
        <v>837</v>
      </c>
      <c r="E100" s="2" t="s">
        <v>1111</v>
      </c>
      <c r="F100" s="2">
        <v>352</v>
      </c>
      <c r="G100" s="2" t="s">
        <v>1112</v>
      </c>
      <c r="I100" s="3" t="s">
        <v>1136</v>
      </c>
      <c r="J100" s="3">
        <v>104</v>
      </c>
      <c r="K100" s="4" t="s">
        <v>1263</v>
      </c>
    </row>
    <row r="101" spans="1:11" x14ac:dyDescent="0.25">
      <c r="A101" s="2" t="s">
        <v>296</v>
      </c>
      <c r="B101" s="2" t="s">
        <v>297</v>
      </c>
      <c r="C101" s="2" t="s">
        <v>298</v>
      </c>
      <c r="D101" s="2" t="s">
        <v>838</v>
      </c>
      <c r="E101" s="2" t="s">
        <v>1107</v>
      </c>
      <c r="F101" s="2">
        <v>356</v>
      </c>
      <c r="G101" s="2" t="s">
        <v>1239</v>
      </c>
      <c r="I101" s="3" t="s">
        <v>1137</v>
      </c>
      <c r="J101" s="3">
        <v>496</v>
      </c>
      <c r="K101" s="4" t="s">
        <v>1264</v>
      </c>
    </row>
    <row r="102" spans="1:11" x14ac:dyDescent="0.25">
      <c r="A102" s="2" t="s">
        <v>299</v>
      </c>
      <c r="B102" s="2" t="s">
        <v>300</v>
      </c>
      <c r="C102" s="2" t="s">
        <v>301</v>
      </c>
      <c r="D102" s="2" t="s">
        <v>839</v>
      </c>
      <c r="E102" s="2" t="s">
        <v>1105</v>
      </c>
      <c r="F102" s="2">
        <v>360</v>
      </c>
      <c r="G102" s="2" t="s">
        <v>1235</v>
      </c>
      <c r="I102" s="3" t="s">
        <v>1138</v>
      </c>
      <c r="J102" s="3">
        <v>446</v>
      </c>
      <c r="K102" s="4" t="s">
        <v>1321</v>
      </c>
    </row>
    <row r="103" spans="1:11" x14ac:dyDescent="0.25">
      <c r="A103" s="2" t="s">
        <v>727</v>
      </c>
      <c r="B103" s="2" t="s">
        <v>302</v>
      </c>
      <c r="C103" s="2" t="s">
        <v>303</v>
      </c>
      <c r="D103" s="2" t="s">
        <v>840</v>
      </c>
      <c r="E103" s="2" t="s">
        <v>1110</v>
      </c>
      <c r="F103" s="2">
        <v>364</v>
      </c>
      <c r="G103" s="2" t="s">
        <v>1240</v>
      </c>
      <c r="I103" s="3" t="s">
        <v>1265</v>
      </c>
      <c r="J103" s="3">
        <v>478</v>
      </c>
      <c r="K103" s="4" t="s">
        <v>1266</v>
      </c>
    </row>
    <row r="104" spans="1:11" x14ac:dyDescent="0.25">
      <c r="A104" s="2" t="s">
        <v>304</v>
      </c>
      <c r="B104" s="2" t="s">
        <v>305</v>
      </c>
      <c r="C104" s="2" t="s">
        <v>306</v>
      </c>
      <c r="D104" s="2" t="s">
        <v>841</v>
      </c>
      <c r="E104" s="2" t="s">
        <v>1108</v>
      </c>
      <c r="F104" s="2">
        <v>368</v>
      </c>
      <c r="G104" s="2" t="s">
        <v>1109</v>
      </c>
      <c r="I104" s="3" t="s">
        <v>1139</v>
      </c>
      <c r="J104" s="3">
        <v>480</v>
      </c>
      <c r="K104" s="4" t="s">
        <v>1267</v>
      </c>
    </row>
    <row r="105" spans="1:11" x14ac:dyDescent="0.25">
      <c r="A105" s="2" t="s">
        <v>307</v>
      </c>
      <c r="B105" s="2" t="s">
        <v>308</v>
      </c>
      <c r="C105" s="2" t="s">
        <v>309</v>
      </c>
      <c r="D105" s="2" t="s">
        <v>842</v>
      </c>
      <c r="E105" s="2" t="s">
        <v>1080</v>
      </c>
      <c r="F105" s="2">
        <v>978</v>
      </c>
      <c r="G105" s="2" t="s">
        <v>1081</v>
      </c>
      <c r="I105" s="3" t="s">
        <v>1140</v>
      </c>
      <c r="J105" s="3">
        <v>462</v>
      </c>
      <c r="K105" s="4" t="s">
        <v>1268</v>
      </c>
    </row>
    <row r="106" spans="1:11" x14ac:dyDescent="0.25">
      <c r="A106" s="2" t="s">
        <v>310</v>
      </c>
      <c r="B106" s="2" t="s">
        <v>311</v>
      </c>
      <c r="C106" s="2" t="s">
        <v>312</v>
      </c>
      <c r="D106" s="2" t="s">
        <v>843</v>
      </c>
      <c r="E106" s="2" t="s">
        <v>1237</v>
      </c>
      <c r="F106" s="2">
        <v>0</v>
      </c>
      <c r="G106" s="2" t="s">
        <v>1238</v>
      </c>
      <c r="I106" s="3" t="s">
        <v>1141</v>
      </c>
      <c r="J106" s="3">
        <v>454</v>
      </c>
      <c r="K106" s="4" t="s">
        <v>1142</v>
      </c>
    </row>
    <row r="107" spans="1:11" x14ac:dyDescent="0.25">
      <c r="A107" s="2" t="s">
        <v>313</v>
      </c>
      <c r="B107" s="2" t="s">
        <v>314</v>
      </c>
      <c r="C107" s="2" t="s">
        <v>315</v>
      </c>
      <c r="D107" s="2" t="s">
        <v>844</v>
      </c>
      <c r="E107" s="2" t="s">
        <v>1106</v>
      </c>
      <c r="F107" s="2">
        <v>376</v>
      </c>
      <c r="G107" s="2" t="s">
        <v>1236</v>
      </c>
      <c r="I107" s="3" t="s">
        <v>1143</v>
      </c>
      <c r="J107" s="3">
        <v>484</v>
      </c>
      <c r="K107" s="4" t="s">
        <v>1269</v>
      </c>
    </row>
    <row r="108" spans="1:11" x14ac:dyDescent="0.25">
      <c r="A108" s="2" t="s">
        <v>316</v>
      </c>
      <c r="B108" s="2" t="s">
        <v>317</v>
      </c>
      <c r="C108" s="2" t="s">
        <v>318</v>
      </c>
      <c r="D108" s="2" t="s">
        <v>845</v>
      </c>
      <c r="E108" s="2" t="s">
        <v>1080</v>
      </c>
      <c r="F108" s="2">
        <v>978</v>
      </c>
      <c r="G108" s="2" t="s">
        <v>1081</v>
      </c>
      <c r="I108" s="3" t="s">
        <v>1144</v>
      </c>
      <c r="J108" s="3">
        <v>458</v>
      </c>
      <c r="K108" s="4" t="s">
        <v>1270</v>
      </c>
    </row>
    <row r="109" spans="1:11" x14ac:dyDescent="0.25">
      <c r="A109" s="2" t="s">
        <v>319</v>
      </c>
      <c r="B109" s="2" t="s">
        <v>320</v>
      </c>
      <c r="C109" s="2" t="s">
        <v>321</v>
      </c>
      <c r="D109" s="2" t="s">
        <v>846</v>
      </c>
      <c r="E109" s="2" t="s">
        <v>1113</v>
      </c>
      <c r="F109" s="2">
        <v>388</v>
      </c>
      <c r="G109" s="2" t="s">
        <v>1243</v>
      </c>
      <c r="I109" s="3" t="s">
        <v>1145</v>
      </c>
      <c r="J109" s="3">
        <v>943</v>
      </c>
      <c r="K109" s="4" t="s">
        <v>1271</v>
      </c>
    </row>
    <row r="110" spans="1:11" x14ac:dyDescent="0.25">
      <c r="A110" s="2" t="s">
        <v>322</v>
      </c>
      <c r="B110" s="2" t="s">
        <v>323</v>
      </c>
      <c r="C110" s="2" t="s">
        <v>324</v>
      </c>
      <c r="D110" s="2" t="s">
        <v>847</v>
      </c>
      <c r="E110" s="2" t="s">
        <v>1115</v>
      </c>
      <c r="F110" s="2">
        <v>392</v>
      </c>
      <c r="G110" s="2" t="s">
        <v>1245</v>
      </c>
      <c r="I110" s="3" t="s">
        <v>1146</v>
      </c>
      <c r="J110" s="3">
        <v>516</v>
      </c>
      <c r="K110" s="4" t="s">
        <v>1272</v>
      </c>
    </row>
    <row r="111" spans="1:11" x14ac:dyDescent="0.25">
      <c r="A111" s="2" t="s">
        <v>325</v>
      </c>
      <c r="B111" s="2" t="s">
        <v>326</v>
      </c>
      <c r="C111" s="2" t="s">
        <v>327</v>
      </c>
      <c r="D111" s="2" t="s">
        <v>848</v>
      </c>
      <c r="E111" s="2" t="s">
        <v>1241</v>
      </c>
      <c r="F111" s="2">
        <v>0</v>
      </c>
      <c r="G111" s="2" t="s">
        <v>1242</v>
      </c>
      <c r="I111" s="3" t="s">
        <v>1147</v>
      </c>
      <c r="J111" s="3">
        <v>566</v>
      </c>
      <c r="K111" s="4" t="s">
        <v>1273</v>
      </c>
    </row>
    <row r="112" spans="1:11" x14ac:dyDescent="0.25">
      <c r="A112" s="2" t="s">
        <v>328</v>
      </c>
      <c r="B112" s="2" t="s">
        <v>329</v>
      </c>
      <c r="C112" s="2" t="s">
        <v>330</v>
      </c>
      <c r="D112" s="2" t="s">
        <v>849</v>
      </c>
      <c r="E112" s="2" t="s">
        <v>1114</v>
      </c>
      <c r="F112" s="2">
        <v>400</v>
      </c>
      <c r="G112" s="2" t="s">
        <v>1244</v>
      </c>
      <c r="I112" s="3" t="s">
        <v>1148</v>
      </c>
      <c r="J112" s="3">
        <v>558</v>
      </c>
      <c r="K112" s="4" t="s">
        <v>1274</v>
      </c>
    </row>
    <row r="113" spans="1:11" x14ac:dyDescent="0.25">
      <c r="A113" s="2" t="s">
        <v>331</v>
      </c>
      <c r="B113" s="2" t="s">
        <v>332</v>
      </c>
      <c r="C113" s="2" t="s">
        <v>333</v>
      </c>
      <c r="D113" s="2" t="s">
        <v>850</v>
      </c>
      <c r="E113" s="2" t="s">
        <v>1124</v>
      </c>
      <c r="F113" s="2">
        <v>398</v>
      </c>
      <c r="G113" s="2" t="s">
        <v>1254</v>
      </c>
      <c r="I113" s="3" t="s">
        <v>1149</v>
      </c>
      <c r="J113" s="3">
        <v>578</v>
      </c>
      <c r="K113" s="4" t="s">
        <v>1275</v>
      </c>
    </row>
    <row r="114" spans="1:11" x14ac:dyDescent="0.25">
      <c r="A114" s="2" t="s">
        <v>334</v>
      </c>
      <c r="B114" s="2" t="s">
        <v>335</v>
      </c>
      <c r="C114" s="2" t="s">
        <v>336</v>
      </c>
      <c r="D114" s="2" t="s">
        <v>851</v>
      </c>
      <c r="E114" s="2" t="s">
        <v>1116</v>
      </c>
      <c r="F114" s="2">
        <v>404</v>
      </c>
      <c r="G114" s="2" t="s">
        <v>1246</v>
      </c>
      <c r="I114" s="3" t="s">
        <v>1150</v>
      </c>
      <c r="J114" s="3">
        <v>524</v>
      </c>
      <c r="K114" s="4" t="s">
        <v>1276</v>
      </c>
    </row>
    <row r="115" spans="1:11" x14ac:dyDescent="0.25">
      <c r="A115" s="2" t="s">
        <v>337</v>
      </c>
      <c r="B115" s="2" t="s">
        <v>338</v>
      </c>
      <c r="C115" s="2" t="s">
        <v>339</v>
      </c>
      <c r="D115" s="2" t="s">
        <v>852</v>
      </c>
      <c r="I115" s="3" t="s">
        <v>1151</v>
      </c>
      <c r="J115" s="3">
        <v>554</v>
      </c>
      <c r="K115" s="4" t="s">
        <v>1277</v>
      </c>
    </row>
    <row r="116" spans="1:11" x14ac:dyDescent="0.25">
      <c r="A116" s="2" t="s">
        <v>340</v>
      </c>
      <c r="B116" s="2" t="s">
        <v>341</v>
      </c>
      <c r="C116" s="2" t="s">
        <v>342</v>
      </c>
      <c r="D116" s="2" t="s">
        <v>853</v>
      </c>
      <c r="E116" s="2" t="s">
        <v>1120</v>
      </c>
      <c r="F116" s="2">
        <v>408</v>
      </c>
      <c r="G116" s="2" t="s">
        <v>1250</v>
      </c>
      <c r="I116" s="3" t="s">
        <v>1152</v>
      </c>
      <c r="J116" s="3">
        <v>512</v>
      </c>
      <c r="K116" s="4" t="s">
        <v>1278</v>
      </c>
    </row>
    <row r="117" spans="1:11" x14ac:dyDescent="0.25">
      <c r="A117" s="2" t="s">
        <v>343</v>
      </c>
      <c r="B117" s="2" t="s">
        <v>344</v>
      </c>
      <c r="C117" s="2" t="s">
        <v>345</v>
      </c>
      <c r="D117" s="2" t="s">
        <v>854</v>
      </c>
      <c r="E117" s="2" t="s">
        <v>1121</v>
      </c>
      <c r="F117" s="2">
        <v>410</v>
      </c>
      <c r="G117" s="2" t="s">
        <v>1251</v>
      </c>
      <c r="I117" s="3" t="s">
        <v>1153</v>
      </c>
      <c r="J117" s="3">
        <v>590</v>
      </c>
      <c r="K117" s="4" t="s">
        <v>1154</v>
      </c>
    </row>
    <row r="118" spans="1:11" x14ac:dyDescent="0.25">
      <c r="A118" s="2" t="s">
        <v>1322</v>
      </c>
      <c r="B118" s="2" t="s">
        <v>1323</v>
      </c>
      <c r="C118" s="2" t="s">
        <v>1324</v>
      </c>
      <c r="D118" s="2" t="s">
        <v>1218</v>
      </c>
      <c r="E118" s="2" t="s">
        <v>1080</v>
      </c>
      <c r="F118" s="2">
        <v>978</v>
      </c>
      <c r="G118" s="2" t="s">
        <v>1081</v>
      </c>
      <c r="I118" s="3" t="s">
        <v>1155</v>
      </c>
      <c r="J118" s="3">
        <v>604</v>
      </c>
      <c r="K118" s="4" t="s">
        <v>1156</v>
      </c>
    </row>
    <row r="119" spans="1:11" x14ac:dyDescent="0.25">
      <c r="A119" s="2" t="s">
        <v>346</v>
      </c>
      <c r="B119" s="2" t="s">
        <v>347</v>
      </c>
      <c r="C119" s="2" t="s">
        <v>348</v>
      </c>
      <c r="D119" s="2" t="s">
        <v>855</v>
      </c>
      <c r="E119" s="2" t="s">
        <v>1122</v>
      </c>
      <c r="F119" s="2">
        <v>414</v>
      </c>
      <c r="G119" s="2" t="s">
        <v>1252</v>
      </c>
      <c r="I119" s="3" t="s">
        <v>1157</v>
      </c>
      <c r="J119" s="3">
        <v>598</v>
      </c>
      <c r="K119" s="4" t="s">
        <v>1279</v>
      </c>
    </row>
    <row r="120" spans="1:11" x14ac:dyDescent="0.25">
      <c r="A120" s="2" t="s">
        <v>728</v>
      </c>
      <c r="B120" s="2" t="s">
        <v>349</v>
      </c>
      <c r="C120" s="2" t="s">
        <v>350</v>
      </c>
      <c r="D120" s="2" t="s">
        <v>856</v>
      </c>
      <c r="E120" s="2" t="s">
        <v>1117</v>
      </c>
      <c r="F120" s="2">
        <v>417</v>
      </c>
      <c r="G120" s="2" t="s">
        <v>1247</v>
      </c>
      <c r="I120" s="3" t="s">
        <v>1158</v>
      </c>
      <c r="J120" s="3">
        <v>608</v>
      </c>
      <c r="K120" s="4" t="s">
        <v>1280</v>
      </c>
    </row>
    <row r="121" spans="1:11" x14ac:dyDescent="0.25">
      <c r="A121" s="2" t="s">
        <v>351</v>
      </c>
      <c r="B121" s="2" t="s">
        <v>352</v>
      </c>
      <c r="C121" s="2" t="s">
        <v>353</v>
      </c>
      <c r="D121" s="2" t="s">
        <v>857</v>
      </c>
      <c r="E121" s="2" t="s">
        <v>1125</v>
      </c>
      <c r="F121" s="2">
        <v>418</v>
      </c>
      <c r="G121" s="2" t="s">
        <v>1255</v>
      </c>
      <c r="I121" s="3" t="s">
        <v>1159</v>
      </c>
      <c r="J121" s="3">
        <v>586</v>
      </c>
      <c r="K121" s="4" t="s">
        <v>1281</v>
      </c>
    </row>
    <row r="122" spans="1:11" x14ac:dyDescent="0.25">
      <c r="A122" s="2" t="s">
        <v>354</v>
      </c>
      <c r="B122" s="2" t="s">
        <v>355</v>
      </c>
      <c r="C122" s="2" t="s">
        <v>356</v>
      </c>
      <c r="D122" s="2" t="s">
        <v>858</v>
      </c>
      <c r="E122" s="2" t="s">
        <v>1080</v>
      </c>
      <c r="F122" s="2">
        <v>978</v>
      </c>
      <c r="G122" s="2" t="s">
        <v>1081</v>
      </c>
      <c r="I122" s="3" t="s">
        <v>1160</v>
      </c>
      <c r="J122" s="3">
        <v>985</v>
      </c>
      <c r="K122" s="4" t="s">
        <v>1282</v>
      </c>
    </row>
    <row r="123" spans="1:11" x14ac:dyDescent="0.25">
      <c r="A123" s="2" t="s">
        <v>357</v>
      </c>
      <c r="B123" s="2" t="s">
        <v>358</v>
      </c>
      <c r="C123" s="2" t="s">
        <v>359</v>
      </c>
      <c r="D123" s="2" t="s">
        <v>859</v>
      </c>
      <c r="E123" s="2" t="s">
        <v>1126</v>
      </c>
      <c r="F123" s="2">
        <v>422</v>
      </c>
      <c r="G123" s="2" t="s">
        <v>1256</v>
      </c>
      <c r="I123" s="3" t="s">
        <v>1161</v>
      </c>
      <c r="J123" s="3">
        <v>600</v>
      </c>
      <c r="K123" s="4" t="s">
        <v>1162</v>
      </c>
    </row>
    <row r="124" spans="1:11" x14ac:dyDescent="0.25">
      <c r="A124" s="2" t="s">
        <v>360</v>
      </c>
      <c r="B124" s="2" t="s">
        <v>361</v>
      </c>
      <c r="C124" s="2" t="s">
        <v>362</v>
      </c>
      <c r="D124" s="2" t="s">
        <v>860</v>
      </c>
      <c r="E124" s="2" t="s">
        <v>1129</v>
      </c>
      <c r="F124" s="2">
        <v>426</v>
      </c>
      <c r="G124" s="2" t="s">
        <v>1130</v>
      </c>
      <c r="I124" s="3" t="s">
        <v>1163</v>
      </c>
      <c r="J124" s="3">
        <v>634</v>
      </c>
      <c r="K124" s="4" t="s">
        <v>1283</v>
      </c>
    </row>
    <row r="125" spans="1:11" x14ac:dyDescent="0.25">
      <c r="A125" s="2" t="s">
        <v>363</v>
      </c>
      <c r="B125" s="2" t="s">
        <v>364</v>
      </c>
      <c r="C125" s="2" t="s">
        <v>365</v>
      </c>
      <c r="D125" s="2" t="s">
        <v>861</v>
      </c>
      <c r="E125" s="2" t="s">
        <v>1128</v>
      </c>
      <c r="F125" s="2">
        <v>430</v>
      </c>
      <c r="G125" s="2" t="s">
        <v>1258</v>
      </c>
      <c r="I125" s="3" t="s">
        <v>1164</v>
      </c>
      <c r="J125" s="3">
        <v>946</v>
      </c>
      <c r="K125" s="4" t="s">
        <v>1284</v>
      </c>
    </row>
    <row r="126" spans="1:11" x14ac:dyDescent="0.25">
      <c r="A126" s="2" t="s">
        <v>366</v>
      </c>
      <c r="B126" s="2" t="s">
        <v>367</v>
      </c>
      <c r="C126" s="2" t="s">
        <v>368</v>
      </c>
      <c r="D126" s="2" t="s">
        <v>862</v>
      </c>
      <c r="E126" s="2" t="s">
        <v>1131</v>
      </c>
      <c r="F126" s="2">
        <v>434</v>
      </c>
      <c r="G126" s="2" t="s">
        <v>1259</v>
      </c>
      <c r="I126" s="3" t="s">
        <v>1165</v>
      </c>
      <c r="J126" s="3">
        <v>941</v>
      </c>
      <c r="K126" s="4" t="s">
        <v>1285</v>
      </c>
    </row>
    <row r="127" spans="1:11" x14ac:dyDescent="0.25">
      <c r="A127" s="2" t="s">
        <v>369</v>
      </c>
      <c r="B127" s="2" t="s">
        <v>370</v>
      </c>
      <c r="C127" s="2" t="s">
        <v>371</v>
      </c>
      <c r="D127" s="2" t="s">
        <v>863</v>
      </c>
      <c r="E127" s="2" t="s">
        <v>1055</v>
      </c>
      <c r="F127" s="2">
        <v>756</v>
      </c>
      <c r="G127" s="2" t="s">
        <v>1056</v>
      </c>
      <c r="I127" s="3" t="s">
        <v>1166</v>
      </c>
      <c r="J127" s="3">
        <v>643</v>
      </c>
      <c r="K127" s="4" t="s">
        <v>1286</v>
      </c>
    </row>
    <row r="128" spans="1:11" x14ac:dyDescent="0.25">
      <c r="A128" s="2" t="s">
        <v>372</v>
      </c>
      <c r="B128" s="2" t="s">
        <v>373</v>
      </c>
      <c r="C128" s="2" t="s">
        <v>374</v>
      </c>
      <c r="D128" s="2" t="s">
        <v>864</v>
      </c>
      <c r="E128" s="2" t="s">
        <v>1080</v>
      </c>
      <c r="F128" s="2">
        <v>978</v>
      </c>
      <c r="G128" s="2" t="s">
        <v>1081</v>
      </c>
      <c r="I128" s="3" t="s">
        <v>1167</v>
      </c>
      <c r="J128" s="3">
        <v>646</v>
      </c>
      <c r="K128" s="4" t="s">
        <v>1287</v>
      </c>
    </row>
    <row r="129" spans="1:11" x14ac:dyDescent="0.25">
      <c r="A129" s="2" t="s">
        <v>375</v>
      </c>
      <c r="B129" s="2" t="s">
        <v>376</v>
      </c>
      <c r="C129" s="2" t="s">
        <v>377</v>
      </c>
      <c r="D129" s="2" t="s">
        <v>865</v>
      </c>
      <c r="E129" s="2" t="s">
        <v>1080</v>
      </c>
      <c r="F129" s="2">
        <v>978</v>
      </c>
      <c r="G129" s="2" t="s">
        <v>1081</v>
      </c>
      <c r="I129" s="3" t="s">
        <v>1168</v>
      </c>
      <c r="J129" s="3">
        <v>682</v>
      </c>
      <c r="K129" s="4" t="s">
        <v>1288</v>
      </c>
    </row>
    <row r="130" spans="1:11" x14ac:dyDescent="0.25">
      <c r="A130" s="2" t="s">
        <v>719</v>
      </c>
      <c r="B130" s="2" t="s">
        <v>140</v>
      </c>
      <c r="C130" s="2" t="s">
        <v>141</v>
      </c>
      <c r="D130" s="2" t="s">
        <v>784</v>
      </c>
      <c r="E130" s="2" t="s">
        <v>1138</v>
      </c>
      <c r="F130" s="2">
        <v>446</v>
      </c>
      <c r="G130" s="2" t="s">
        <v>1321</v>
      </c>
      <c r="I130" s="3" t="s">
        <v>1169</v>
      </c>
      <c r="J130" s="3">
        <v>90</v>
      </c>
      <c r="K130" s="4" t="s">
        <v>1289</v>
      </c>
    </row>
    <row r="131" spans="1:11" x14ac:dyDescent="0.25">
      <c r="A131" s="2" t="s">
        <v>729</v>
      </c>
      <c r="B131" s="2" t="s">
        <v>378</v>
      </c>
      <c r="C131" s="2" t="s">
        <v>379</v>
      </c>
      <c r="D131" s="2" t="s">
        <v>866</v>
      </c>
      <c r="E131" s="2" t="s">
        <v>379</v>
      </c>
      <c r="F131" s="2">
        <v>807</v>
      </c>
      <c r="G131" s="2" t="s">
        <v>1135</v>
      </c>
      <c r="I131" s="3" t="s">
        <v>1170</v>
      </c>
      <c r="J131" s="3">
        <v>690</v>
      </c>
      <c r="K131" s="4" t="s">
        <v>1290</v>
      </c>
    </row>
    <row r="132" spans="1:11" x14ac:dyDescent="0.25">
      <c r="A132" s="2" t="s">
        <v>380</v>
      </c>
      <c r="B132" s="2" t="s">
        <v>381</v>
      </c>
      <c r="C132" s="2" t="s">
        <v>382</v>
      </c>
      <c r="D132" s="2" t="s">
        <v>867</v>
      </c>
      <c r="E132" s="2" t="s">
        <v>1134</v>
      </c>
      <c r="F132" s="2">
        <v>969</v>
      </c>
      <c r="G132" s="2" t="s">
        <v>1262</v>
      </c>
      <c r="I132" s="3" t="s">
        <v>1171</v>
      </c>
      <c r="J132" s="3">
        <v>938</v>
      </c>
      <c r="K132" s="4" t="s">
        <v>1291</v>
      </c>
    </row>
    <row r="133" spans="1:11" x14ac:dyDescent="0.25">
      <c r="A133" s="2" t="s">
        <v>383</v>
      </c>
      <c r="B133" s="2" t="s">
        <v>384</v>
      </c>
      <c r="C133" s="2" t="s">
        <v>385</v>
      </c>
      <c r="D133" s="2" t="s">
        <v>868</v>
      </c>
      <c r="E133" s="2" t="s">
        <v>1141</v>
      </c>
      <c r="F133" s="2">
        <v>454</v>
      </c>
      <c r="G133" s="2" t="s">
        <v>1142</v>
      </c>
      <c r="I133" s="3" t="s">
        <v>1172</v>
      </c>
      <c r="J133" s="3">
        <v>752</v>
      </c>
      <c r="K133" s="4" t="s">
        <v>1292</v>
      </c>
    </row>
    <row r="134" spans="1:11" x14ac:dyDescent="0.25">
      <c r="A134" s="2" t="s">
        <v>386</v>
      </c>
      <c r="B134" s="2" t="s">
        <v>387</v>
      </c>
      <c r="C134" s="2" t="s">
        <v>388</v>
      </c>
      <c r="D134" s="2" t="s">
        <v>869</v>
      </c>
      <c r="E134" s="2" t="s">
        <v>1144</v>
      </c>
      <c r="F134" s="2">
        <v>458</v>
      </c>
      <c r="G134" s="2" t="s">
        <v>1270</v>
      </c>
      <c r="I134" s="3" t="s">
        <v>1173</v>
      </c>
      <c r="J134" s="3">
        <v>702</v>
      </c>
      <c r="K134" s="4" t="s">
        <v>1293</v>
      </c>
    </row>
    <row r="135" spans="1:11" x14ac:dyDescent="0.25">
      <c r="A135" s="2" t="s">
        <v>389</v>
      </c>
      <c r="B135" s="2" t="s">
        <v>390</v>
      </c>
      <c r="C135" s="2" t="s">
        <v>391</v>
      </c>
      <c r="D135" s="2" t="s">
        <v>870</v>
      </c>
      <c r="E135" s="2" t="s">
        <v>1140</v>
      </c>
      <c r="F135" s="2">
        <v>462</v>
      </c>
      <c r="G135" s="2" t="s">
        <v>1268</v>
      </c>
      <c r="I135" s="3" t="s">
        <v>1174</v>
      </c>
      <c r="J135" s="3">
        <v>654</v>
      </c>
      <c r="K135" s="4" t="s">
        <v>1294</v>
      </c>
    </row>
    <row r="136" spans="1:11" x14ac:dyDescent="0.25">
      <c r="A136" s="2" t="s">
        <v>392</v>
      </c>
      <c r="B136" s="2" t="s">
        <v>393</v>
      </c>
      <c r="C136" s="2" t="s">
        <v>394</v>
      </c>
      <c r="D136" s="2" t="s">
        <v>871</v>
      </c>
      <c r="E136" s="2" t="s">
        <v>1211</v>
      </c>
      <c r="F136" s="2">
        <v>952</v>
      </c>
      <c r="G136" s="2" t="s">
        <v>1314</v>
      </c>
      <c r="I136" s="3" t="s">
        <v>1175</v>
      </c>
      <c r="J136" s="3">
        <v>694</v>
      </c>
      <c r="K136" s="4" t="s">
        <v>1176</v>
      </c>
    </row>
    <row r="137" spans="1:11" x14ac:dyDescent="0.25">
      <c r="A137" s="2" t="s">
        <v>395</v>
      </c>
      <c r="B137" s="2" t="s">
        <v>396</v>
      </c>
      <c r="C137" s="2" t="s">
        <v>397</v>
      </c>
      <c r="D137" s="2" t="s">
        <v>872</v>
      </c>
      <c r="E137" s="2" t="s">
        <v>1080</v>
      </c>
      <c r="F137" s="2">
        <v>978</v>
      </c>
      <c r="G137" s="2" t="s">
        <v>1081</v>
      </c>
      <c r="I137" s="3" t="s">
        <v>1177</v>
      </c>
      <c r="J137" s="3">
        <v>706</v>
      </c>
      <c r="K137" s="4" t="s">
        <v>1295</v>
      </c>
    </row>
    <row r="138" spans="1:11" x14ac:dyDescent="0.25">
      <c r="A138" s="2" t="s">
        <v>398</v>
      </c>
      <c r="B138" s="2" t="s">
        <v>399</v>
      </c>
      <c r="C138" s="2" t="s">
        <v>400</v>
      </c>
      <c r="D138" s="2" t="s">
        <v>873</v>
      </c>
      <c r="E138" s="2" t="s">
        <v>1199</v>
      </c>
      <c r="F138" s="2">
        <v>840</v>
      </c>
      <c r="G138" s="2" t="s">
        <v>1200</v>
      </c>
      <c r="I138" s="3" t="s">
        <v>1178</v>
      </c>
      <c r="J138" s="3">
        <v>968</v>
      </c>
      <c r="K138" s="4" t="s">
        <v>1179</v>
      </c>
    </row>
    <row r="139" spans="1:11" x14ac:dyDescent="0.25">
      <c r="A139" s="2" t="s">
        <v>401</v>
      </c>
      <c r="B139" s="2" t="s">
        <v>402</v>
      </c>
      <c r="C139" s="2" t="s">
        <v>403</v>
      </c>
      <c r="D139" s="2" t="s">
        <v>874</v>
      </c>
      <c r="E139" s="2" t="s">
        <v>1080</v>
      </c>
      <c r="F139" s="2">
        <v>978</v>
      </c>
      <c r="G139" s="2" t="s">
        <v>1081</v>
      </c>
      <c r="I139" s="3" t="s">
        <v>1180</v>
      </c>
      <c r="J139" s="3">
        <v>728</v>
      </c>
      <c r="K139" s="4" t="s">
        <v>1296</v>
      </c>
    </row>
    <row r="140" spans="1:11" x14ac:dyDescent="0.25">
      <c r="A140" s="2" t="s">
        <v>404</v>
      </c>
      <c r="B140" s="2" t="s">
        <v>405</v>
      </c>
      <c r="C140" s="2" t="s">
        <v>406</v>
      </c>
      <c r="D140" s="2" t="s">
        <v>875</v>
      </c>
      <c r="E140" s="2" t="s">
        <v>1265</v>
      </c>
      <c r="F140" s="2">
        <v>478</v>
      </c>
      <c r="G140" s="2" t="s">
        <v>1266</v>
      </c>
      <c r="I140" s="3" t="s">
        <v>1297</v>
      </c>
      <c r="J140" s="3">
        <v>678</v>
      </c>
      <c r="K140" s="4" t="s">
        <v>1298</v>
      </c>
    </row>
    <row r="141" spans="1:11" x14ac:dyDescent="0.25">
      <c r="A141" s="2" t="s">
        <v>407</v>
      </c>
      <c r="B141" s="2" t="s">
        <v>408</v>
      </c>
      <c r="C141" s="2" t="s">
        <v>409</v>
      </c>
      <c r="D141" s="2" t="s">
        <v>876</v>
      </c>
      <c r="E141" s="2" t="s">
        <v>1139</v>
      </c>
      <c r="F141" s="2">
        <v>480</v>
      </c>
      <c r="G141" s="2" t="s">
        <v>1267</v>
      </c>
      <c r="I141" s="3" t="s">
        <v>1181</v>
      </c>
      <c r="J141" s="3">
        <v>760</v>
      </c>
      <c r="K141" s="4" t="s">
        <v>1299</v>
      </c>
    </row>
    <row r="142" spans="1:11" x14ac:dyDescent="0.25">
      <c r="A142" s="2" t="s">
        <v>410</v>
      </c>
      <c r="B142" s="2" t="s">
        <v>411</v>
      </c>
      <c r="C142" s="2" t="s">
        <v>412</v>
      </c>
      <c r="D142" s="2" t="s">
        <v>877</v>
      </c>
      <c r="E142" s="2" t="s">
        <v>1080</v>
      </c>
      <c r="F142" s="2">
        <v>978</v>
      </c>
      <c r="G142" s="2" t="s">
        <v>1081</v>
      </c>
      <c r="I142" s="3" t="s">
        <v>1182</v>
      </c>
      <c r="J142" s="3">
        <v>748</v>
      </c>
      <c r="K142" s="4" t="s">
        <v>1300</v>
      </c>
    </row>
    <row r="143" spans="1:11" x14ac:dyDescent="0.25">
      <c r="A143" s="2" t="s">
        <v>413</v>
      </c>
      <c r="B143" s="2" t="s">
        <v>414</v>
      </c>
      <c r="C143" s="2" t="s">
        <v>415</v>
      </c>
      <c r="D143" s="2" t="s">
        <v>878</v>
      </c>
      <c r="E143" s="2" t="s">
        <v>1143</v>
      </c>
      <c r="F143" s="2">
        <v>484</v>
      </c>
      <c r="G143" s="2" t="s">
        <v>1269</v>
      </c>
      <c r="I143" s="3" t="s">
        <v>1183</v>
      </c>
      <c r="J143" s="3">
        <v>764</v>
      </c>
      <c r="K143" s="4" t="s">
        <v>1301</v>
      </c>
    </row>
    <row r="144" spans="1:11" x14ac:dyDescent="0.25">
      <c r="A144" s="2" t="s">
        <v>730</v>
      </c>
      <c r="B144" s="2" t="s">
        <v>416</v>
      </c>
      <c r="C144" s="2" t="s">
        <v>417</v>
      </c>
      <c r="D144" s="2" t="s">
        <v>879</v>
      </c>
      <c r="E144" s="2" t="s">
        <v>1199</v>
      </c>
      <c r="F144" s="2">
        <v>840</v>
      </c>
      <c r="G144" s="2" t="s">
        <v>1200</v>
      </c>
      <c r="I144" s="3" t="s">
        <v>1184</v>
      </c>
      <c r="J144" s="3">
        <v>972</v>
      </c>
      <c r="K144" s="4" t="s">
        <v>1302</v>
      </c>
    </row>
    <row r="145" spans="1:11" x14ac:dyDescent="0.25">
      <c r="A145" s="2" t="s">
        <v>418</v>
      </c>
      <c r="B145" s="2" t="s">
        <v>419</v>
      </c>
      <c r="C145" s="2" t="s">
        <v>420</v>
      </c>
      <c r="D145" s="2" t="s">
        <v>880</v>
      </c>
      <c r="E145" s="2" t="s">
        <v>1133</v>
      </c>
      <c r="F145" s="2">
        <v>498</v>
      </c>
      <c r="G145" s="2" t="s">
        <v>1261</v>
      </c>
      <c r="I145" s="3" t="s">
        <v>1185</v>
      </c>
      <c r="J145" s="3">
        <v>934</v>
      </c>
      <c r="K145" s="4" t="s">
        <v>1303</v>
      </c>
    </row>
    <row r="146" spans="1:11" x14ac:dyDescent="0.25">
      <c r="A146" s="2" t="s">
        <v>421</v>
      </c>
      <c r="B146" s="2" t="s">
        <v>422</v>
      </c>
      <c r="C146" s="2" t="s">
        <v>423</v>
      </c>
      <c r="D146" s="2" t="s">
        <v>881</v>
      </c>
      <c r="E146" s="2" t="s">
        <v>1080</v>
      </c>
      <c r="F146" s="2">
        <v>978</v>
      </c>
      <c r="G146" s="2" t="s">
        <v>1081</v>
      </c>
      <c r="I146" s="3" t="s">
        <v>1186</v>
      </c>
      <c r="J146" s="3">
        <v>788</v>
      </c>
      <c r="K146" s="4" t="s">
        <v>1187</v>
      </c>
    </row>
    <row r="147" spans="1:11" x14ac:dyDescent="0.25">
      <c r="A147" s="2" t="s">
        <v>424</v>
      </c>
      <c r="B147" s="2" t="s">
        <v>425</v>
      </c>
      <c r="C147" s="2" t="s">
        <v>426</v>
      </c>
      <c r="D147" s="2" t="s">
        <v>882</v>
      </c>
      <c r="E147" s="2" t="s">
        <v>1137</v>
      </c>
      <c r="F147" s="2">
        <v>496</v>
      </c>
      <c r="G147" s="2" t="s">
        <v>1264</v>
      </c>
      <c r="I147" s="3" t="s">
        <v>1188</v>
      </c>
      <c r="J147" s="3">
        <v>776</v>
      </c>
      <c r="K147" s="4" t="s">
        <v>1304</v>
      </c>
    </row>
    <row r="148" spans="1:11" x14ac:dyDescent="0.25">
      <c r="A148" s="2" t="s">
        <v>427</v>
      </c>
      <c r="B148" s="2" t="s">
        <v>428</v>
      </c>
      <c r="C148" s="2" t="s">
        <v>429</v>
      </c>
      <c r="D148" s="2" t="s">
        <v>883</v>
      </c>
      <c r="E148" s="2" t="s">
        <v>1080</v>
      </c>
      <c r="F148" s="2">
        <v>978</v>
      </c>
      <c r="G148" s="2" t="s">
        <v>1081</v>
      </c>
      <c r="I148" s="3" t="s">
        <v>1189</v>
      </c>
      <c r="J148" s="3">
        <v>949</v>
      </c>
      <c r="K148" s="4" t="s">
        <v>1190</v>
      </c>
    </row>
    <row r="149" spans="1:11" x14ac:dyDescent="0.25">
      <c r="A149" s="2" t="s">
        <v>430</v>
      </c>
      <c r="B149" s="2" t="s">
        <v>431</v>
      </c>
      <c r="C149" s="2" t="s">
        <v>432</v>
      </c>
      <c r="D149" s="2" t="s">
        <v>884</v>
      </c>
      <c r="E149" s="2" t="s">
        <v>1209</v>
      </c>
      <c r="F149" s="2">
        <v>951</v>
      </c>
      <c r="G149" s="2" t="s">
        <v>1210</v>
      </c>
      <c r="I149" s="3" t="s">
        <v>1191</v>
      </c>
      <c r="J149" s="3">
        <v>780</v>
      </c>
      <c r="K149" s="4" t="s">
        <v>1305</v>
      </c>
    </row>
    <row r="150" spans="1:11" x14ac:dyDescent="0.25">
      <c r="A150" s="2" t="s">
        <v>433</v>
      </c>
      <c r="B150" s="2" t="s">
        <v>434</v>
      </c>
      <c r="C150" s="2" t="s">
        <v>435</v>
      </c>
      <c r="D150" s="2" t="s">
        <v>885</v>
      </c>
      <c r="E150" s="2" t="s">
        <v>1132</v>
      </c>
      <c r="F150" s="2">
        <v>504</v>
      </c>
      <c r="G150" s="2" t="s">
        <v>1260</v>
      </c>
      <c r="I150" s="3" t="s">
        <v>1306</v>
      </c>
      <c r="J150" s="3">
        <v>0</v>
      </c>
      <c r="K150" s="4" t="s">
        <v>1307</v>
      </c>
    </row>
    <row r="151" spans="1:11" x14ac:dyDescent="0.25">
      <c r="A151" s="2" t="s">
        <v>436</v>
      </c>
      <c r="B151" s="2" t="s">
        <v>437</v>
      </c>
      <c r="C151" s="2" t="s">
        <v>438</v>
      </c>
      <c r="D151" s="2" t="s">
        <v>886</v>
      </c>
      <c r="E151" s="2" t="s">
        <v>1145</v>
      </c>
      <c r="F151" s="2">
        <v>943</v>
      </c>
      <c r="G151" s="2" t="s">
        <v>1271</v>
      </c>
      <c r="I151" s="3" t="s">
        <v>1192</v>
      </c>
      <c r="J151" s="3">
        <v>901</v>
      </c>
      <c r="K151" s="4" t="s">
        <v>1193</v>
      </c>
    </row>
    <row r="152" spans="1:11" x14ac:dyDescent="0.25">
      <c r="A152" s="2" t="s">
        <v>439</v>
      </c>
      <c r="B152" s="2" t="s">
        <v>440</v>
      </c>
      <c r="C152" s="2" t="s">
        <v>441</v>
      </c>
      <c r="D152" s="2" t="s">
        <v>887</v>
      </c>
      <c r="E152" s="2" t="s">
        <v>1136</v>
      </c>
      <c r="F152" s="2">
        <v>104</v>
      </c>
      <c r="G152" s="2" t="s">
        <v>1263</v>
      </c>
      <c r="I152" s="3" t="s">
        <v>1194</v>
      </c>
      <c r="J152" s="3">
        <v>834</v>
      </c>
      <c r="K152" s="4" t="s">
        <v>1195</v>
      </c>
    </row>
    <row r="153" spans="1:11" x14ac:dyDescent="0.25">
      <c r="A153" s="2" t="s">
        <v>442</v>
      </c>
      <c r="B153" s="2" t="s">
        <v>443</v>
      </c>
      <c r="C153" s="2" t="s">
        <v>444</v>
      </c>
      <c r="D153" s="2" t="s">
        <v>888</v>
      </c>
      <c r="E153" s="2" t="s">
        <v>1146</v>
      </c>
      <c r="F153" s="2">
        <v>516</v>
      </c>
      <c r="G153" s="2" t="s">
        <v>1272</v>
      </c>
      <c r="I153" s="3" t="s">
        <v>1196</v>
      </c>
      <c r="J153" s="3">
        <v>980</v>
      </c>
      <c r="K153" s="4" t="s">
        <v>1308</v>
      </c>
    </row>
    <row r="154" spans="1:11" x14ac:dyDescent="0.25">
      <c r="A154" s="2" t="s">
        <v>445</v>
      </c>
      <c r="B154" s="2" t="s">
        <v>446</v>
      </c>
      <c r="C154" s="2" t="s">
        <v>447</v>
      </c>
      <c r="D154" s="2" t="s">
        <v>889</v>
      </c>
      <c r="I154" s="3" t="s">
        <v>1197</v>
      </c>
      <c r="J154" s="3">
        <v>800</v>
      </c>
      <c r="K154" s="4" t="s">
        <v>1198</v>
      </c>
    </row>
    <row r="155" spans="1:11" x14ac:dyDescent="0.25">
      <c r="A155" s="2" t="s">
        <v>448</v>
      </c>
      <c r="B155" s="2" t="s">
        <v>449</v>
      </c>
      <c r="C155" s="2" t="s">
        <v>450</v>
      </c>
      <c r="D155" s="2" t="s">
        <v>890</v>
      </c>
      <c r="E155" s="2" t="s">
        <v>1150</v>
      </c>
      <c r="F155" s="2">
        <v>524</v>
      </c>
      <c r="G155" s="2" t="s">
        <v>1276</v>
      </c>
      <c r="I155" s="3" t="s">
        <v>1199</v>
      </c>
      <c r="J155" s="3">
        <v>840</v>
      </c>
      <c r="K155" s="4" t="s">
        <v>1200</v>
      </c>
    </row>
    <row r="156" spans="1:11" x14ac:dyDescent="0.25">
      <c r="A156" s="2" t="s">
        <v>451</v>
      </c>
      <c r="B156" s="2" t="s">
        <v>452</v>
      </c>
      <c r="C156" s="2" t="s">
        <v>453</v>
      </c>
      <c r="D156" s="2" t="s">
        <v>891</v>
      </c>
      <c r="E156" s="2" t="s">
        <v>1080</v>
      </c>
      <c r="F156" s="2">
        <v>978</v>
      </c>
      <c r="G156" s="2" t="s">
        <v>1081</v>
      </c>
      <c r="I156" s="3" t="s">
        <v>1199</v>
      </c>
      <c r="J156" s="5"/>
      <c r="K156" s="6"/>
    </row>
    <row r="157" spans="1:11" x14ac:dyDescent="0.25">
      <c r="A157" s="2" t="s">
        <v>454</v>
      </c>
      <c r="B157" s="2" t="s">
        <v>455</v>
      </c>
      <c r="C157" s="2" t="s">
        <v>456</v>
      </c>
      <c r="D157" s="2" t="s">
        <v>892</v>
      </c>
      <c r="E157" s="2" t="s">
        <v>1015</v>
      </c>
      <c r="F157" s="2">
        <v>532</v>
      </c>
      <c r="G157" s="2" t="s">
        <v>1016</v>
      </c>
      <c r="I157" s="3" t="s">
        <v>1201</v>
      </c>
      <c r="J157" s="3">
        <v>858</v>
      </c>
      <c r="K157" s="4" t="s">
        <v>1309</v>
      </c>
    </row>
    <row r="158" spans="1:11" x14ac:dyDescent="0.25">
      <c r="A158" s="2" t="s">
        <v>457</v>
      </c>
      <c r="B158" s="2" t="s">
        <v>458</v>
      </c>
      <c r="C158" s="2" t="s">
        <v>459</v>
      </c>
      <c r="D158" s="2" t="s">
        <v>893</v>
      </c>
      <c r="I158" s="3" t="s">
        <v>1202</v>
      </c>
      <c r="J158" s="3">
        <v>860</v>
      </c>
      <c r="K158" s="4" t="s">
        <v>1310</v>
      </c>
    </row>
    <row r="159" spans="1:11" x14ac:dyDescent="0.25">
      <c r="A159" s="2" t="s">
        <v>460</v>
      </c>
      <c r="B159" s="2" t="s">
        <v>461</v>
      </c>
      <c r="C159" s="2" t="s">
        <v>462</v>
      </c>
      <c r="D159" s="2" t="s">
        <v>894</v>
      </c>
      <c r="E159" s="2" t="s">
        <v>1151</v>
      </c>
      <c r="F159" s="2">
        <v>554</v>
      </c>
      <c r="G159" s="2" t="s">
        <v>1277</v>
      </c>
      <c r="I159" s="3" t="s">
        <v>1203</v>
      </c>
      <c r="J159" s="3">
        <v>937</v>
      </c>
      <c r="K159" s="4" t="s">
        <v>1311</v>
      </c>
    </row>
    <row r="160" spans="1:11" x14ac:dyDescent="0.25">
      <c r="A160" s="2" t="s">
        <v>463</v>
      </c>
      <c r="B160" s="2" t="s">
        <v>464</v>
      </c>
      <c r="C160" s="2" t="s">
        <v>465</v>
      </c>
      <c r="D160" s="2" t="s">
        <v>895</v>
      </c>
      <c r="E160" s="2" t="s">
        <v>1148</v>
      </c>
      <c r="F160" s="2">
        <v>558</v>
      </c>
      <c r="G160" s="2" t="s">
        <v>1274</v>
      </c>
      <c r="I160" s="3" t="s">
        <v>1204</v>
      </c>
      <c r="J160" s="3">
        <v>704</v>
      </c>
      <c r="K160" s="4" t="s">
        <v>1312</v>
      </c>
    </row>
    <row r="161" spans="1:11" x14ac:dyDescent="0.25">
      <c r="A161" s="2" t="s">
        <v>466</v>
      </c>
      <c r="B161" s="2" t="s">
        <v>467</v>
      </c>
      <c r="C161" s="2" t="s">
        <v>468</v>
      </c>
      <c r="D161" s="2" t="s">
        <v>896</v>
      </c>
      <c r="E161" s="2" t="s">
        <v>1211</v>
      </c>
      <c r="F161" s="2">
        <v>952</v>
      </c>
      <c r="G161" s="2" t="s">
        <v>1314</v>
      </c>
      <c r="I161" s="3" t="s">
        <v>1205</v>
      </c>
      <c r="J161" s="3">
        <v>548</v>
      </c>
      <c r="K161" s="4" t="s">
        <v>1313</v>
      </c>
    </row>
    <row r="162" spans="1:11" x14ac:dyDescent="0.25">
      <c r="A162" s="2" t="s">
        <v>469</v>
      </c>
      <c r="B162" s="2" t="s">
        <v>470</v>
      </c>
      <c r="C162" s="2" t="s">
        <v>471</v>
      </c>
      <c r="D162" s="2" t="s">
        <v>897</v>
      </c>
      <c r="E162" s="2" t="s">
        <v>1147</v>
      </c>
      <c r="F162" s="2">
        <v>566</v>
      </c>
      <c r="G162" s="2" t="s">
        <v>1273</v>
      </c>
      <c r="I162" s="3" t="s">
        <v>1206</v>
      </c>
      <c r="J162" s="3">
        <v>882</v>
      </c>
      <c r="K162" s="4" t="s">
        <v>1207</v>
      </c>
    </row>
    <row r="163" spans="1:11" x14ac:dyDescent="0.25">
      <c r="A163" s="2" t="s">
        <v>472</v>
      </c>
      <c r="B163" s="2" t="s">
        <v>473</v>
      </c>
      <c r="C163" s="2" t="s">
        <v>474</v>
      </c>
      <c r="D163" s="2" t="s">
        <v>898</v>
      </c>
      <c r="I163" s="3" t="s">
        <v>1208</v>
      </c>
      <c r="J163" s="3">
        <v>950</v>
      </c>
      <c r="K163" s="4" t="s">
        <v>1320</v>
      </c>
    </row>
    <row r="164" spans="1:11" x14ac:dyDescent="0.25">
      <c r="A164" s="2" t="s">
        <v>475</v>
      </c>
      <c r="B164" s="2" t="s">
        <v>476</v>
      </c>
      <c r="C164" s="2" t="s">
        <v>477</v>
      </c>
      <c r="D164" s="2" t="s">
        <v>899</v>
      </c>
      <c r="I164" s="3" t="s">
        <v>1209</v>
      </c>
      <c r="J164" s="3">
        <v>951</v>
      </c>
      <c r="K164" s="4" t="s">
        <v>1210</v>
      </c>
    </row>
    <row r="165" spans="1:11" x14ac:dyDescent="0.25">
      <c r="A165" s="2" t="s">
        <v>478</v>
      </c>
      <c r="B165" s="2" t="s">
        <v>479</v>
      </c>
      <c r="C165" s="2" t="s">
        <v>480</v>
      </c>
      <c r="D165" s="2" t="s">
        <v>900</v>
      </c>
      <c r="E165" s="2" t="s">
        <v>1199</v>
      </c>
      <c r="F165" s="2">
        <v>840</v>
      </c>
      <c r="G165" s="2" t="s">
        <v>1200</v>
      </c>
      <c r="I165" s="3" t="s">
        <v>1211</v>
      </c>
      <c r="J165" s="3">
        <v>952</v>
      </c>
      <c r="K165" s="4" t="s">
        <v>1314</v>
      </c>
    </row>
    <row r="166" spans="1:11" x14ac:dyDescent="0.25">
      <c r="A166" s="2" t="s">
        <v>481</v>
      </c>
      <c r="B166" s="2" t="s">
        <v>482</v>
      </c>
      <c r="C166" s="2" t="s">
        <v>483</v>
      </c>
      <c r="D166" s="2" t="s">
        <v>901</v>
      </c>
      <c r="E166" s="2" t="s">
        <v>1149</v>
      </c>
      <c r="F166" s="2">
        <v>578</v>
      </c>
      <c r="G166" s="2" t="s">
        <v>1275</v>
      </c>
      <c r="I166" s="3" t="s">
        <v>1212</v>
      </c>
      <c r="J166" s="3">
        <v>886</v>
      </c>
      <c r="K166" s="4" t="s">
        <v>1315</v>
      </c>
    </row>
    <row r="167" spans="1:11" x14ac:dyDescent="0.25">
      <c r="A167" s="2" t="s">
        <v>484</v>
      </c>
      <c r="B167" s="2" t="s">
        <v>485</v>
      </c>
      <c r="C167" s="2" t="s">
        <v>486</v>
      </c>
      <c r="D167" s="2" t="s">
        <v>902</v>
      </c>
      <c r="E167" s="2" t="s">
        <v>1152</v>
      </c>
      <c r="F167" s="2">
        <v>512</v>
      </c>
      <c r="G167" s="2" t="s">
        <v>1278</v>
      </c>
      <c r="I167" s="3" t="s">
        <v>1213</v>
      </c>
      <c r="J167" s="3">
        <v>710</v>
      </c>
      <c r="K167" s="4" t="s">
        <v>1316</v>
      </c>
    </row>
    <row r="168" spans="1:11" x14ac:dyDescent="0.25">
      <c r="A168" s="2" t="s">
        <v>487</v>
      </c>
      <c r="B168" s="2" t="s">
        <v>488</v>
      </c>
      <c r="C168" s="2" t="s">
        <v>489</v>
      </c>
      <c r="D168" s="2" t="s">
        <v>903</v>
      </c>
      <c r="E168" s="2" t="s">
        <v>1159</v>
      </c>
      <c r="F168" s="2">
        <v>586</v>
      </c>
      <c r="G168" s="2" t="s">
        <v>1281</v>
      </c>
      <c r="I168" s="3" t="s">
        <v>1214</v>
      </c>
      <c r="J168" s="3">
        <v>967</v>
      </c>
      <c r="K168" s="4" t="s">
        <v>1317</v>
      </c>
    </row>
    <row r="169" spans="1:11" x14ac:dyDescent="0.25">
      <c r="A169" s="2" t="s">
        <v>490</v>
      </c>
      <c r="B169" s="2" t="s">
        <v>491</v>
      </c>
      <c r="C169" s="2" t="s">
        <v>492</v>
      </c>
      <c r="D169" s="2" t="s">
        <v>904</v>
      </c>
      <c r="E169" s="2" t="s">
        <v>1199</v>
      </c>
      <c r="F169" s="2">
        <v>840</v>
      </c>
      <c r="G169" s="2" t="s">
        <v>1200</v>
      </c>
    </row>
    <row r="170" spans="1:11" x14ac:dyDescent="0.25">
      <c r="A170" s="2" t="s">
        <v>493</v>
      </c>
      <c r="B170" s="2" t="s">
        <v>494</v>
      </c>
      <c r="C170" s="2" t="s">
        <v>495</v>
      </c>
      <c r="D170" s="2" t="s">
        <v>905</v>
      </c>
    </row>
    <row r="171" spans="1:11" x14ac:dyDescent="0.25">
      <c r="A171" s="2" t="s">
        <v>496</v>
      </c>
      <c r="B171" s="2" t="s">
        <v>497</v>
      </c>
      <c r="C171" s="2" t="s">
        <v>498</v>
      </c>
      <c r="D171" s="2" t="s">
        <v>906</v>
      </c>
      <c r="E171" s="2" t="s">
        <v>1153</v>
      </c>
      <c r="F171" s="2">
        <v>590</v>
      </c>
      <c r="G171" s="2" t="s">
        <v>1154</v>
      </c>
    </row>
    <row r="172" spans="1:11" x14ac:dyDescent="0.25">
      <c r="A172" s="2" t="s">
        <v>499</v>
      </c>
      <c r="B172" s="2" t="s">
        <v>500</v>
      </c>
      <c r="C172" s="2" t="s">
        <v>501</v>
      </c>
      <c r="D172" s="2" t="s">
        <v>907</v>
      </c>
      <c r="E172" s="2" t="s">
        <v>1157</v>
      </c>
      <c r="F172" s="2">
        <v>598</v>
      </c>
      <c r="G172" s="2" t="s">
        <v>1279</v>
      </c>
    </row>
    <row r="173" spans="1:11" x14ac:dyDescent="0.25">
      <c r="A173" s="2" t="s">
        <v>502</v>
      </c>
      <c r="B173" s="2" t="s">
        <v>503</v>
      </c>
      <c r="C173" s="2" t="s">
        <v>504</v>
      </c>
      <c r="D173" s="2" t="s">
        <v>908</v>
      </c>
      <c r="E173" s="2" t="s">
        <v>1161</v>
      </c>
      <c r="F173" s="2">
        <v>600</v>
      </c>
      <c r="G173" s="2" t="s">
        <v>1162</v>
      </c>
    </row>
    <row r="174" spans="1:11" x14ac:dyDescent="0.25">
      <c r="A174" s="2" t="s">
        <v>505</v>
      </c>
      <c r="B174" s="2" t="s">
        <v>506</v>
      </c>
      <c r="C174" s="2" t="s">
        <v>507</v>
      </c>
      <c r="D174" s="2" t="s">
        <v>909</v>
      </c>
      <c r="E174" s="2" t="s">
        <v>1155</v>
      </c>
      <c r="F174" s="2">
        <v>604</v>
      </c>
      <c r="G174" s="2" t="s">
        <v>1156</v>
      </c>
    </row>
    <row r="175" spans="1:11" x14ac:dyDescent="0.25">
      <c r="A175" s="2" t="s">
        <v>508</v>
      </c>
      <c r="B175" s="2" t="s">
        <v>509</v>
      </c>
      <c r="C175" s="2" t="s">
        <v>510</v>
      </c>
      <c r="D175" s="2" t="s">
        <v>910</v>
      </c>
      <c r="E175" s="2" t="s">
        <v>1158</v>
      </c>
      <c r="F175" s="2">
        <v>608</v>
      </c>
      <c r="G175" s="2" t="s">
        <v>1280</v>
      </c>
    </row>
    <row r="176" spans="1:11" x14ac:dyDescent="0.25">
      <c r="A176" s="2" t="s">
        <v>511</v>
      </c>
      <c r="B176" s="2" t="s">
        <v>512</v>
      </c>
      <c r="C176" s="2" t="s">
        <v>513</v>
      </c>
      <c r="D176" s="2" t="s">
        <v>911</v>
      </c>
    </row>
    <row r="177" spans="1:7" x14ac:dyDescent="0.25">
      <c r="A177" s="2" t="s">
        <v>514</v>
      </c>
      <c r="B177" s="2" t="s">
        <v>515</v>
      </c>
      <c r="C177" s="2" t="s">
        <v>516</v>
      </c>
      <c r="D177" s="2" t="s">
        <v>912</v>
      </c>
      <c r="E177" s="2" t="s">
        <v>1160</v>
      </c>
      <c r="F177" s="2">
        <v>985</v>
      </c>
      <c r="G177" s="2" t="s">
        <v>1282</v>
      </c>
    </row>
    <row r="178" spans="1:7" x14ac:dyDescent="0.25">
      <c r="A178" s="2" t="s">
        <v>517</v>
      </c>
      <c r="B178" s="2" t="s">
        <v>518</v>
      </c>
      <c r="C178" s="2" t="s">
        <v>519</v>
      </c>
      <c r="D178" s="2" t="s">
        <v>913</v>
      </c>
      <c r="E178" s="2" t="s">
        <v>1080</v>
      </c>
      <c r="F178" s="2">
        <v>978</v>
      </c>
      <c r="G178" s="2" t="s">
        <v>1081</v>
      </c>
    </row>
    <row r="179" spans="1:7" x14ac:dyDescent="0.25">
      <c r="A179" s="2" t="s">
        <v>520</v>
      </c>
      <c r="B179" s="2" t="s">
        <v>521</v>
      </c>
      <c r="C179" s="2" t="s">
        <v>522</v>
      </c>
      <c r="D179" s="2" t="s">
        <v>914</v>
      </c>
      <c r="E179" s="2" t="s">
        <v>1199</v>
      </c>
      <c r="F179" s="2">
        <v>840</v>
      </c>
      <c r="G179" s="2" t="s">
        <v>1200</v>
      </c>
    </row>
    <row r="180" spans="1:7" x14ac:dyDescent="0.25">
      <c r="A180" s="2" t="s">
        <v>523</v>
      </c>
      <c r="B180" s="2" t="s">
        <v>524</v>
      </c>
      <c r="C180" s="2" t="s">
        <v>525</v>
      </c>
      <c r="D180" s="2" t="s">
        <v>915</v>
      </c>
      <c r="E180" s="2" t="s">
        <v>1163</v>
      </c>
      <c r="F180" s="2">
        <v>634</v>
      </c>
      <c r="G180" s="2" t="s">
        <v>1283</v>
      </c>
    </row>
    <row r="181" spans="1:7" x14ac:dyDescent="0.25">
      <c r="A181" s="2" t="s">
        <v>720</v>
      </c>
      <c r="B181" s="2" t="s">
        <v>154</v>
      </c>
      <c r="C181" s="2" t="s">
        <v>155</v>
      </c>
      <c r="D181" s="2" t="s">
        <v>789</v>
      </c>
      <c r="E181" s="2" t="s">
        <v>1208</v>
      </c>
      <c r="F181" s="2">
        <v>950</v>
      </c>
      <c r="G181" s="2" t="s">
        <v>1320</v>
      </c>
    </row>
    <row r="182" spans="1:7" x14ac:dyDescent="0.25">
      <c r="A182" s="2" t="s">
        <v>722</v>
      </c>
      <c r="B182" s="2" t="s">
        <v>526</v>
      </c>
      <c r="C182" s="2" t="s">
        <v>527</v>
      </c>
      <c r="D182" s="2" t="s">
        <v>916</v>
      </c>
      <c r="E182" s="2" t="s">
        <v>1080</v>
      </c>
      <c r="F182" s="2">
        <v>978</v>
      </c>
      <c r="G182" s="2" t="s">
        <v>1081</v>
      </c>
    </row>
    <row r="183" spans="1:7" x14ac:dyDescent="0.25">
      <c r="A183" s="2" t="s">
        <v>528</v>
      </c>
      <c r="B183" s="2" t="s">
        <v>529</v>
      </c>
      <c r="C183" s="2" t="s">
        <v>530</v>
      </c>
      <c r="D183" s="2" t="s">
        <v>917</v>
      </c>
      <c r="E183" s="2" t="s">
        <v>1164</v>
      </c>
      <c r="F183" s="2">
        <v>946</v>
      </c>
      <c r="G183" s="2" t="s">
        <v>1284</v>
      </c>
    </row>
    <row r="184" spans="1:7" x14ac:dyDescent="0.25">
      <c r="A184" s="2" t="s">
        <v>531</v>
      </c>
      <c r="B184" s="2" t="s">
        <v>532</v>
      </c>
      <c r="C184" s="2" t="s">
        <v>533</v>
      </c>
      <c r="D184" s="2" t="s">
        <v>918</v>
      </c>
      <c r="E184" s="2" t="s">
        <v>1166</v>
      </c>
      <c r="F184" s="2">
        <v>643</v>
      </c>
      <c r="G184" s="2" t="s">
        <v>1286</v>
      </c>
    </row>
    <row r="185" spans="1:7" x14ac:dyDescent="0.25">
      <c r="A185" s="2" t="s">
        <v>534</v>
      </c>
      <c r="B185" s="2" t="s">
        <v>535</v>
      </c>
      <c r="C185" s="2" t="s">
        <v>536</v>
      </c>
      <c r="D185" s="2" t="s">
        <v>919</v>
      </c>
      <c r="E185" s="2" t="s">
        <v>1167</v>
      </c>
      <c r="F185" s="2">
        <v>646</v>
      </c>
      <c r="G185" s="2" t="s">
        <v>1287</v>
      </c>
    </row>
    <row r="186" spans="1:7" x14ac:dyDescent="0.25">
      <c r="A186" s="2" t="s">
        <v>539</v>
      </c>
      <c r="B186" s="2" t="s">
        <v>540</v>
      </c>
      <c r="C186" s="2" t="s">
        <v>541</v>
      </c>
      <c r="D186" s="2" t="s">
        <v>921</v>
      </c>
      <c r="E186" s="2" t="s">
        <v>1174</v>
      </c>
      <c r="F186" s="2">
        <v>654</v>
      </c>
      <c r="G186" s="2" t="s">
        <v>1294</v>
      </c>
    </row>
    <row r="187" spans="1:7" x14ac:dyDescent="0.25">
      <c r="A187" s="2" t="s">
        <v>542</v>
      </c>
      <c r="B187" s="2" t="s">
        <v>543</v>
      </c>
      <c r="C187" s="2" t="s">
        <v>544</v>
      </c>
      <c r="D187" s="2" t="s">
        <v>922</v>
      </c>
      <c r="E187" s="2" t="s">
        <v>1209</v>
      </c>
      <c r="F187" s="2">
        <v>951</v>
      </c>
      <c r="G187" s="2" t="s">
        <v>1210</v>
      </c>
    </row>
    <row r="188" spans="1:7" x14ac:dyDescent="0.25">
      <c r="A188" s="2" t="s">
        <v>545</v>
      </c>
      <c r="B188" s="2" t="s">
        <v>546</v>
      </c>
      <c r="C188" s="2" t="s">
        <v>547</v>
      </c>
      <c r="D188" s="2" t="s">
        <v>923</v>
      </c>
      <c r="E188" s="2" t="s">
        <v>1209</v>
      </c>
      <c r="F188" s="2">
        <v>951</v>
      </c>
      <c r="G188" s="2" t="s">
        <v>1210</v>
      </c>
    </row>
    <row r="189" spans="1:7" x14ac:dyDescent="0.25">
      <c r="A189" s="2" t="s">
        <v>550</v>
      </c>
      <c r="B189" s="2" t="s">
        <v>551</v>
      </c>
      <c r="C189" s="2" t="s">
        <v>552</v>
      </c>
      <c r="D189" s="2" t="s">
        <v>925</v>
      </c>
      <c r="E189" s="2" t="s">
        <v>1080</v>
      </c>
      <c r="F189" s="2">
        <v>978</v>
      </c>
      <c r="G189" s="2" t="s">
        <v>1081</v>
      </c>
    </row>
    <row r="190" spans="1:7" x14ac:dyDescent="0.25">
      <c r="A190" s="2" t="s">
        <v>553</v>
      </c>
      <c r="B190" s="2" t="s">
        <v>554</v>
      </c>
      <c r="C190" s="2" t="s">
        <v>555</v>
      </c>
      <c r="D190" s="2" t="s">
        <v>926</v>
      </c>
      <c r="E190" s="2" t="s">
        <v>1209</v>
      </c>
      <c r="F190" s="2">
        <v>951</v>
      </c>
      <c r="G190" s="2" t="s">
        <v>1210</v>
      </c>
    </row>
    <row r="191" spans="1:7" x14ac:dyDescent="0.25">
      <c r="A191" s="2" t="s">
        <v>723</v>
      </c>
      <c r="B191" s="2" t="s">
        <v>537</v>
      </c>
      <c r="C191" s="2" t="s">
        <v>538</v>
      </c>
      <c r="D191" s="2" t="s">
        <v>920</v>
      </c>
      <c r="E191" s="2" t="s">
        <v>1080</v>
      </c>
      <c r="F191" s="2">
        <v>978</v>
      </c>
      <c r="G191" s="2" t="s">
        <v>1081</v>
      </c>
    </row>
    <row r="192" spans="1:7" x14ac:dyDescent="0.25">
      <c r="A192" s="2" t="s">
        <v>731</v>
      </c>
      <c r="B192" s="2" t="s">
        <v>548</v>
      </c>
      <c r="C192" s="2" t="s">
        <v>549</v>
      </c>
      <c r="D192" s="2" t="s">
        <v>924</v>
      </c>
      <c r="E192" s="2" t="s">
        <v>1080</v>
      </c>
      <c r="F192" s="2">
        <v>978</v>
      </c>
      <c r="G192" s="2" t="s">
        <v>1081</v>
      </c>
    </row>
    <row r="193" spans="1:7" x14ac:dyDescent="0.25">
      <c r="A193" s="2" t="s">
        <v>556</v>
      </c>
      <c r="B193" s="2" t="s">
        <v>557</v>
      </c>
      <c r="C193" s="2" t="s">
        <v>558</v>
      </c>
      <c r="D193" s="2" t="s">
        <v>927</v>
      </c>
      <c r="E193" s="2" t="s">
        <v>1206</v>
      </c>
      <c r="F193" s="2">
        <v>882</v>
      </c>
      <c r="G193" s="2" t="s">
        <v>1207</v>
      </c>
    </row>
    <row r="194" spans="1:7" x14ac:dyDescent="0.25">
      <c r="A194" s="2" t="s">
        <v>559</v>
      </c>
      <c r="B194" s="2" t="s">
        <v>560</v>
      </c>
      <c r="C194" s="2" t="s">
        <v>561</v>
      </c>
      <c r="D194" s="2" t="s">
        <v>928</v>
      </c>
      <c r="E194" s="2" t="s">
        <v>1080</v>
      </c>
      <c r="F194" s="2">
        <v>978</v>
      </c>
      <c r="G194" s="2" t="s">
        <v>1081</v>
      </c>
    </row>
    <row r="195" spans="1:7" x14ac:dyDescent="0.25">
      <c r="A195" s="2" t="s">
        <v>562</v>
      </c>
      <c r="B195" s="2" t="s">
        <v>563</v>
      </c>
      <c r="C195" s="2" t="s">
        <v>564</v>
      </c>
      <c r="D195" s="2" t="s">
        <v>929</v>
      </c>
      <c r="E195" s="2" t="s">
        <v>1297</v>
      </c>
      <c r="F195" s="2">
        <v>678</v>
      </c>
      <c r="G195" s="2" t="s">
        <v>1298</v>
      </c>
    </row>
    <row r="196" spans="1:7" x14ac:dyDescent="0.25">
      <c r="A196" s="2" t="s">
        <v>565</v>
      </c>
      <c r="B196" s="2" t="s">
        <v>566</v>
      </c>
      <c r="C196" s="2" t="s">
        <v>567</v>
      </c>
      <c r="D196" s="2" t="s">
        <v>930</v>
      </c>
      <c r="E196" s="2" t="s">
        <v>1168</v>
      </c>
      <c r="F196" s="2">
        <v>682</v>
      </c>
      <c r="G196" s="2" t="s">
        <v>1288</v>
      </c>
    </row>
    <row r="197" spans="1:7" x14ac:dyDescent="0.25">
      <c r="A197" s="2" t="s">
        <v>568</v>
      </c>
      <c r="B197" s="2" t="s">
        <v>569</v>
      </c>
      <c r="C197" s="2" t="s">
        <v>570</v>
      </c>
      <c r="D197" s="2" t="s">
        <v>931</v>
      </c>
      <c r="E197" s="2" t="s">
        <v>1211</v>
      </c>
      <c r="F197" s="2">
        <v>952</v>
      </c>
      <c r="G197" s="2" t="s">
        <v>1314</v>
      </c>
    </row>
    <row r="198" spans="1:7" x14ac:dyDescent="0.25">
      <c r="A198" s="2" t="s">
        <v>571</v>
      </c>
      <c r="B198" s="2" t="s">
        <v>572</v>
      </c>
      <c r="C198" s="2" t="s">
        <v>573</v>
      </c>
      <c r="D198" s="2" t="s">
        <v>932</v>
      </c>
      <c r="E198" s="2" t="s">
        <v>1165</v>
      </c>
      <c r="F198" s="2">
        <v>941</v>
      </c>
      <c r="G198" s="2" t="s">
        <v>1285</v>
      </c>
    </row>
    <row r="199" spans="1:7" x14ac:dyDescent="0.25">
      <c r="A199" s="2" t="s">
        <v>574</v>
      </c>
      <c r="B199" s="2" t="s">
        <v>575</v>
      </c>
      <c r="C199" s="2" t="s">
        <v>576</v>
      </c>
      <c r="D199" s="2" t="s">
        <v>933</v>
      </c>
      <c r="E199" s="2" t="s">
        <v>1170</v>
      </c>
      <c r="F199" s="2">
        <v>690</v>
      </c>
      <c r="G199" s="2" t="s">
        <v>1290</v>
      </c>
    </row>
    <row r="200" spans="1:7" x14ac:dyDescent="0.25">
      <c r="A200" s="2" t="s">
        <v>577</v>
      </c>
      <c r="B200" s="2" t="s">
        <v>578</v>
      </c>
      <c r="C200" s="2" t="s">
        <v>579</v>
      </c>
      <c r="D200" s="2" t="s">
        <v>934</v>
      </c>
      <c r="E200" s="2" t="s">
        <v>1175</v>
      </c>
      <c r="F200" s="2">
        <v>694</v>
      </c>
      <c r="G200" s="2" t="s">
        <v>1176</v>
      </c>
    </row>
    <row r="201" spans="1:7" x14ac:dyDescent="0.25">
      <c r="A201" s="2" t="s">
        <v>580</v>
      </c>
      <c r="B201" s="2" t="s">
        <v>581</v>
      </c>
      <c r="C201" s="2" t="s">
        <v>582</v>
      </c>
      <c r="D201" s="2" t="s">
        <v>935</v>
      </c>
      <c r="E201" s="2" t="s">
        <v>1173</v>
      </c>
      <c r="F201" s="2">
        <v>702</v>
      </c>
      <c r="G201" s="2" t="s">
        <v>1293</v>
      </c>
    </row>
    <row r="202" spans="1:7" x14ac:dyDescent="0.25">
      <c r="A202" s="2" t="s">
        <v>583</v>
      </c>
      <c r="B202" s="2" t="s">
        <v>584</v>
      </c>
      <c r="C202" s="2" t="s">
        <v>585</v>
      </c>
      <c r="D202" s="2" t="s">
        <v>936</v>
      </c>
      <c r="E202" s="2" t="s">
        <v>1080</v>
      </c>
      <c r="F202" s="2">
        <v>978</v>
      </c>
      <c r="G202" s="2" t="s">
        <v>1081</v>
      </c>
    </row>
    <row r="203" spans="1:7" x14ac:dyDescent="0.25">
      <c r="A203" s="2" t="s">
        <v>586</v>
      </c>
      <c r="B203" s="2" t="s">
        <v>587</v>
      </c>
      <c r="C203" s="2" t="s">
        <v>588</v>
      </c>
      <c r="D203" s="2" t="s">
        <v>937</v>
      </c>
      <c r="E203" s="2" t="s">
        <v>1080</v>
      </c>
      <c r="F203" s="2">
        <v>978</v>
      </c>
      <c r="G203" s="2" t="s">
        <v>1081</v>
      </c>
    </row>
    <row r="204" spans="1:7" x14ac:dyDescent="0.25">
      <c r="A204" s="2" t="s">
        <v>589</v>
      </c>
      <c r="B204" s="2" t="s">
        <v>590</v>
      </c>
      <c r="C204" s="2" t="s">
        <v>591</v>
      </c>
      <c r="D204" s="2" t="s">
        <v>938</v>
      </c>
      <c r="E204" s="2" t="s">
        <v>1169</v>
      </c>
      <c r="F204" s="2">
        <v>90</v>
      </c>
      <c r="G204" s="2" t="s">
        <v>1289</v>
      </c>
    </row>
    <row r="205" spans="1:7" x14ac:dyDescent="0.25">
      <c r="A205" s="2" t="s">
        <v>592</v>
      </c>
      <c r="B205" s="2" t="s">
        <v>593</v>
      </c>
      <c r="C205" s="2" t="s">
        <v>594</v>
      </c>
      <c r="D205" s="2" t="s">
        <v>939</v>
      </c>
      <c r="E205" s="2" t="s">
        <v>1177</v>
      </c>
      <c r="F205" s="2">
        <v>706</v>
      </c>
      <c r="G205" s="2" t="s">
        <v>1295</v>
      </c>
    </row>
    <row r="206" spans="1:7" x14ac:dyDescent="0.25">
      <c r="A206" s="2" t="s">
        <v>595</v>
      </c>
      <c r="B206" s="2" t="s">
        <v>596</v>
      </c>
      <c r="C206" s="2" t="s">
        <v>597</v>
      </c>
      <c r="D206" s="2" t="s">
        <v>940</v>
      </c>
      <c r="E206" s="2" t="s">
        <v>1213</v>
      </c>
      <c r="F206" s="2">
        <v>710</v>
      </c>
      <c r="G206" s="2" t="s">
        <v>1316</v>
      </c>
    </row>
    <row r="207" spans="1:7" x14ac:dyDescent="0.25">
      <c r="A207" s="2" t="s">
        <v>598</v>
      </c>
      <c r="B207" s="2" t="s">
        <v>599</v>
      </c>
      <c r="C207" s="2" t="s">
        <v>600</v>
      </c>
      <c r="D207" s="2" t="s">
        <v>941</v>
      </c>
    </row>
    <row r="208" spans="1:7" x14ac:dyDescent="0.25">
      <c r="A208" s="2" t="s">
        <v>601</v>
      </c>
      <c r="B208" s="2" t="s">
        <v>602</v>
      </c>
      <c r="C208" s="2" t="s">
        <v>603</v>
      </c>
      <c r="D208" s="2" t="s">
        <v>942</v>
      </c>
      <c r="E208" s="2" t="s">
        <v>1180</v>
      </c>
      <c r="F208" s="2">
        <v>728</v>
      </c>
      <c r="G208" s="2" t="s">
        <v>1296</v>
      </c>
    </row>
    <row r="209" spans="1:7" x14ac:dyDescent="0.25">
      <c r="A209" s="2" t="s">
        <v>604</v>
      </c>
      <c r="B209" s="2" t="s">
        <v>605</v>
      </c>
      <c r="C209" s="2" t="s">
        <v>606</v>
      </c>
      <c r="D209" s="2" t="s">
        <v>943</v>
      </c>
      <c r="E209" s="2" t="s">
        <v>1080</v>
      </c>
      <c r="F209" s="2">
        <v>978</v>
      </c>
      <c r="G209" s="2" t="s">
        <v>1081</v>
      </c>
    </row>
    <row r="210" spans="1:7" x14ac:dyDescent="0.25">
      <c r="A210" s="2" t="s">
        <v>607</v>
      </c>
      <c r="B210" s="2" t="s">
        <v>608</v>
      </c>
      <c r="C210" s="2" t="s">
        <v>609</v>
      </c>
      <c r="D210" s="2" t="s">
        <v>944</v>
      </c>
      <c r="E210" s="2" t="s">
        <v>1127</v>
      </c>
      <c r="F210" s="2">
        <v>144</v>
      </c>
      <c r="G210" s="2" t="s">
        <v>1257</v>
      </c>
    </row>
    <row r="211" spans="1:7" x14ac:dyDescent="0.25">
      <c r="A211" s="2" t="s">
        <v>610</v>
      </c>
      <c r="B211" s="2" t="s">
        <v>611</v>
      </c>
      <c r="C211" s="2" t="s">
        <v>612</v>
      </c>
      <c r="D211" s="2" t="s">
        <v>945</v>
      </c>
      <c r="E211" s="2" t="s">
        <v>1171</v>
      </c>
      <c r="F211" s="2">
        <v>938</v>
      </c>
      <c r="G211" s="2" t="s">
        <v>1291</v>
      </c>
    </row>
    <row r="212" spans="1:7" x14ac:dyDescent="0.25">
      <c r="A212" s="2" t="s">
        <v>613</v>
      </c>
      <c r="B212" s="2" t="s">
        <v>614</v>
      </c>
      <c r="C212" s="2" t="s">
        <v>615</v>
      </c>
      <c r="D212" s="2" t="s">
        <v>946</v>
      </c>
      <c r="E212" s="2" t="s">
        <v>1178</v>
      </c>
      <c r="F212" s="2">
        <v>968</v>
      </c>
      <c r="G212" s="2" t="s">
        <v>1179</v>
      </c>
    </row>
    <row r="213" spans="1:7" x14ac:dyDescent="0.25">
      <c r="A213" s="2" t="s">
        <v>616</v>
      </c>
      <c r="B213" s="2" t="s">
        <v>617</v>
      </c>
      <c r="C213" s="2" t="s">
        <v>618</v>
      </c>
      <c r="D213" s="2" t="s">
        <v>947</v>
      </c>
    </row>
    <row r="214" spans="1:7" x14ac:dyDescent="0.25">
      <c r="A214" s="2" t="s">
        <v>621</v>
      </c>
      <c r="B214" s="2" t="s">
        <v>622</v>
      </c>
      <c r="C214" s="2" t="s">
        <v>623</v>
      </c>
      <c r="D214" s="2" t="s">
        <v>949</v>
      </c>
      <c r="E214" s="2" t="s">
        <v>1172</v>
      </c>
      <c r="F214" s="2">
        <v>752</v>
      </c>
      <c r="G214" s="2" t="s">
        <v>1292</v>
      </c>
    </row>
    <row r="215" spans="1:7" x14ac:dyDescent="0.25">
      <c r="A215" s="2" t="s">
        <v>624</v>
      </c>
      <c r="B215" s="2" t="s">
        <v>625</v>
      </c>
      <c r="C215" s="2" t="s">
        <v>626</v>
      </c>
      <c r="D215" s="2" t="s">
        <v>950</v>
      </c>
      <c r="E215" s="2" t="s">
        <v>1055</v>
      </c>
      <c r="F215" s="2">
        <v>756</v>
      </c>
      <c r="G215" s="2" t="s">
        <v>1056</v>
      </c>
    </row>
    <row r="216" spans="1:7" x14ac:dyDescent="0.25">
      <c r="A216" s="2" t="s">
        <v>732</v>
      </c>
      <c r="B216" s="2" t="s">
        <v>627</v>
      </c>
      <c r="C216" s="2" t="s">
        <v>628</v>
      </c>
      <c r="D216" s="2" t="s">
        <v>951</v>
      </c>
      <c r="E216" s="2" t="s">
        <v>1181</v>
      </c>
      <c r="F216" s="2">
        <v>760</v>
      </c>
      <c r="G216" s="2" t="s">
        <v>1299</v>
      </c>
    </row>
    <row r="217" spans="1:7" x14ac:dyDescent="0.25">
      <c r="A217" s="2" t="s">
        <v>717</v>
      </c>
      <c r="B217" s="2" t="s">
        <v>629</v>
      </c>
      <c r="C217" s="2" t="s">
        <v>630</v>
      </c>
      <c r="D217" s="2" t="s">
        <v>952</v>
      </c>
      <c r="E217" s="2" t="s">
        <v>1192</v>
      </c>
      <c r="F217" s="2">
        <v>901</v>
      </c>
      <c r="G217" s="2" t="s">
        <v>1193</v>
      </c>
    </row>
    <row r="218" spans="1:7" x14ac:dyDescent="0.25">
      <c r="A218" s="2" t="s">
        <v>631</v>
      </c>
      <c r="B218" s="2" t="s">
        <v>632</v>
      </c>
      <c r="C218" s="2" t="s">
        <v>633</v>
      </c>
      <c r="D218" s="2" t="s">
        <v>953</v>
      </c>
      <c r="E218" s="2" t="s">
        <v>1184</v>
      </c>
      <c r="F218" s="2">
        <v>972</v>
      </c>
      <c r="G218" s="2" t="s">
        <v>1302</v>
      </c>
    </row>
    <row r="219" spans="1:7" x14ac:dyDescent="0.25">
      <c r="A219" s="2" t="s">
        <v>716</v>
      </c>
      <c r="B219" s="2" t="s">
        <v>634</v>
      </c>
      <c r="C219" s="2" t="s">
        <v>635</v>
      </c>
      <c r="D219" s="2" t="s">
        <v>954</v>
      </c>
      <c r="E219" s="2" t="s">
        <v>1194</v>
      </c>
      <c r="F219" s="2">
        <v>834</v>
      </c>
      <c r="G219" s="2" t="s">
        <v>1195</v>
      </c>
    </row>
    <row r="220" spans="1:7" x14ac:dyDescent="0.25">
      <c r="A220" s="2" t="s">
        <v>636</v>
      </c>
      <c r="B220" s="2" t="s">
        <v>637</v>
      </c>
      <c r="C220" s="2" t="s">
        <v>638</v>
      </c>
      <c r="D220" s="2" t="s">
        <v>955</v>
      </c>
      <c r="E220" s="2" t="s">
        <v>1183</v>
      </c>
      <c r="F220" s="2">
        <v>764</v>
      </c>
      <c r="G220" s="2" t="s">
        <v>1301</v>
      </c>
    </row>
    <row r="221" spans="1:7" x14ac:dyDescent="0.25">
      <c r="A221" s="2" t="s">
        <v>639</v>
      </c>
      <c r="B221" s="2" t="s">
        <v>640</v>
      </c>
      <c r="C221" s="2" t="s">
        <v>641</v>
      </c>
      <c r="D221" s="2" t="s">
        <v>956</v>
      </c>
      <c r="E221" s="2" t="s">
        <v>1199</v>
      </c>
      <c r="F221" s="2">
        <v>840</v>
      </c>
      <c r="G221" s="2" t="s">
        <v>1200</v>
      </c>
    </row>
    <row r="222" spans="1:7" x14ac:dyDescent="0.25">
      <c r="A222" s="2" t="s">
        <v>642</v>
      </c>
      <c r="B222" s="2" t="s">
        <v>643</v>
      </c>
      <c r="C222" s="2" t="s">
        <v>644</v>
      </c>
      <c r="D222" s="2" t="s">
        <v>957</v>
      </c>
      <c r="E222" s="2" t="s">
        <v>1211</v>
      </c>
      <c r="F222" s="2">
        <v>952</v>
      </c>
      <c r="G222" s="2" t="s">
        <v>1314</v>
      </c>
    </row>
    <row r="223" spans="1:7" x14ac:dyDescent="0.25">
      <c r="A223" s="2" t="s">
        <v>645</v>
      </c>
      <c r="B223" s="2" t="s">
        <v>646</v>
      </c>
      <c r="C223" s="2" t="s">
        <v>647</v>
      </c>
      <c r="D223" s="2" t="s">
        <v>958</v>
      </c>
    </row>
    <row r="224" spans="1:7" x14ac:dyDescent="0.25">
      <c r="A224" s="2" t="s">
        <v>648</v>
      </c>
      <c r="B224" s="2" t="s">
        <v>649</v>
      </c>
      <c r="C224" s="2" t="s">
        <v>650</v>
      </c>
      <c r="D224" s="2" t="s">
        <v>959</v>
      </c>
      <c r="E224" s="2" t="s">
        <v>1188</v>
      </c>
      <c r="F224" s="2">
        <v>776</v>
      </c>
      <c r="G224" s="2" t="s">
        <v>1304</v>
      </c>
    </row>
    <row r="225" spans="1:7" x14ac:dyDescent="0.25">
      <c r="A225" s="2" t="s">
        <v>651</v>
      </c>
      <c r="B225" s="2" t="s">
        <v>652</v>
      </c>
      <c r="C225" s="2" t="s">
        <v>653</v>
      </c>
      <c r="D225" s="2" t="s">
        <v>960</v>
      </c>
      <c r="E225" s="2" t="s">
        <v>1191</v>
      </c>
      <c r="F225" s="2">
        <v>780</v>
      </c>
      <c r="G225" s="2" t="s">
        <v>1305</v>
      </c>
    </row>
    <row r="226" spans="1:7" x14ac:dyDescent="0.25">
      <c r="A226" s="2" t="s">
        <v>654</v>
      </c>
      <c r="B226" s="2" t="s">
        <v>655</v>
      </c>
      <c r="C226" s="2" t="s">
        <v>656</v>
      </c>
      <c r="D226" s="2" t="s">
        <v>961</v>
      </c>
      <c r="E226" s="2" t="s">
        <v>1186</v>
      </c>
      <c r="F226" s="2">
        <v>788</v>
      </c>
      <c r="G226" s="2" t="s">
        <v>1187</v>
      </c>
    </row>
    <row r="227" spans="1:7" x14ac:dyDescent="0.25">
      <c r="A227" s="2" t="s">
        <v>657</v>
      </c>
      <c r="B227" s="2" t="s">
        <v>658</v>
      </c>
      <c r="C227" s="2" t="s">
        <v>659</v>
      </c>
      <c r="D227" s="2" t="s">
        <v>962</v>
      </c>
      <c r="E227" s="2" t="s">
        <v>1189</v>
      </c>
      <c r="F227" s="2">
        <v>949</v>
      </c>
      <c r="G227" s="2" t="s">
        <v>1190</v>
      </c>
    </row>
    <row r="228" spans="1:7" x14ac:dyDescent="0.25">
      <c r="A228" s="2" t="s">
        <v>660</v>
      </c>
      <c r="B228" s="2" t="s">
        <v>661</v>
      </c>
      <c r="C228" s="2" t="s">
        <v>662</v>
      </c>
      <c r="D228" s="2" t="s">
        <v>963</v>
      </c>
      <c r="E228" s="2" t="s">
        <v>1185</v>
      </c>
      <c r="F228" s="2">
        <v>934</v>
      </c>
      <c r="G228" s="2" t="s">
        <v>1303</v>
      </c>
    </row>
    <row r="229" spans="1:7" x14ac:dyDescent="0.25">
      <c r="A229" s="2" t="s">
        <v>663</v>
      </c>
      <c r="B229" s="2" t="s">
        <v>664</v>
      </c>
      <c r="C229" s="2" t="s">
        <v>665</v>
      </c>
      <c r="D229" s="2" t="s">
        <v>964</v>
      </c>
      <c r="E229" s="2" t="s">
        <v>1199</v>
      </c>
      <c r="F229" s="2">
        <v>840</v>
      </c>
      <c r="G229" s="2" t="s">
        <v>1200</v>
      </c>
    </row>
    <row r="230" spans="1:7" x14ac:dyDescent="0.25">
      <c r="A230" s="2" t="s">
        <v>666</v>
      </c>
      <c r="B230" s="2" t="s">
        <v>667</v>
      </c>
      <c r="C230" s="2" t="s">
        <v>668</v>
      </c>
      <c r="D230" s="2" t="s">
        <v>965</v>
      </c>
      <c r="E230" s="2" t="s">
        <v>1306</v>
      </c>
      <c r="F230" s="2">
        <v>0</v>
      </c>
      <c r="G230" s="2" t="s">
        <v>1307</v>
      </c>
    </row>
    <row r="231" spans="1:7" x14ac:dyDescent="0.25">
      <c r="A231" s="2" t="s">
        <v>669</v>
      </c>
      <c r="B231" s="2" t="s">
        <v>670</v>
      </c>
      <c r="C231" s="2" t="s">
        <v>671</v>
      </c>
      <c r="D231" s="2" t="s">
        <v>966</v>
      </c>
      <c r="E231" s="2" t="s">
        <v>1197</v>
      </c>
      <c r="F231" s="2">
        <v>800</v>
      </c>
      <c r="G231" s="2" t="s">
        <v>1198</v>
      </c>
    </row>
    <row r="232" spans="1:7" x14ac:dyDescent="0.25">
      <c r="A232" s="2" t="s">
        <v>672</v>
      </c>
      <c r="B232" s="2" t="s">
        <v>673</v>
      </c>
      <c r="C232" s="2" t="s">
        <v>674</v>
      </c>
      <c r="D232" s="2" t="s">
        <v>967</v>
      </c>
      <c r="E232" s="2" t="s">
        <v>1196</v>
      </c>
      <c r="F232" s="2">
        <v>980</v>
      </c>
      <c r="G232" s="2" t="s">
        <v>1308</v>
      </c>
    </row>
    <row r="233" spans="1:7" x14ac:dyDescent="0.25">
      <c r="A233" s="2" t="s">
        <v>675</v>
      </c>
      <c r="B233" s="2" t="s">
        <v>676</v>
      </c>
      <c r="C233" s="2" t="s">
        <v>677</v>
      </c>
      <c r="D233" s="2" t="s">
        <v>968</v>
      </c>
      <c r="E233" s="2" t="s">
        <v>1007</v>
      </c>
      <c r="F233" s="2">
        <v>784</v>
      </c>
      <c r="G233" s="2" t="s">
        <v>1008</v>
      </c>
    </row>
    <row r="234" spans="1:7" x14ac:dyDescent="0.25">
      <c r="A234" s="2" t="s">
        <v>678</v>
      </c>
      <c r="B234" s="2" t="s">
        <v>679</v>
      </c>
      <c r="C234" s="2" t="s">
        <v>680</v>
      </c>
      <c r="D234" s="2" t="s">
        <v>969</v>
      </c>
      <c r="E234" s="2" t="s">
        <v>1085</v>
      </c>
      <c r="F234" s="2">
        <v>826</v>
      </c>
      <c r="G234" s="2" t="s">
        <v>1086</v>
      </c>
    </row>
    <row r="235" spans="1:7" x14ac:dyDescent="0.25">
      <c r="A235" s="2" t="s">
        <v>684</v>
      </c>
      <c r="B235" s="2" t="s">
        <v>685</v>
      </c>
      <c r="C235" s="2" t="s">
        <v>686</v>
      </c>
      <c r="D235" s="2" t="s">
        <v>971</v>
      </c>
      <c r="E235" s="2" t="s">
        <v>1201</v>
      </c>
      <c r="F235" s="2">
        <v>858</v>
      </c>
      <c r="G235" s="2" t="s">
        <v>1309</v>
      </c>
    </row>
    <row r="236" spans="1:7" x14ac:dyDescent="0.25">
      <c r="A236" s="2" t="s">
        <v>687</v>
      </c>
      <c r="B236" s="2" t="s">
        <v>688</v>
      </c>
      <c r="C236" s="2" t="s">
        <v>689</v>
      </c>
      <c r="D236" s="2" t="s">
        <v>972</v>
      </c>
      <c r="E236" s="2" t="s">
        <v>1202</v>
      </c>
      <c r="F236" s="2">
        <v>860</v>
      </c>
      <c r="G236" s="2" t="s">
        <v>1310</v>
      </c>
    </row>
    <row r="237" spans="1:7" x14ac:dyDescent="0.25">
      <c r="A237" s="2" t="s">
        <v>690</v>
      </c>
      <c r="B237" s="2" t="s">
        <v>691</v>
      </c>
      <c r="C237" s="2" t="s">
        <v>692</v>
      </c>
      <c r="D237" s="2" t="s">
        <v>973</v>
      </c>
      <c r="E237" s="2" t="s">
        <v>1205</v>
      </c>
      <c r="F237" s="2">
        <v>548</v>
      </c>
      <c r="G237" s="2" t="s">
        <v>1313</v>
      </c>
    </row>
    <row r="238" spans="1:7" x14ac:dyDescent="0.25">
      <c r="A238" s="2" t="s">
        <v>726</v>
      </c>
      <c r="B238" s="2" t="s">
        <v>285</v>
      </c>
      <c r="C238" s="2" t="s">
        <v>286</v>
      </c>
      <c r="D238" s="2" t="s">
        <v>834</v>
      </c>
      <c r="E238" s="2" t="s">
        <v>1080</v>
      </c>
      <c r="F238" s="2">
        <v>978</v>
      </c>
      <c r="G238" s="2" t="s">
        <v>1081</v>
      </c>
    </row>
    <row r="239" spans="1:7" x14ac:dyDescent="0.25">
      <c r="A239" s="2" t="s">
        <v>733</v>
      </c>
      <c r="B239" s="2" t="s">
        <v>693</v>
      </c>
      <c r="C239" s="2" t="s">
        <v>694</v>
      </c>
      <c r="D239" s="2" t="s">
        <v>974</v>
      </c>
      <c r="E239" s="2" t="s">
        <v>1203</v>
      </c>
      <c r="F239" s="2">
        <v>937</v>
      </c>
      <c r="G239" s="2" t="s">
        <v>1311</v>
      </c>
    </row>
    <row r="240" spans="1:7" x14ac:dyDescent="0.25">
      <c r="A240" s="2" t="s">
        <v>695</v>
      </c>
      <c r="B240" s="2" t="s">
        <v>696</v>
      </c>
      <c r="C240" s="2" t="s">
        <v>697</v>
      </c>
      <c r="D240" s="2" t="s">
        <v>975</v>
      </c>
      <c r="E240" s="2" t="s">
        <v>1204</v>
      </c>
      <c r="F240" s="2">
        <v>704</v>
      </c>
      <c r="G240" s="2" t="s">
        <v>1312</v>
      </c>
    </row>
    <row r="241" spans="1:7" x14ac:dyDescent="0.25">
      <c r="A241" s="2" t="s">
        <v>698</v>
      </c>
      <c r="B241" s="2" t="s">
        <v>699</v>
      </c>
      <c r="C241" s="2" t="s">
        <v>700</v>
      </c>
      <c r="D241" s="2" t="s">
        <v>976</v>
      </c>
      <c r="E241" s="2" t="s">
        <v>1199</v>
      </c>
      <c r="F241" s="2">
        <v>840</v>
      </c>
      <c r="G241" s="2" t="s">
        <v>1200</v>
      </c>
    </row>
    <row r="242" spans="1:7" x14ac:dyDescent="0.25">
      <c r="A242" s="2" t="s">
        <v>701</v>
      </c>
      <c r="B242" s="2" t="s">
        <v>702</v>
      </c>
      <c r="C242" s="2" t="s">
        <v>703</v>
      </c>
      <c r="D242" s="2" t="s">
        <v>977</v>
      </c>
    </row>
    <row r="243" spans="1:7" x14ac:dyDescent="0.25">
      <c r="A243" s="2" t="s">
        <v>704</v>
      </c>
      <c r="B243" s="2" t="s">
        <v>705</v>
      </c>
      <c r="C243" s="2" t="s">
        <v>706</v>
      </c>
      <c r="D243" s="2" t="s">
        <v>978</v>
      </c>
    </row>
    <row r="244" spans="1:7" x14ac:dyDescent="0.25">
      <c r="A244" s="2" t="s">
        <v>707</v>
      </c>
      <c r="B244" s="2" t="s">
        <v>708</v>
      </c>
      <c r="C244" s="2" t="s">
        <v>709</v>
      </c>
      <c r="D244" s="2" t="s">
        <v>979</v>
      </c>
      <c r="E244" s="2" t="s">
        <v>1212</v>
      </c>
      <c r="F244" s="2">
        <v>886</v>
      </c>
      <c r="G244" s="2" t="s">
        <v>1315</v>
      </c>
    </row>
    <row r="245" spans="1:7" x14ac:dyDescent="0.25">
      <c r="A245" s="2" t="s">
        <v>710</v>
      </c>
      <c r="B245" s="2" t="s">
        <v>711</v>
      </c>
      <c r="C245" s="2" t="s">
        <v>712</v>
      </c>
      <c r="D245" s="2" t="s">
        <v>980</v>
      </c>
      <c r="E245" s="2" t="s">
        <v>1214</v>
      </c>
      <c r="F245" s="2">
        <v>967</v>
      </c>
      <c r="G245" s="2" t="s">
        <v>1317</v>
      </c>
    </row>
    <row r="246" spans="1:7" x14ac:dyDescent="0.25">
      <c r="A246" s="2" t="s">
        <v>713</v>
      </c>
      <c r="B246" s="2" t="s">
        <v>714</v>
      </c>
      <c r="C246" s="2" t="s">
        <v>715</v>
      </c>
      <c r="D246" s="2" t="s">
        <v>981</v>
      </c>
      <c r="E246" s="2" t="s">
        <v>1199</v>
      </c>
      <c r="F246" s="2">
        <v>840</v>
      </c>
      <c r="G246" s="2" t="s">
        <v>1200</v>
      </c>
    </row>
  </sheetData>
  <sheetProtection algorithmName="SHA-512" hashValue="dH/ABqqo1ilbXzRpLGS8UxbHpK1K/MojX9/0CHBCEqytxEbvWDH3bpKXilWugcErIRArgLhu6xBs4LNpUHLQUQ==" saltValue="+AdTwnS742rpjjhbCIBIwQ=="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DA85FB-57D5-4A9F-A904-DAE491709832}">
  <ds:schemaRefs>
    <ds:schemaRef ds:uri="http://schemas.microsoft.com/DataMashup"/>
  </ds:schemaRefs>
</ds:datastoreItem>
</file>

<file path=customXml/itemProps2.xml><?xml version="1.0" encoding="utf-8"?>
<ds:datastoreItem xmlns:ds="http://schemas.openxmlformats.org/officeDocument/2006/customXml" ds:itemID="{2EB73A9A-A04F-41FF-96F9-A7BAA5B16ED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F7D2E2C-E2E5-4D47-AEB6-0DB6B1FF4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D54F90D9-6E1E-43EA-AB01-9921EA13EC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Introduction</vt:lpstr>
      <vt:lpstr>Part 1 - About</vt:lpstr>
      <vt:lpstr>Part 2 - Disclosure checklist</vt:lpstr>
      <vt:lpstr>Part 3 - Reporting entities</vt:lpstr>
      <vt:lpstr>Part 4 - Government revenues</vt:lpstr>
      <vt:lpstr>Part 5 - Company data</vt:lpstr>
      <vt:lpstr>Lists</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Ahmed Zouari</cp:lastModifiedBy>
  <cp:lastPrinted>2018-09-11T11:28:24Z</cp:lastPrinted>
  <dcterms:created xsi:type="dcterms:W3CDTF">2018-04-20T09:16:43Z</dcterms:created>
  <dcterms:modified xsi:type="dcterms:W3CDTF">2020-04-30T01:15:14Z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